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D:\18.12.2020\COVID-19_PIEMAKSAS\Virsstundas_2021_MARTS\UZ_FM\"/>
    </mc:Choice>
  </mc:AlternateContent>
  <xr:revisionPtr revIDLastSave="0" documentId="13_ncr:1_{1E5618B0-AFCF-4A0C-BE86-64AF4D321315}" xr6:coauthVersionLast="47" xr6:coauthVersionMax="47" xr10:uidLastSave="{00000000-0000-0000-0000-000000000000}"/>
  <bookViews>
    <workbookView xWindow="-120" yWindow="-120" windowWidth="29040" windowHeight="15840" tabRatio="825" xr2:uid="{00000000-000D-0000-FFFF-FFFF00000000}"/>
  </bookViews>
  <sheets>
    <sheet name="KOPSAVILKUMS" sheetId="52" r:id="rId1"/>
    <sheet name="RAKUS_janv" sheetId="13" r:id="rId2"/>
    <sheet name="PSKUS_janv" sheetId="6" r:id="rId3"/>
    <sheet name="PSKUS_feb" sheetId="23" r:id="rId4"/>
    <sheet name="PSKUS_marts" sheetId="36" r:id="rId5"/>
    <sheet name="Liepāja_janv" sheetId="42" r:id="rId6"/>
    <sheet name="Liepāja_feb" sheetId="43" r:id="rId7"/>
    <sheet name="Liepāja_marts" sheetId="44" r:id="rId8"/>
    <sheet name="Daugavpils_reģ_janv" sheetId="14" r:id="rId9"/>
    <sheet name="Daugavpils_reģ_feb" sheetId="24" r:id="rId10"/>
    <sheet name="Daugavpils_reģ_marts" sheetId="45" r:id="rId11"/>
    <sheet name="Z-Kurzeme_janv" sheetId="4" r:id="rId12"/>
    <sheet name="Z_Kurzeme_feb" sheetId="21" r:id="rId13"/>
    <sheet name="Z-Kurzeme_marts" sheetId="30" r:id="rId14"/>
    <sheet name="Jelgava_janv" sheetId="39" r:id="rId15"/>
    <sheet name="Jelgava_feb" sheetId="40" r:id="rId16"/>
    <sheet name="Jelgava_marts" sheetId="41" r:id="rId17"/>
    <sheet name="Vidzeme_janv" sheetId="12" r:id="rId18"/>
    <sheet name="Vidzeme_feb" sheetId="19" r:id="rId19"/>
    <sheet name="Vidzeme_marts" sheetId="37" r:id="rId20"/>
    <sheet name="Jēkabpils_janv-marts" sheetId="38" r:id="rId21"/>
    <sheet name="Jūrmala_janv-marts" sheetId="34" r:id="rId22"/>
    <sheet name="RPNC_janv" sheetId="8" r:id="rId23"/>
    <sheet name="RPNC_feb" sheetId="18" r:id="rId24"/>
    <sheet name="RPNC_marts" sheetId="35" r:id="rId25"/>
    <sheet name="Cēsis_janv-marts" sheetId="47" r:id="rId26"/>
    <sheet name="Balvi_janv-apr" sheetId="46" r:id="rId27"/>
    <sheet name="Saldus_janv" sheetId="5" r:id="rId28"/>
    <sheet name="Saldus_feb" sheetId="16" r:id="rId29"/>
    <sheet name="Piejūra_janv-marts" sheetId="27" r:id="rId30"/>
    <sheet name="Daugavpils_psih_janv" sheetId="15" r:id="rId31"/>
    <sheet name="Daugavpils_psih_feb" sheetId="22" r:id="rId32"/>
    <sheet name="Daugavpils_psih_marts" sheetId="32" r:id="rId33"/>
    <sheet name="Ģintermuiža_janv" sheetId="10" r:id="rId34"/>
    <sheet name="Ģintermuiža_feb" sheetId="29" r:id="rId35"/>
    <sheet name="Ģintermuiža_marts" sheetId="28" r:id="rId36"/>
    <sheet name="Kuldīga_janv" sheetId="48" r:id="rId37"/>
    <sheet name="Kuldīga_feb" sheetId="49" r:id="rId38"/>
    <sheet name="Kuldīga_marts" sheetId="50" r:id="rId39"/>
    <sheet name="Tukums_janv-marts" sheetId="33" r:id="rId40"/>
    <sheet name="Vaivari_janv" sheetId="7" r:id="rId41"/>
    <sheet name="Vaivari_feb" sheetId="17" r:id="rId42"/>
    <sheet name="Vaivari_marts" sheetId="31" r:id="rId43"/>
    <sheet name="Ainaži_janv" sheetId="11" r:id="rId44"/>
    <sheet name="Ainaži_feb" sheetId="20" r:id="rId45"/>
    <sheet name="Bauska_Janv-Apr" sheetId="51" r:id="rId46"/>
    <sheet name="Rīgas_1.sl_janv" sheetId="25" r:id="rId47"/>
    <sheet name="Rīgas_1.sl_feb" sheetId="26" r:id="rId48"/>
  </sheets>
  <definedNames>
    <definedName name="_xlnm._FilterDatabase" localSheetId="9" hidden="1">Daugavpils_reģ_feb!$A$1:$K$310</definedName>
    <definedName name="_xlnm._FilterDatabase" localSheetId="8" hidden="1">Daugavpils_reģ_janv!$A$1:$M$665</definedName>
    <definedName name="_xlnm._FilterDatabase" localSheetId="12" hidden="1">Z_Kurzeme_feb!$B$7:$I$14</definedName>
    <definedName name="_xlnm._FilterDatabase" localSheetId="11" hidden="1">'Z-Kurzeme_janv'!$B$6:$I$12</definedName>
    <definedName name="_xlnm.Print_Titles" localSheetId="12">Z_Kurzeme_feb!$7:$10</definedName>
    <definedName name="_xlnm.Print_Titles" localSheetId="13">'Z-Kurzeme_marts'!$7:$10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52" l="1"/>
  <c r="G370" i="14"/>
  <c r="E11" i="26"/>
  <c r="H11" i="26"/>
  <c r="I11" i="26"/>
  <c r="B11" i="26"/>
  <c r="E15" i="26"/>
  <c r="H15" i="26"/>
  <c r="I15" i="26"/>
  <c r="B15" i="26"/>
  <c r="E12" i="26"/>
  <c r="H12" i="26"/>
  <c r="I12" i="26"/>
  <c r="B12" i="26"/>
  <c r="G16" i="26"/>
  <c r="G17" i="26"/>
  <c r="G14" i="26"/>
  <c r="G13" i="26"/>
  <c r="E11" i="25"/>
  <c r="H11" i="25"/>
  <c r="I11" i="25"/>
  <c r="B11" i="25"/>
  <c r="E12" i="25"/>
  <c r="H12" i="25"/>
  <c r="I12" i="25"/>
  <c r="B12" i="25"/>
  <c r="I14" i="25"/>
  <c r="I15" i="25"/>
  <c r="I16" i="25"/>
  <c r="I17" i="25"/>
  <c r="I18" i="25"/>
  <c r="I19" i="25"/>
  <c r="I20" i="25"/>
  <c r="I21" i="25"/>
  <c r="I22" i="25"/>
  <c r="I23" i="25"/>
  <c r="I13" i="25"/>
  <c r="H13" i="25"/>
  <c r="G14" i="25"/>
  <c r="G15" i="25"/>
  <c r="G16" i="25"/>
  <c r="G17" i="25"/>
  <c r="G18" i="25"/>
  <c r="G19" i="25"/>
  <c r="G20" i="25"/>
  <c r="G21" i="25"/>
  <c r="G22" i="25"/>
  <c r="G23" i="25"/>
  <c r="G13" i="25"/>
  <c r="F29" i="52"/>
  <c r="E11" i="51"/>
  <c r="H11" i="51"/>
  <c r="I11" i="51"/>
  <c r="B11" i="51"/>
  <c r="E39" i="51"/>
  <c r="H39" i="51"/>
  <c r="I39" i="51"/>
  <c r="B39" i="51"/>
  <c r="E29" i="51"/>
  <c r="H29" i="51"/>
  <c r="I29" i="51"/>
  <c r="B29" i="51"/>
  <c r="E19" i="51"/>
  <c r="H19" i="51"/>
  <c r="I19" i="51"/>
  <c r="B19" i="51"/>
  <c r="E12" i="51"/>
  <c r="H12" i="51"/>
  <c r="I12" i="51"/>
  <c r="B12" i="51"/>
  <c r="I14" i="51"/>
  <c r="I15" i="51"/>
  <c r="I16" i="51"/>
  <c r="I17" i="51"/>
  <c r="I18" i="51"/>
  <c r="I20" i="51"/>
  <c r="I21" i="51"/>
  <c r="I22" i="51"/>
  <c r="I23" i="51"/>
  <c r="I24" i="51"/>
  <c r="I25" i="51"/>
  <c r="I26" i="51"/>
  <c r="I27" i="51"/>
  <c r="I28" i="51"/>
  <c r="I30" i="51"/>
  <c r="I31" i="51"/>
  <c r="I32" i="51"/>
  <c r="I33" i="51"/>
  <c r="I34" i="51"/>
  <c r="I35" i="51"/>
  <c r="I36" i="51"/>
  <c r="I37" i="51"/>
  <c r="I38" i="51"/>
  <c r="I40" i="51"/>
  <c r="I13" i="51"/>
  <c r="H14" i="51"/>
  <c r="H15" i="51"/>
  <c r="H16" i="51"/>
  <c r="H17" i="51"/>
  <c r="H18" i="51"/>
  <c r="H20" i="51"/>
  <c r="H21" i="51"/>
  <c r="H22" i="51"/>
  <c r="H23" i="51"/>
  <c r="H24" i="51"/>
  <c r="H25" i="51"/>
  <c r="H26" i="51"/>
  <c r="H27" i="51"/>
  <c r="H28" i="51"/>
  <c r="H30" i="51"/>
  <c r="H31" i="51"/>
  <c r="H32" i="51"/>
  <c r="H33" i="51"/>
  <c r="H34" i="51"/>
  <c r="H35" i="51"/>
  <c r="H36" i="51"/>
  <c r="H37" i="51"/>
  <c r="H38" i="51"/>
  <c r="H40" i="51"/>
  <c r="C40" i="51"/>
  <c r="G14" i="51" l="1"/>
  <c r="G15" i="51"/>
  <c r="G16" i="51"/>
  <c r="G17" i="51"/>
  <c r="G18" i="51"/>
  <c r="G20" i="51"/>
  <c r="G21" i="51"/>
  <c r="G22" i="51"/>
  <c r="G23" i="51"/>
  <c r="G24" i="51"/>
  <c r="G25" i="51"/>
  <c r="G26" i="51"/>
  <c r="G27" i="51"/>
  <c r="G28" i="51"/>
  <c r="G30" i="51"/>
  <c r="G31" i="51"/>
  <c r="G32" i="51"/>
  <c r="G33" i="51"/>
  <c r="G34" i="51"/>
  <c r="G35" i="51"/>
  <c r="G36" i="51"/>
  <c r="G37" i="51"/>
  <c r="G38" i="51"/>
  <c r="G13" i="51"/>
  <c r="H13" i="51" s="1"/>
  <c r="E11" i="20"/>
  <c r="H11" i="20"/>
  <c r="I11" i="20"/>
  <c r="B11" i="20"/>
  <c r="E29" i="20"/>
  <c r="H29" i="20"/>
  <c r="I29" i="20"/>
  <c r="B29" i="20"/>
  <c r="E18" i="20"/>
  <c r="H18" i="20"/>
  <c r="I18" i="20"/>
  <c r="B18" i="20"/>
  <c r="E15" i="20"/>
  <c r="H15" i="20"/>
  <c r="I15" i="20"/>
  <c r="B15" i="20"/>
  <c r="E12" i="20"/>
  <c r="H12" i="20"/>
  <c r="I12" i="20"/>
  <c r="B12" i="20"/>
  <c r="E11" i="11"/>
  <c r="H11" i="11"/>
  <c r="I11" i="11"/>
  <c r="B11" i="11"/>
  <c r="E44" i="11"/>
  <c r="H44" i="11"/>
  <c r="I44" i="11"/>
  <c r="B44" i="11"/>
  <c r="E19" i="11"/>
  <c r="H19" i="11"/>
  <c r="I19" i="11"/>
  <c r="B19" i="11"/>
  <c r="E12" i="11"/>
  <c r="H12" i="11"/>
  <c r="I12" i="11"/>
  <c r="B12" i="11"/>
  <c r="G13" i="11"/>
  <c r="H13" i="11" s="1"/>
  <c r="E11" i="31"/>
  <c r="H11" i="31"/>
  <c r="I11" i="31"/>
  <c r="B11" i="31"/>
  <c r="E19" i="31"/>
  <c r="H19" i="31"/>
  <c r="I19" i="31"/>
  <c r="B19" i="31"/>
  <c r="E14" i="31"/>
  <c r="H14" i="31"/>
  <c r="I14" i="31"/>
  <c r="B14" i="31"/>
  <c r="E12" i="31"/>
  <c r="H12" i="31"/>
  <c r="I12" i="31"/>
  <c r="B12" i="31"/>
  <c r="G15" i="31"/>
  <c r="G16" i="31"/>
  <c r="G17" i="31"/>
  <c r="G18" i="31"/>
  <c r="G20" i="31"/>
  <c r="G13" i="31"/>
  <c r="E11" i="17"/>
  <c r="H11" i="17"/>
  <c r="I11" i="17"/>
  <c r="B11" i="17"/>
  <c r="E20" i="17"/>
  <c r="H20" i="17"/>
  <c r="I20" i="17"/>
  <c r="B20" i="17"/>
  <c r="E12" i="17"/>
  <c r="H12" i="17"/>
  <c r="I12" i="17"/>
  <c r="B12" i="17"/>
  <c r="G14" i="17"/>
  <c r="G15" i="17"/>
  <c r="G16" i="17"/>
  <c r="G17" i="17"/>
  <c r="G18" i="17"/>
  <c r="G19" i="17"/>
  <c r="G21" i="17"/>
  <c r="G22" i="17"/>
  <c r="G23" i="17"/>
  <c r="G24" i="17"/>
  <c r="G25" i="17"/>
  <c r="G26" i="17"/>
  <c r="G27" i="17"/>
  <c r="G28" i="17"/>
  <c r="G29" i="17"/>
  <c r="G30" i="17"/>
  <c r="G31" i="17"/>
  <c r="G13" i="17"/>
  <c r="E11" i="7"/>
  <c r="H11" i="7"/>
  <c r="I11" i="7"/>
  <c r="B11" i="7"/>
  <c r="E34" i="7"/>
  <c r="H34" i="7"/>
  <c r="I34" i="7"/>
  <c r="B34" i="7"/>
  <c r="E20" i="7"/>
  <c r="H20" i="7"/>
  <c r="I20" i="7"/>
  <c r="B20" i="7"/>
  <c r="E12" i="7"/>
  <c r="H12" i="7"/>
  <c r="I12" i="7"/>
  <c r="B12" i="7"/>
  <c r="G14" i="7"/>
  <c r="G15" i="7"/>
  <c r="G16" i="7"/>
  <c r="G17" i="7"/>
  <c r="G18" i="7"/>
  <c r="G19" i="7"/>
  <c r="G21" i="7"/>
  <c r="G22" i="7"/>
  <c r="G23" i="7"/>
  <c r="G24" i="7"/>
  <c r="G25" i="7"/>
  <c r="G26" i="7"/>
  <c r="G27" i="7"/>
  <c r="G28" i="7"/>
  <c r="G29" i="7"/>
  <c r="G30" i="7"/>
  <c r="G31" i="7"/>
  <c r="G32" i="7"/>
  <c r="G33" i="7"/>
  <c r="G35" i="7"/>
  <c r="G36" i="7"/>
  <c r="G37" i="7"/>
  <c r="G38" i="7"/>
  <c r="G39" i="7"/>
  <c r="G40" i="7"/>
  <c r="G41" i="7"/>
  <c r="G42" i="7"/>
  <c r="G13" i="7"/>
  <c r="E11" i="33"/>
  <c r="H11" i="33"/>
  <c r="I11" i="33"/>
  <c r="B11" i="33"/>
  <c r="E84" i="33"/>
  <c r="H84" i="33"/>
  <c r="I84" i="33"/>
  <c r="B84" i="33"/>
  <c r="E58" i="33"/>
  <c r="H58" i="33"/>
  <c r="I58" i="33"/>
  <c r="B58" i="33"/>
  <c r="E25" i="33"/>
  <c r="H25" i="33"/>
  <c r="I25" i="33"/>
  <c r="B25" i="33"/>
  <c r="E12" i="33"/>
  <c r="H12" i="33"/>
  <c r="I12" i="33"/>
  <c r="B12" i="33"/>
  <c r="H25" i="50" l="1"/>
  <c r="I25" i="50" s="1"/>
  <c r="H26" i="50"/>
  <c r="I26" i="50" s="1"/>
  <c r="H27" i="50"/>
  <c r="I27" i="50" s="1"/>
  <c r="H28" i="50"/>
  <c r="I28" i="50"/>
  <c r="H29" i="50"/>
  <c r="I29" i="50" s="1"/>
  <c r="H30" i="50"/>
  <c r="I30" i="50" s="1"/>
  <c r="H31" i="50"/>
  <c r="I31" i="50" s="1"/>
  <c r="H32" i="50"/>
  <c r="I32" i="50"/>
  <c r="H33" i="50"/>
  <c r="I33" i="50" s="1"/>
  <c r="H34" i="50"/>
  <c r="I34" i="50" s="1"/>
  <c r="H35" i="50"/>
  <c r="I35" i="50" s="1"/>
  <c r="H36" i="50"/>
  <c r="I36" i="50"/>
  <c r="I24" i="50"/>
  <c r="H24" i="50"/>
  <c r="H14" i="50"/>
  <c r="I14" i="50"/>
  <c r="H15" i="50"/>
  <c r="I15" i="50" s="1"/>
  <c r="H16" i="50"/>
  <c r="I16" i="50" s="1"/>
  <c r="H17" i="50"/>
  <c r="I17" i="50"/>
  <c r="H18" i="50"/>
  <c r="I18" i="50"/>
  <c r="H19" i="50"/>
  <c r="I19" i="50" s="1"/>
  <c r="H20" i="50"/>
  <c r="I20" i="50"/>
  <c r="H21" i="50"/>
  <c r="I21" i="50"/>
  <c r="H22" i="50"/>
  <c r="I22" i="50"/>
  <c r="I13" i="50"/>
  <c r="H13" i="50"/>
  <c r="E11" i="50"/>
  <c r="B11" i="50"/>
  <c r="B12" i="50"/>
  <c r="B23" i="50"/>
  <c r="E11" i="49"/>
  <c r="H11" i="49"/>
  <c r="I11" i="49"/>
  <c r="B11" i="49"/>
  <c r="I24" i="49"/>
  <c r="B12" i="49"/>
  <c r="B24" i="49"/>
  <c r="H26" i="49"/>
  <c r="I26" i="49" s="1"/>
  <c r="H27" i="49"/>
  <c r="I27" i="49" s="1"/>
  <c r="H28" i="49"/>
  <c r="I28" i="49" s="1"/>
  <c r="H29" i="49"/>
  <c r="I29" i="49" s="1"/>
  <c r="H30" i="49"/>
  <c r="I30" i="49" s="1"/>
  <c r="H31" i="49"/>
  <c r="I31" i="49" s="1"/>
  <c r="H32" i="49"/>
  <c r="I32" i="49" s="1"/>
  <c r="H33" i="49"/>
  <c r="I33" i="49"/>
  <c r="H34" i="49"/>
  <c r="I34" i="49" s="1"/>
  <c r="H35" i="49"/>
  <c r="I35" i="49" s="1"/>
  <c r="H25" i="49"/>
  <c r="I25" i="49" s="1"/>
  <c r="I14" i="49"/>
  <c r="I15" i="49"/>
  <c r="I16" i="49"/>
  <c r="I17" i="49"/>
  <c r="I18" i="49"/>
  <c r="I19" i="49"/>
  <c r="I20" i="49"/>
  <c r="I21" i="49"/>
  <c r="I22" i="49"/>
  <c r="I23" i="49"/>
  <c r="I13" i="49"/>
  <c r="H13" i="49"/>
  <c r="I26" i="48"/>
  <c r="H26" i="48"/>
  <c r="I12" i="48"/>
  <c r="H12" i="48"/>
  <c r="B26" i="48"/>
  <c r="I29" i="48"/>
  <c r="I14" i="48"/>
  <c r="I22" i="48"/>
  <c r="H28" i="48"/>
  <c r="I28" i="48" s="1"/>
  <c r="H29" i="48"/>
  <c r="H30" i="48"/>
  <c r="I30" i="48" s="1"/>
  <c r="H31" i="48"/>
  <c r="I31" i="48" s="1"/>
  <c r="H32" i="48"/>
  <c r="I32" i="48" s="1"/>
  <c r="H33" i="48"/>
  <c r="I33" i="48" s="1"/>
  <c r="H34" i="48"/>
  <c r="I34" i="48" s="1"/>
  <c r="H35" i="48"/>
  <c r="I35" i="48" s="1"/>
  <c r="H27" i="48"/>
  <c r="I27" i="48" s="1"/>
  <c r="H14" i="48"/>
  <c r="H15" i="48"/>
  <c r="I15" i="48" s="1"/>
  <c r="H16" i="48"/>
  <c r="I16" i="48" s="1"/>
  <c r="H17" i="48"/>
  <c r="I17" i="48" s="1"/>
  <c r="H18" i="48"/>
  <c r="I18" i="48" s="1"/>
  <c r="H19" i="48"/>
  <c r="I19" i="48" s="1"/>
  <c r="H20" i="48"/>
  <c r="I20" i="48" s="1"/>
  <c r="H21" i="48"/>
  <c r="I21" i="48" s="1"/>
  <c r="H22" i="48"/>
  <c r="H23" i="48"/>
  <c r="I23" i="48" s="1"/>
  <c r="H24" i="48"/>
  <c r="I24" i="48" s="1"/>
  <c r="H25" i="48"/>
  <c r="I25" i="48" s="1"/>
  <c r="H13" i="48"/>
  <c r="I13" i="48" s="1"/>
  <c r="B12" i="48"/>
  <c r="B11" i="48" s="1"/>
  <c r="I61" i="10"/>
  <c r="H129" i="15" l="1"/>
  <c r="H130" i="15"/>
  <c r="H131" i="15"/>
  <c r="H132" i="15"/>
  <c r="H133" i="15"/>
  <c r="H134" i="15"/>
  <c r="H135" i="15"/>
  <c r="H136" i="15"/>
  <c r="G135" i="15"/>
  <c r="G136" i="15"/>
  <c r="G134" i="15"/>
  <c r="G129" i="15"/>
  <c r="G130" i="15"/>
  <c r="G131" i="15"/>
  <c r="G132" i="15"/>
  <c r="G133" i="15"/>
  <c r="G128" i="15"/>
  <c r="G113" i="15"/>
  <c r="G114" i="15"/>
  <c r="G115" i="15"/>
  <c r="G116" i="15"/>
  <c r="G117" i="15"/>
  <c r="G118" i="15"/>
  <c r="G119" i="15"/>
  <c r="G120" i="15"/>
  <c r="G121" i="15"/>
  <c r="G122" i="15"/>
  <c r="G123" i="15"/>
  <c r="G124" i="15"/>
  <c r="G125" i="15"/>
  <c r="G126" i="15"/>
  <c r="G112" i="15"/>
  <c r="G98" i="15"/>
  <c r="H98" i="15" s="1"/>
  <c r="G99" i="15"/>
  <c r="H99" i="15" s="1"/>
  <c r="G100" i="15"/>
  <c r="H100" i="15" s="1"/>
  <c r="G101" i="15"/>
  <c r="H101" i="15" s="1"/>
  <c r="G102" i="15"/>
  <c r="H102" i="15" s="1"/>
  <c r="G103" i="15"/>
  <c r="H103" i="15" s="1"/>
  <c r="G104" i="15"/>
  <c r="H104" i="15" s="1"/>
  <c r="G105" i="15"/>
  <c r="H105" i="15" s="1"/>
  <c r="G106" i="15"/>
  <c r="H106" i="15" s="1"/>
  <c r="G107" i="15"/>
  <c r="H107" i="15" s="1"/>
  <c r="G108" i="15"/>
  <c r="H108" i="15" s="1"/>
  <c r="G109" i="15"/>
  <c r="H109" i="15" s="1"/>
  <c r="G110" i="15"/>
  <c r="H110" i="15" s="1"/>
  <c r="G97" i="15"/>
  <c r="E11" i="27"/>
  <c r="H11" i="27"/>
  <c r="I11" i="27"/>
  <c r="B11" i="27"/>
  <c r="E32" i="27"/>
  <c r="H32" i="27"/>
  <c r="I32" i="27"/>
  <c r="B32" i="27"/>
  <c r="E28" i="27"/>
  <c r="H28" i="27"/>
  <c r="I28" i="27"/>
  <c r="B28" i="27"/>
  <c r="E23" i="27"/>
  <c r="H23" i="27"/>
  <c r="I23" i="27"/>
  <c r="B23" i="27"/>
  <c r="E12" i="27"/>
  <c r="H12" i="27"/>
  <c r="I12" i="27"/>
  <c r="B12" i="27"/>
  <c r="G26" i="27"/>
  <c r="H26" i="27" s="1"/>
  <c r="E11" i="16"/>
  <c r="H11" i="16"/>
  <c r="I11" i="16"/>
  <c r="B11" i="16"/>
  <c r="E11" i="5"/>
  <c r="H11" i="5"/>
  <c r="I11" i="5"/>
  <c r="B11" i="5"/>
  <c r="G13" i="5"/>
  <c r="F20" i="52"/>
  <c r="F8" i="52" s="1"/>
  <c r="G13" i="46"/>
  <c r="H13" i="47"/>
  <c r="I11" i="35"/>
  <c r="I31" i="35"/>
  <c r="I25" i="35"/>
  <c r="I12" i="35"/>
  <c r="I11" i="8"/>
  <c r="I28" i="18"/>
  <c r="I25" i="18"/>
  <c r="I12" i="18"/>
  <c r="E11" i="8"/>
  <c r="H11" i="8"/>
  <c r="B11" i="8"/>
  <c r="G13" i="8"/>
  <c r="G20" i="52" l="1"/>
  <c r="I11" i="18"/>
  <c r="G16" i="34" l="1"/>
  <c r="G17" i="34"/>
  <c r="G18" i="34"/>
  <c r="G19" i="34"/>
  <c r="G20" i="34"/>
  <c r="G21" i="34"/>
  <c r="G22" i="34"/>
  <c r="G24" i="34"/>
  <c r="G25" i="34"/>
  <c r="G26" i="34"/>
  <c r="G27" i="34"/>
  <c r="G28" i="34"/>
  <c r="G29" i="34"/>
  <c r="G30" i="34"/>
  <c r="G31" i="34"/>
  <c r="G32" i="34"/>
  <c r="G33" i="34"/>
  <c r="G34" i="34"/>
  <c r="G35" i="34"/>
  <c r="G36" i="34"/>
  <c r="G37" i="34"/>
  <c r="G38" i="34"/>
  <c r="G39" i="34"/>
  <c r="G40" i="34"/>
  <c r="G41" i="34"/>
  <c r="G42" i="34"/>
  <c r="G43" i="34"/>
  <c r="G44" i="34"/>
  <c r="G45" i="34"/>
  <c r="G46" i="34"/>
  <c r="G47" i="34"/>
  <c r="G48" i="34"/>
  <c r="G49" i="34"/>
  <c r="G50" i="34"/>
  <c r="G51" i="34"/>
  <c r="G52" i="34"/>
  <c r="G53" i="34"/>
  <c r="G54" i="34"/>
  <c r="G55" i="34"/>
  <c r="G56" i="34"/>
  <c r="G57" i="34"/>
  <c r="G58" i="34"/>
  <c r="G59" i="34"/>
  <c r="G60" i="34"/>
  <c r="G61" i="34"/>
  <c r="G62" i="34"/>
  <c r="G63" i="34"/>
  <c r="G65" i="34"/>
  <c r="G66" i="34"/>
  <c r="G67" i="34"/>
  <c r="G68" i="34"/>
  <c r="G69" i="34"/>
  <c r="G70" i="34"/>
  <c r="G71" i="34"/>
  <c r="G72" i="34"/>
  <c r="G73" i="34"/>
  <c r="G74" i="34"/>
  <c r="G75" i="34"/>
  <c r="G76" i="34"/>
  <c r="G77" i="34"/>
  <c r="G78" i="34"/>
  <c r="G79" i="34"/>
  <c r="G80" i="34"/>
  <c r="G82" i="34"/>
  <c r="G83" i="34"/>
  <c r="G84" i="34"/>
  <c r="G85" i="34"/>
  <c r="G86" i="34"/>
  <c r="G87" i="34"/>
  <c r="G88" i="34"/>
  <c r="G89" i="34"/>
  <c r="G90" i="34"/>
  <c r="G91" i="34"/>
  <c r="G92" i="34"/>
  <c r="G93" i="34"/>
  <c r="G94" i="34"/>
  <c r="G95" i="34"/>
  <c r="G96" i="34"/>
  <c r="G97" i="34"/>
  <c r="G98" i="34"/>
  <c r="G99" i="34"/>
  <c r="G100" i="34"/>
  <c r="G101" i="34"/>
  <c r="G102" i="34"/>
  <c r="G103" i="34"/>
  <c r="G104" i="34"/>
  <c r="G105" i="34"/>
  <c r="G106" i="34"/>
  <c r="G107" i="34"/>
  <c r="G108" i="34"/>
  <c r="G109" i="34"/>
  <c r="G110" i="34"/>
  <c r="G111" i="34"/>
  <c r="G112" i="34"/>
  <c r="G113" i="34"/>
  <c r="G114" i="34"/>
  <c r="G115" i="34"/>
  <c r="G116" i="34"/>
  <c r="G117" i="34"/>
  <c r="G118" i="34"/>
  <c r="G119" i="34"/>
  <c r="G120" i="34"/>
  <c r="G121" i="34"/>
  <c r="G122" i="34"/>
  <c r="G15" i="34"/>
  <c r="I12" i="38"/>
  <c r="G13" i="38"/>
  <c r="F49" i="19"/>
  <c r="E233" i="12"/>
  <c r="G67" i="12"/>
  <c r="G33" i="12"/>
  <c r="G20" i="12"/>
  <c r="H20" i="12" s="1"/>
  <c r="G13" i="12"/>
  <c r="E11" i="41"/>
  <c r="H11" i="41"/>
  <c r="I11" i="41"/>
  <c r="B11" i="41"/>
  <c r="E29" i="41"/>
  <c r="B29" i="41"/>
  <c r="E26" i="41"/>
  <c r="B26" i="41"/>
  <c r="E14" i="41"/>
  <c r="B14" i="41"/>
  <c r="E12" i="41"/>
  <c r="B12" i="41"/>
  <c r="E11" i="40"/>
  <c r="H11" i="40"/>
  <c r="I11" i="40"/>
  <c r="B11" i="40"/>
  <c r="E42" i="40"/>
  <c r="H42" i="40"/>
  <c r="I42" i="40"/>
  <c r="B42" i="40"/>
  <c r="E38" i="40"/>
  <c r="H38" i="40"/>
  <c r="I38" i="40"/>
  <c r="B38" i="40"/>
  <c r="E14" i="40"/>
  <c r="H14" i="40"/>
  <c r="I14" i="40"/>
  <c r="B14" i="40"/>
  <c r="E12" i="40"/>
  <c r="H12" i="40"/>
  <c r="I12" i="40"/>
  <c r="B12" i="40"/>
  <c r="B45" i="39"/>
  <c r="B40" i="39"/>
  <c r="B14" i="39"/>
  <c r="B12" i="39"/>
  <c r="I16" i="30"/>
  <c r="E53" i="30"/>
  <c r="B53" i="30"/>
  <c r="I49" i="21"/>
  <c r="I172" i="21"/>
  <c r="I169" i="21"/>
  <c r="I148" i="21"/>
  <c r="E54" i="21"/>
  <c r="B54" i="21"/>
  <c r="E13" i="21"/>
  <c r="B13" i="21"/>
  <c r="E96" i="21"/>
  <c r="E95" i="21" s="1"/>
  <c r="B96" i="21"/>
  <c r="B95" i="21" s="1"/>
  <c r="I160" i="4"/>
  <c r="H221" i="4"/>
  <c r="B11" i="39" l="1"/>
  <c r="E58" i="4"/>
  <c r="B58" i="4"/>
  <c r="I221" i="4"/>
  <c r="G14" i="45"/>
  <c r="G25" i="14"/>
  <c r="G14" i="14"/>
  <c r="E11" i="44"/>
  <c r="H11" i="44"/>
  <c r="I11" i="44"/>
  <c r="B11" i="44"/>
  <c r="E32" i="44"/>
  <c r="H32" i="44"/>
  <c r="I32" i="44"/>
  <c r="B32" i="44"/>
  <c r="E16" i="44"/>
  <c r="H16" i="44"/>
  <c r="I16" i="44"/>
  <c r="B16" i="44"/>
  <c r="E12" i="44"/>
  <c r="H12" i="44"/>
  <c r="I12" i="44"/>
  <c r="B12" i="44"/>
  <c r="H14" i="44"/>
  <c r="H15" i="44"/>
  <c r="H17" i="44"/>
  <c r="H18" i="44"/>
  <c r="H19" i="44"/>
  <c r="H20" i="44"/>
  <c r="H21" i="44"/>
  <c r="H22" i="44"/>
  <c r="H23" i="44"/>
  <c r="H24" i="44"/>
  <c r="H25" i="44"/>
  <c r="H26" i="44"/>
  <c r="H27" i="44"/>
  <c r="H28" i="44"/>
  <c r="H29" i="44"/>
  <c r="H30" i="44"/>
  <c r="H31" i="44"/>
  <c r="H33" i="44"/>
  <c r="H34" i="44"/>
  <c r="H35" i="44"/>
  <c r="H36" i="44"/>
  <c r="H37" i="44"/>
  <c r="H13" i="44"/>
  <c r="E70" i="43"/>
  <c r="B70" i="43"/>
  <c r="E53" i="43"/>
  <c r="B53" i="43"/>
  <c r="E19" i="43"/>
  <c r="B19" i="43"/>
  <c r="E12" i="43"/>
  <c r="E11" i="43" s="1"/>
  <c r="B12" i="43"/>
  <c r="B11" i="43" s="1"/>
  <c r="E127" i="42"/>
  <c r="B127" i="42"/>
  <c r="E85" i="42"/>
  <c r="B85" i="42"/>
  <c r="E18" i="42"/>
  <c r="B18" i="42"/>
  <c r="E12" i="42"/>
  <c r="E11" i="42" s="1"/>
  <c r="B12" i="42"/>
  <c r="B11" i="42" s="1"/>
  <c r="C143" i="42"/>
  <c r="G17" i="36"/>
  <c r="G18" i="36"/>
  <c r="G20" i="36"/>
  <c r="G21" i="36"/>
  <c r="G22" i="36"/>
  <c r="G23" i="36"/>
  <c r="G24" i="36"/>
  <c r="G25" i="36"/>
  <c r="G26" i="36"/>
  <c r="G13" i="36"/>
  <c r="G14" i="36"/>
  <c r="I22" i="23"/>
  <c r="I23" i="23"/>
  <c r="I24" i="23"/>
  <c r="I25" i="23"/>
  <c r="I26" i="23"/>
  <c r="I27" i="23"/>
  <c r="I28" i="23"/>
  <c r="I29" i="23"/>
  <c r="I30" i="23"/>
  <c r="I31" i="23"/>
  <c r="I17" i="23"/>
  <c r="I18" i="23"/>
  <c r="I19" i="23"/>
  <c r="I14" i="23"/>
  <c r="I21" i="23"/>
  <c r="I16" i="23"/>
  <c r="I13" i="23"/>
  <c r="G14" i="23"/>
  <c r="G16" i="23"/>
  <c r="G17" i="23"/>
  <c r="G18" i="23"/>
  <c r="G19" i="23"/>
  <c r="G21" i="23"/>
  <c r="G22" i="23"/>
  <c r="G23" i="23"/>
  <c r="G24" i="23"/>
  <c r="G25" i="23"/>
  <c r="G26" i="23"/>
  <c r="G27" i="23"/>
  <c r="G28" i="23"/>
  <c r="G29" i="23"/>
  <c r="G30" i="23"/>
  <c r="G31" i="23"/>
  <c r="G13" i="23"/>
  <c r="G14" i="6"/>
  <c r="G15" i="6"/>
  <c r="G17" i="6"/>
  <c r="G18" i="6"/>
  <c r="G19" i="6"/>
  <c r="G20" i="6"/>
  <c r="G21" i="6"/>
  <c r="G22" i="6"/>
  <c r="G24" i="6"/>
  <c r="G25" i="6"/>
  <c r="G26" i="6"/>
  <c r="G27" i="6"/>
  <c r="G28" i="6"/>
  <c r="G29" i="6"/>
  <c r="G30" i="6"/>
  <c r="G31" i="6"/>
  <c r="G32" i="6"/>
  <c r="G33" i="6"/>
  <c r="G34" i="6"/>
  <c r="G35" i="6"/>
  <c r="G36" i="6"/>
  <c r="G37" i="6"/>
  <c r="G38" i="6"/>
  <c r="G39" i="6"/>
  <c r="G40" i="6"/>
  <c r="G41" i="6"/>
  <c r="G42" i="6"/>
  <c r="G43" i="6"/>
  <c r="G44" i="6"/>
  <c r="G45" i="6"/>
  <c r="G46" i="6"/>
  <c r="G13" i="6"/>
  <c r="E23" i="6" l="1"/>
  <c r="E16" i="6"/>
  <c r="E12" i="6"/>
  <c r="B12" i="6"/>
  <c r="E11" i="6" l="1"/>
  <c r="H52" i="47"/>
  <c r="I52" i="47" s="1"/>
  <c r="C52" i="47"/>
  <c r="H51" i="47"/>
  <c r="C51" i="47"/>
  <c r="E50" i="47"/>
  <c r="B50" i="47"/>
  <c r="H49" i="47"/>
  <c r="I49" i="47" s="1"/>
  <c r="C49" i="47"/>
  <c r="H48" i="47"/>
  <c r="I48" i="47" s="1"/>
  <c r="C48" i="47"/>
  <c r="H47" i="47"/>
  <c r="I47" i="47" s="1"/>
  <c r="C47" i="47"/>
  <c r="H46" i="47"/>
  <c r="I46" i="47" s="1"/>
  <c r="C46" i="47"/>
  <c r="H45" i="47"/>
  <c r="I45" i="47" s="1"/>
  <c r="C45" i="47"/>
  <c r="H44" i="47"/>
  <c r="I44" i="47" s="1"/>
  <c r="C44" i="47"/>
  <c r="H43" i="47"/>
  <c r="I43" i="47" s="1"/>
  <c r="C43" i="47"/>
  <c r="H42" i="47"/>
  <c r="I42" i="47" s="1"/>
  <c r="C42" i="47"/>
  <c r="H41" i="47"/>
  <c r="I41" i="47" s="1"/>
  <c r="C41" i="47"/>
  <c r="H40" i="47"/>
  <c r="I40" i="47" s="1"/>
  <c r="C40" i="47"/>
  <c r="H39" i="47"/>
  <c r="C39" i="47"/>
  <c r="E38" i="47"/>
  <c r="B38" i="47"/>
  <c r="H37" i="47"/>
  <c r="I37" i="47" s="1"/>
  <c r="C37" i="47"/>
  <c r="H36" i="47"/>
  <c r="I36" i="47" s="1"/>
  <c r="C36" i="47"/>
  <c r="H35" i="47"/>
  <c r="I35" i="47" s="1"/>
  <c r="C35" i="47"/>
  <c r="H34" i="47"/>
  <c r="I34" i="47" s="1"/>
  <c r="C34" i="47"/>
  <c r="H33" i="47"/>
  <c r="I33" i="47" s="1"/>
  <c r="C33" i="47"/>
  <c r="H32" i="47"/>
  <c r="I32" i="47" s="1"/>
  <c r="C32" i="47"/>
  <c r="H31" i="47"/>
  <c r="I31" i="47" s="1"/>
  <c r="C31" i="47"/>
  <c r="H30" i="47"/>
  <c r="I30" i="47" s="1"/>
  <c r="C30" i="47"/>
  <c r="H29" i="47"/>
  <c r="I29" i="47" s="1"/>
  <c r="C29" i="47"/>
  <c r="H28" i="47"/>
  <c r="I28" i="47" s="1"/>
  <c r="C28" i="47"/>
  <c r="H27" i="47"/>
  <c r="I27" i="47" s="1"/>
  <c r="C27" i="47"/>
  <c r="H26" i="47"/>
  <c r="I26" i="47" s="1"/>
  <c r="C26" i="47"/>
  <c r="H25" i="47"/>
  <c r="I25" i="47" s="1"/>
  <c r="C25" i="47"/>
  <c r="C24" i="47"/>
  <c r="E23" i="47"/>
  <c r="B23" i="47"/>
  <c r="H22" i="47"/>
  <c r="I22" i="47" s="1"/>
  <c r="C22" i="47"/>
  <c r="H21" i="47"/>
  <c r="I21" i="47" s="1"/>
  <c r="C21" i="47"/>
  <c r="H20" i="47"/>
  <c r="I20" i="47" s="1"/>
  <c r="C20" i="47"/>
  <c r="H19" i="47"/>
  <c r="I19" i="47" s="1"/>
  <c r="C19" i="47"/>
  <c r="H18" i="47"/>
  <c r="I18" i="47" s="1"/>
  <c r="C18" i="47"/>
  <c r="H17" i="47"/>
  <c r="I17" i="47" s="1"/>
  <c r="C17" i="47"/>
  <c r="H16" i="47"/>
  <c r="I16" i="47" s="1"/>
  <c r="C16" i="47"/>
  <c r="H15" i="47"/>
  <c r="I15" i="47" s="1"/>
  <c r="C15" i="47"/>
  <c r="H14" i="47"/>
  <c r="I14" i="47" s="1"/>
  <c r="C14" i="47"/>
  <c r="C13" i="47"/>
  <c r="E12" i="47"/>
  <c r="B12" i="47"/>
  <c r="E11" i="47" l="1"/>
  <c r="B11" i="47"/>
  <c r="I51" i="47"/>
  <c r="I50" i="47" s="1"/>
  <c r="H50" i="47"/>
  <c r="H38" i="47"/>
  <c r="I39" i="47"/>
  <c r="I38" i="47" s="1"/>
  <c r="H12" i="47"/>
  <c r="H24" i="47"/>
  <c r="H23" i="47" l="1"/>
  <c r="H11" i="47" s="1"/>
  <c r="I24" i="47"/>
  <c r="I23" i="47" s="1"/>
  <c r="I13" i="47"/>
  <c r="I12" i="47" s="1"/>
  <c r="I11" i="47" l="1"/>
  <c r="E19" i="52" s="1"/>
  <c r="G19" i="52" s="1"/>
  <c r="H13" i="5"/>
  <c r="C38" i="51" l="1"/>
  <c r="C37" i="51"/>
  <c r="C36" i="51"/>
  <c r="C35" i="51"/>
  <c r="C34" i="51"/>
  <c r="C33" i="51"/>
  <c r="C32" i="51"/>
  <c r="C31" i="51"/>
  <c r="C30" i="51"/>
  <c r="C28" i="51"/>
  <c r="C27" i="51"/>
  <c r="C26" i="51"/>
  <c r="C25" i="51"/>
  <c r="C24" i="51"/>
  <c r="C23" i="51"/>
  <c r="C22" i="51"/>
  <c r="C21" i="51"/>
  <c r="C20" i="51"/>
  <c r="C18" i="51"/>
  <c r="C17" i="51"/>
  <c r="C16" i="51"/>
  <c r="C15" i="51"/>
  <c r="C14" i="51"/>
  <c r="C13" i="51"/>
  <c r="G29" i="52" l="1"/>
  <c r="C36" i="50"/>
  <c r="C35" i="50"/>
  <c r="C34" i="50"/>
  <c r="C33" i="50"/>
  <c r="C32" i="50"/>
  <c r="C31" i="50"/>
  <c r="C30" i="50"/>
  <c r="C29" i="50"/>
  <c r="C28" i="50"/>
  <c r="C27" i="50"/>
  <c r="C26" i="50"/>
  <c r="C25" i="50"/>
  <c r="I23" i="50"/>
  <c r="C24" i="50"/>
  <c r="E23" i="50"/>
  <c r="C22" i="50"/>
  <c r="C21" i="50"/>
  <c r="C20" i="50"/>
  <c r="C19" i="50"/>
  <c r="C18" i="50"/>
  <c r="C17" i="50"/>
  <c r="C16" i="50"/>
  <c r="C15" i="50"/>
  <c r="C14" i="50"/>
  <c r="C13" i="50"/>
  <c r="E12" i="50"/>
  <c r="I12" i="50" l="1"/>
  <c r="I11" i="50" s="1"/>
  <c r="H12" i="50"/>
  <c r="H23" i="50"/>
  <c r="C35" i="49"/>
  <c r="C34" i="49"/>
  <c r="C33" i="49"/>
  <c r="C32" i="49"/>
  <c r="C31" i="49"/>
  <c r="C30" i="49"/>
  <c r="C29" i="49"/>
  <c r="C28" i="49"/>
  <c r="C27" i="49"/>
  <c r="C26" i="49"/>
  <c r="C25" i="49"/>
  <c r="E24" i="49"/>
  <c r="H23" i="49"/>
  <c r="C23" i="49"/>
  <c r="H22" i="49"/>
  <c r="C22" i="49"/>
  <c r="H21" i="49"/>
  <c r="C21" i="49"/>
  <c r="H20" i="49"/>
  <c r="C20" i="49"/>
  <c r="H19" i="49"/>
  <c r="C19" i="49"/>
  <c r="H18" i="49"/>
  <c r="C18" i="49"/>
  <c r="H17" i="49"/>
  <c r="C17" i="49"/>
  <c r="H16" i="49"/>
  <c r="C16" i="49"/>
  <c r="H15" i="49"/>
  <c r="C15" i="49"/>
  <c r="H14" i="49"/>
  <c r="C14" i="49"/>
  <c r="C13" i="49"/>
  <c r="E12" i="49"/>
  <c r="H11" i="50" l="1"/>
  <c r="E25" i="52"/>
  <c r="I12" i="49"/>
  <c r="H24" i="49"/>
  <c r="H12" i="49"/>
  <c r="C35" i="48"/>
  <c r="C34" i="48"/>
  <c r="C33" i="48"/>
  <c r="C32" i="48"/>
  <c r="C31" i="48"/>
  <c r="C30" i="48"/>
  <c r="C29" i="48"/>
  <c r="C28" i="48"/>
  <c r="C27" i="48"/>
  <c r="E26" i="48"/>
  <c r="C25" i="48"/>
  <c r="C24" i="48"/>
  <c r="C23" i="48"/>
  <c r="C22" i="48"/>
  <c r="C21" i="48"/>
  <c r="C20" i="48"/>
  <c r="C19" i="48"/>
  <c r="C18" i="48"/>
  <c r="C17" i="48"/>
  <c r="C16" i="48"/>
  <c r="C15" i="48"/>
  <c r="C14" i="48"/>
  <c r="C13" i="48"/>
  <c r="E12" i="48"/>
  <c r="E11" i="48" s="1"/>
  <c r="D25" i="52" l="1"/>
  <c r="H11" i="48"/>
  <c r="G57" i="46"/>
  <c r="H57" i="46" s="1"/>
  <c r="I57" i="46" s="1"/>
  <c r="C57" i="46"/>
  <c r="G56" i="46"/>
  <c r="H56" i="46" s="1"/>
  <c r="I56" i="46" s="1"/>
  <c r="C56" i="46"/>
  <c r="G55" i="46"/>
  <c r="H55" i="46" s="1"/>
  <c r="I55" i="46" s="1"/>
  <c r="C55" i="46"/>
  <c r="G54" i="46"/>
  <c r="H54" i="46" s="1"/>
  <c r="I54" i="46" s="1"/>
  <c r="C54" i="46"/>
  <c r="G53" i="46"/>
  <c r="H53" i="46" s="1"/>
  <c r="I53" i="46" s="1"/>
  <c r="C53" i="46"/>
  <c r="G52" i="46"/>
  <c r="H52" i="46" s="1"/>
  <c r="C52" i="46"/>
  <c r="E51" i="46"/>
  <c r="D51" i="46"/>
  <c r="B51" i="46"/>
  <c r="G50" i="46"/>
  <c r="H50" i="46" s="1"/>
  <c r="I50" i="46" s="1"/>
  <c r="C50" i="46"/>
  <c r="G49" i="46"/>
  <c r="H49" i="46" s="1"/>
  <c r="I49" i="46" s="1"/>
  <c r="C49" i="46"/>
  <c r="G48" i="46"/>
  <c r="H48" i="46" s="1"/>
  <c r="I48" i="46" s="1"/>
  <c r="C48" i="46"/>
  <c r="G47" i="46"/>
  <c r="H47" i="46" s="1"/>
  <c r="I47" i="46" s="1"/>
  <c r="C47" i="46"/>
  <c r="G46" i="46"/>
  <c r="H46" i="46" s="1"/>
  <c r="I46" i="46" s="1"/>
  <c r="C46" i="46"/>
  <c r="G45" i="46"/>
  <c r="H45" i="46" s="1"/>
  <c r="I45" i="46" s="1"/>
  <c r="C45" i="46"/>
  <c r="G44" i="46"/>
  <c r="H44" i="46" s="1"/>
  <c r="I44" i="46" s="1"/>
  <c r="C44" i="46"/>
  <c r="G43" i="46"/>
  <c r="H43" i="46" s="1"/>
  <c r="C43" i="46"/>
  <c r="E42" i="46"/>
  <c r="D42" i="46"/>
  <c r="B42" i="46"/>
  <c r="G41" i="46"/>
  <c r="H41" i="46" s="1"/>
  <c r="I41" i="46" s="1"/>
  <c r="C41" i="46"/>
  <c r="G40" i="46"/>
  <c r="H40" i="46" s="1"/>
  <c r="I40" i="46" s="1"/>
  <c r="C40" i="46"/>
  <c r="G39" i="46"/>
  <c r="H39" i="46" s="1"/>
  <c r="I39" i="46" s="1"/>
  <c r="C39" i="46"/>
  <c r="G38" i="46"/>
  <c r="H38" i="46" s="1"/>
  <c r="I38" i="46" s="1"/>
  <c r="C38" i="46"/>
  <c r="G37" i="46"/>
  <c r="H37" i="46" s="1"/>
  <c r="I37" i="46" s="1"/>
  <c r="C37" i="46"/>
  <c r="G36" i="46"/>
  <c r="H36" i="46" s="1"/>
  <c r="I36" i="46" s="1"/>
  <c r="C36" i="46"/>
  <c r="G35" i="46"/>
  <c r="H35" i="46" s="1"/>
  <c r="I35" i="46" s="1"/>
  <c r="C35" i="46"/>
  <c r="G34" i="46"/>
  <c r="H34" i="46" s="1"/>
  <c r="I34" i="46" s="1"/>
  <c r="C34" i="46"/>
  <c r="G33" i="46"/>
  <c r="H33" i="46" s="1"/>
  <c r="I33" i="46" s="1"/>
  <c r="C33" i="46"/>
  <c r="G32" i="46"/>
  <c r="H32" i="46" s="1"/>
  <c r="I32" i="46" s="1"/>
  <c r="C32" i="46"/>
  <c r="G31" i="46"/>
  <c r="H31" i="46" s="1"/>
  <c r="I31" i="46" s="1"/>
  <c r="C31" i="46"/>
  <c r="G30" i="46"/>
  <c r="H30" i="46" s="1"/>
  <c r="I30" i="46" s="1"/>
  <c r="C30" i="46"/>
  <c r="G29" i="46"/>
  <c r="H29" i="46" s="1"/>
  <c r="I29" i="46" s="1"/>
  <c r="C29" i="46"/>
  <c r="G28" i="46"/>
  <c r="H28" i="46" s="1"/>
  <c r="I28" i="46" s="1"/>
  <c r="C28" i="46"/>
  <c r="G27" i="46"/>
  <c r="H27" i="46" s="1"/>
  <c r="I27" i="46" s="1"/>
  <c r="C27" i="46"/>
  <c r="G26" i="46"/>
  <c r="H26" i="46" s="1"/>
  <c r="I26" i="46" s="1"/>
  <c r="C26" i="46"/>
  <c r="G25" i="46"/>
  <c r="H25" i="46" s="1"/>
  <c r="I25" i="46" s="1"/>
  <c r="C25" i="46"/>
  <c r="G24" i="46"/>
  <c r="H24" i="46" s="1"/>
  <c r="I24" i="46" s="1"/>
  <c r="C24" i="46"/>
  <c r="G23" i="46"/>
  <c r="H23" i="46" s="1"/>
  <c r="I23" i="46" s="1"/>
  <c r="C23" i="46"/>
  <c r="G22" i="46"/>
  <c r="H22" i="46" s="1"/>
  <c r="I22" i="46" s="1"/>
  <c r="C22" i="46"/>
  <c r="G21" i="46"/>
  <c r="H21" i="46" s="1"/>
  <c r="I21" i="46" s="1"/>
  <c r="C21" i="46"/>
  <c r="G20" i="46"/>
  <c r="H20" i="46" s="1"/>
  <c r="I20" i="46" s="1"/>
  <c r="C20" i="46"/>
  <c r="G19" i="46"/>
  <c r="H19" i="46" s="1"/>
  <c r="I19" i="46" s="1"/>
  <c r="C19" i="46"/>
  <c r="G18" i="46"/>
  <c r="H18" i="46" s="1"/>
  <c r="I18" i="46" s="1"/>
  <c r="C18" i="46"/>
  <c r="G17" i="46"/>
  <c r="H17" i="46" s="1"/>
  <c r="I17" i="46" s="1"/>
  <c r="C17" i="46"/>
  <c r="G16" i="46"/>
  <c r="H16" i="46" s="1"/>
  <c r="C16" i="46"/>
  <c r="E15" i="46"/>
  <c r="D15" i="46"/>
  <c r="B15" i="46"/>
  <c r="G14" i="46"/>
  <c r="H14" i="46" s="1"/>
  <c r="C14" i="46"/>
  <c r="H13" i="46"/>
  <c r="I13" i="46" s="1"/>
  <c r="C13" i="46"/>
  <c r="E12" i="46"/>
  <c r="D12" i="46"/>
  <c r="B12" i="46"/>
  <c r="G218" i="45"/>
  <c r="H218" i="45" s="1"/>
  <c r="I218" i="45" s="1"/>
  <c r="C218" i="45"/>
  <c r="H217" i="45"/>
  <c r="I217" i="45" s="1"/>
  <c r="G217" i="45"/>
  <c r="C217" i="45"/>
  <c r="G216" i="45"/>
  <c r="H216" i="45" s="1"/>
  <c r="I216" i="45" s="1"/>
  <c r="C216" i="45"/>
  <c r="G215" i="45"/>
  <c r="H215" i="45" s="1"/>
  <c r="I215" i="45" s="1"/>
  <c r="C215" i="45"/>
  <c r="G214" i="45"/>
  <c r="H214" i="45" s="1"/>
  <c r="I214" i="45" s="1"/>
  <c r="C214" i="45"/>
  <c r="H213" i="45"/>
  <c r="I213" i="45" s="1"/>
  <c r="G213" i="45"/>
  <c r="C213" i="45"/>
  <c r="G212" i="45"/>
  <c r="H212" i="45" s="1"/>
  <c r="I212" i="45" s="1"/>
  <c r="C212" i="45"/>
  <c r="G211" i="45"/>
  <c r="H211" i="45" s="1"/>
  <c r="I211" i="45" s="1"/>
  <c r="C211" i="45"/>
  <c r="G210" i="45"/>
  <c r="H210" i="45" s="1"/>
  <c r="I210" i="45" s="1"/>
  <c r="C210" i="45"/>
  <c r="H209" i="45"/>
  <c r="I209" i="45" s="1"/>
  <c r="G209" i="45"/>
  <c r="C209" i="45"/>
  <c r="G208" i="45"/>
  <c r="H208" i="45" s="1"/>
  <c r="I208" i="45" s="1"/>
  <c r="C208" i="45"/>
  <c r="G207" i="45"/>
  <c r="H207" i="45" s="1"/>
  <c r="I207" i="45" s="1"/>
  <c r="C207" i="45"/>
  <c r="H206" i="45"/>
  <c r="I206" i="45" s="1"/>
  <c r="G206" i="45"/>
  <c r="C206" i="45"/>
  <c r="H205" i="45"/>
  <c r="I205" i="45" s="1"/>
  <c r="G205" i="45"/>
  <c r="C205" i="45"/>
  <c r="G204" i="45"/>
  <c r="H204" i="45" s="1"/>
  <c r="I204" i="45" s="1"/>
  <c r="C204" i="45"/>
  <c r="G203" i="45"/>
  <c r="H203" i="45" s="1"/>
  <c r="I203" i="45" s="1"/>
  <c r="C203" i="45"/>
  <c r="G202" i="45"/>
  <c r="H202" i="45" s="1"/>
  <c r="I202" i="45" s="1"/>
  <c r="C202" i="45"/>
  <c r="H201" i="45"/>
  <c r="I201" i="45" s="1"/>
  <c r="G201" i="45"/>
  <c r="C201" i="45"/>
  <c r="G200" i="45"/>
  <c r="H200" i="45" s="1"/>
  <c r="C200" i="45"/>
  <c r="E199" i="45"/>
  <c r="E198" i="45" s="1"/>
  <c r="B199" i="45"/>
  <c r="B198" i="45" s="1"/>
  <c r="H197" i="45"/>
  <c r="I197" i="45" s="1"/>
  <c r="G197" i="45"/>
  <c r="C197" i="45"/>
  <c r="G196" i="45"/>
  <c r="H196" i="45" s="1"/>
  <c r="C196" i="45"/>
  <c r="E195" i="45"/>
  <c r="B195" i="45"/>
  <c r="B188" i="45" s="1"/>
  <c r="G194" i="45"/>
  <c r="H194" i="45" s="1"/>
  <c r="I194" i="45" s="1"/>
  <c r="C194" i="45"/>
  <c r="H193" i="45"/>
  <c r="I193" i="45" s="1"/>
  <c r="G193" i="45"/>
  <c r="C193" i="45"/>
  <c r="G192" i="45"/>
  <c r="H192" i="45" s="1"/>
  <c r="I192" i="45" s="1"/>
  <c r="C192" i="45"/>
  <c r="G191" i="45"/>
  <c r="H191" i="45" s="1"/>
  <c r="I191" i="45" s="1"/>
  <c r="C191" i="45"/>
  <c r="H190" i="45"/>
  <c r="I190" i="45" s="1"/>
  <c r="G190" i="45"/>
  <c r="C190" i="45"/>
  <c r="E189" i="45"/>
  <c r="E188" i="45" s="1"/>
  <c r="B189" i="45"/>
  <c r="H187" i="45"/>
  <c r="I187" i="45" s="1"/>
  <c r="G187" i="45"/>
  <c r="C187" i="45"/>
  <c r="G186" i="45"/>
  <c r="H186" i="45" s="1"/>
  <c r="I186" i="45" s="1"/>
  <c r="I185" i="45" s="1"/>
  <c r="I184" i="45" s="1"/>
  <c r="C186" i="45"/>
  <c r="E185" i="45"/>
  <c r="B185" i="45"/>
  <c r="E184" i="45"/>
  <c r="B184" i="45"/>
  <c r="G183" i="45"/>
  <c r="H183" i="45" s="1"/>
  <c r="I183" i="45" s="1"/>
  <c r="C183" i="45"/>
  <c r="G182" i="45"/>
  <c r="H182" i="45" s="1"/>
  <c r="I182" i="45" s="1"/>
  <c r="C182" i="45"/>
  <c r="H181" i="45"/>
  <c r="I181" i="45" s="1"/>
  <c r="G181" i="45"/>
  <c r="C181" i="45"/>
  <c r="G180" i="45"/>
  <c r="H180" i="45" s="1"/>
  <c r="I180" i="45" s="1"/>
  <c r="C180" i="45"/>
  <c r="G179" i="45"/>
  <c r="H179" i="45" s="1"/>
  <c r="I179" i="45" s="1"/>
  <c r="C179" i="45"/>
  <c r="H178" i="45"/>
  <c r="I178" i="45" s="1"/>
  <c r="G178" i="45"/>
  <c r="C178" i="45"/>
  <c r="H177" i="45"/>
  <c r="I177" i="45" s="1"/>
  <c r="G177" i="45"/>
  <c r="C177" i="45"/>
  <c r="G176" i="45"/>
  <c r="H176" i="45" s="1"/>
  <c r="I176" i="45" s="1"/>
  <c r="C176" i="45"/>
  <c r="G175" i="45"/>
  <c r="H175" i="45" s="1"/>
  <c r="I175" i="45" s="1"/>
  <c r="C175" i="45"/>
  <c r="G174" i="45"/>
  <c r="H174" i="45" s="1"/>
  <c r="I174" i="45" s="1"/>
  <c r="C174" i="45"/>
  <c r="H173" i="45"/>
  <c r="I173" i="45" s="1"/>
  <c r="G173" i="45"/>
  <c r="C173" i="45"/>
  <c r="G172" i="45"/>
  <c r="H172" i="45" s="1"/>
  <c r="I172" i="45" s="1"/>
  <c r="C172" i="45"/>
  <c r="G171" i="45"/>
  <c r="H171" i="45" s="1"/>
  <c r="I171" i="45" s="1"/>
  <c r="C171" i="45"/>
  <c r="H170" i="45"/>
  <c r="I170" i="45" s="1"/>
  <c r="G170" i="45"/>
  <c r="C170" i="45"/>
  <c r="H169" i="45"/>
  <c r="I169" i="45" s="1"/>
  <c r="G169" i="45"/>
  <c r="C169" i="45"/>
  <c r="G168" i="45"/>
  <c r="H168" i="45" s="1"/>
  <c r="I168" i="45" s="1"/>
  <c r="C168" i="45"/>
  <c r="G167" i="45"/>
  <c r="H167" i="45" s="1"/>
  <c r="C167" i="45"/>
  <c r="E166" i="45"/>
  <c r="B166" i="45"/>
  <c r="H165" i="45"/>
  <c r="I165" i="45" s="1"/>
  <c r="G165" i="45"/>
  <c r="C165" i="45"/>
  <c r="G164" i="45"/>
  <c r="H164" i="45" s="1"/>
  <c r="I164" i="45" s="1"/>
  <c r="C164" i="45"/>
  <c r="G163" i="45"/>
  <c r="H163" i="45" s="1"/>
  <c r="I163" i="45" s="1"/>
  <c r="I162" i="45" s="1"/>
  <c r="C163" i="45"/>
  <c r="E162" i="45"/>
  <c r="E161" i="45" s="1"/>
  <c r="B162" i="45"/>
  <c r="B161" i="45"/>
  <c r="G160" i="45"/>
  <c r="H160" i="45" s="1"/>
  <c r="I160" i="45" s="1"/>
  <c r="C160" i="45"/>
  <c r="H159" i="45"/>
  <c r="I159" i="45" s="1"/>
  <c r="G159" i="45"/>
  <c r="C159" i="45"/>
  <c r="G158" i="45"/>
  <c r="H158" i="45" s="1"/>
  <c r="I158" i="45" s="1"/>
  <c r="C158" i="45"/>
  <c r="G157" i="45"/>
  <c r="H157" i="45" s="1"/>
  <c r="I157" i="45" s="1"/>
  <c r="C157" i="45"/>
  <c r="E156" i="45"/>
  <c r="E148" i="45" s="1"/>
  <c r="B156" i="45"/>
  <c r="G155" i="45"/>
  <c r="H155" i="45" s="1"/>
  <c r="I155" i="45" s="1"/>
  <c r="C155" i="45"/>
  <c r="G154" i="45"/>
  <c r="H154" i="45" s="1"/>
  <c r="I154" i="45" s="1"/>
  <c r="C154" i="45"/>
  <c r="H153" i="45"/>
  <c r="I153" i="45" s="1"/>
  <c r="G153" i="45"/>
  <c r="C153" i="45"/>
  <c r="H152" i="45"/>
  <c r="I152" i="45" s="1"/>
  <c r="G152" i="45"/>
  <c r="C152" i="45"/>
  <c r="G151" i="45"/>
  <c r="H151" i="45" s="1"/>
  <c r="I151" i="45" s="1"/>
  <c r="C151" i="45"/>
  <c r="G150" i="45"/>
  <c r="H150" i="45" s="1"/>
  <c r="I150" i="45" s="1"/>
  <c r="C150" i="45"/>
  <c r="E149" i="45"/>
  <c r="B149" i="45"/>
  <c r="B148" i="45"/>
  <c r="G147" i="45"/>
  <c r="H147" i="45" s="1"/>
  <c r="C147" i="45"/>
  <c r="E146" i="45"/>
  <c r="B146" i="45"/>
  <c r="G145" i="45"/>
  <c r="H145" i="45" s="1"/>
  <c r="I145" i="45" s="1"/>
  <c r="C145" i="45"/>
  <c r="G144" i="45"/>
  <c r="H144" i="45" s="1"/>
  <c r="C144" i="45"/>
  <c r="E143" i="45"/>
  <c r="E142" i="45" s="1"/>
  <c r="B143" i="45"/>
  <c r="B142" i="45"/>
  <c r="G141" i="45"/>
  <c r="H141" i="45" s="1"/>
  <c r="I141" i="45" s="1"/>
  <c r="C141" i="45"/>
  <c r="G140" i="45"/>
  <c r="H140" i="45" s="1"/>
  <c r="I140" i="45" s="1"/>
  <c r="C140" i="45"/>
  <c r="G139" i="45"/>
  <c r="H139" i="45" s="1"/>
  <c r="C139" i="45"/>
  <c r="E138" i="45"/>
  <c r="B138" i="45"/>
  <c r="G137" i="45"/>
  <c r="H137" i="45" s="1"/>
  <c r="C137" i="45"/>
  <c r="E136" i="45"/>
  <c r="B136" i="45"/>
  <c r="G135" i="45"/>
  <c r="H135" i="45" s="1"/>
  <c r="I135" i="45" s="1"/>
  <c r="C135" i="45"/>
  <c r="G134" i="45"/>
  <c r="H134" i="45" s="1"/>
  <c r="I134" i="45" s="1"/>
  <c r="I133" i="45" s="1"/>
  <c r="C134" i="45"/>
  <c r="E133" i="45"/>
  <c r="B133" i="45"/>
  <c r="B132" i="45"/>
  <c r="G131" i="45"/>
  <c r="H131" i="45" s="1"/>
  <c r="I131" i="45" s="1"/>
  <c r="C131" i="45"/>
  <c r="G130" i="45"/>
  <c r="H130" i="45" s="1"/>
  <c r="I130" i="45" s="1"/>
  <c r="C130" i="45"/>
  <c r="G129" i="45"/>
  <c r="H129" i="45" s="1"/>
  <c r="C129" i="45"/>
  <c r="E128" i="45"/>
  <c r="B128" i="45"/>
  <c r="G127" i="45"/>
  <c r="H127" i="45" s="1"/>
  <c r="I127" i="45" s="1"/>
  <c r="C127" i="45"/>
  <c r="I126" i="45"/>
  <c r="G126" i="45"/>
  <c r="H126" i="45" s="1"/>
  <c r="C126" i="45"/>
  <c r="G125" i="45"/>
  <c r="H125" i="45" s="1"/>
  <c r="I125" i="45" s="1"/>
  <c r="C125" i="45"/>
  <c r="G124" i="45"/>
  <c r="H124" i="45" s="1"/>
  <c r="I124" i="45" s="1"/>
  <c r="C124" i="45"/>
  <c r="G123" i="45"/>
  <c r="H123" i="45" s="1"/>
  <c r="I123" i="45" s="1"/>
  <c r="C123" i="45"/>
  <c r="G122" i="45"/>
  <c r="H122" i="45" s="1"/>
  <c r="I122" i="45" s="1"/>
  <c r="C122" i="45"/>
  <c r="G121" i="45"/>
  <c r="H121" i="45" s="1"/>
  <c r="I121" i="45" s="1"/>
  <c r="C121" i="45"/>
  <c r="G120" i="45"/>
  <c r="H120" i="45" s="1"/>
  <c r="I120" i="45" s="1"/>
  <c r="C120" i="45"/>
  <c r="G119" i="45"/>
  <c r="H119" i="45" s="1"/>
  <c r="I119" i="45" s="1"/>
  <c r="C119" i="45"/>
  <c r="I118" i="45"/>
  <c r="G118" i="45"/>
  <c r="H118" i="45" s="1"/>
  <c r="C118" i="45"/>
  <c r="G117" i="45"/>
  <c r="H117" i="45" s="1"/>
  <c r="I117" i="45" s="1"/>
  <c r="C117" i="45"/>
  <c r="I116" i="45"/>
  <c r="G116" i="45"/>
  <c r="H116" i="45" s="1"/>
  <c r="C116" i="45"/>
  <c r="G115" i="45"/>
  <c r="H115" i="45" s="1"/>
  <c r="I115" i="45" s="1"/>
  <c r="C115" i="45"/>
  <c r="I114" i="45"/>
  <c r="G114" i="45"/>
  <c r="H114" i="45" s="1"/>
  <c r="C114" i="45"/>
  <c r="G113" i="45"/>
  <c r="H113" i="45" s="1"/>
  <c r="I113" i="45" s="1"/>
  <c r="C113" i="45"/>
  <c r="G112" i="45"/>
  <c r="H112" i="45" s="1"/>
  <c r="I112" i="45" s="1"/>
  <c r="C112" i="45"/>
  <c r="G111" i="45"/>
  <c r="H111" i="45" s="1"/>
  <c r="I111" i="45" s="1"/>
  <c r="C111" i="45"/>
  <c r="I110" i="45"/>
  <c r="G110" i="45"/>
  <c r="H110" i="45" s="1"/>
  <c r="C110" i="45"/>
  <c r="G109" i="45"/>
  <c r="H109" i="45" s="1"/>
  <c r="I109" i="45" s="1"/>
  <c r="C109" i="45"/>
  <c r="G108" i="45"/>
  <c r="H108" i="45" s="1"/>
  <c r="I108" i="45" s="1"/>
  <c r="C108" i="45"/>
  <c r="G107" i="45"/>
  <c r="H107" i="45" s="1"/>
  <c r="I107" i="45" s="1"/>
  <c r="C107" i="45"/>
  <c r="G106" i="45"/>
  <c r="H106" i="45" s="1"/>
  <c r="I106" i="45" s="1"/>
  <c r="C106" i="45"/>
  <c r="G105" i="45"/>
  <c r="H105" i="45" s="1"/>
  <c r="I105" i="45" s="1"/>
  <c r="C105" i="45"/>
  <c r="G104" i="45"/>
  <c r="H104" i="45" s="1"/>
  <c r="I104" i="45" s="1"/>
  <c r="C104" i="45"/>
  <c r="G103" i="45"/>
  <c r="H103" i="45" s="1"/>
  <c r="I103" i="45" s="1"/>
  <c r="C103" i="45"/>
  <c r="I102" i="45"/>
  <c r="G102" i="45"/>
  <c r="H102" i="45" s="1"/>
  <c r="C102" i="45"/>
  <c r="E101" i="45"/>
  <c r="B101" i="45"/>
  <c r="I100" i="45"/>
  <c r="G100" i="45"/>
  <c r="H100" i="45" s="1"/>
  <c r="C100" i="45"/>
  <c r="G99" i="45"/>
  <c r="H99" i="45" s="1"/>
  <c r="I99" i="45" s="1"/>
  <c r="C99" i="45"/>
  <c r="I98" i="45"/>
  <c r="G98" i="45"/>
  <c r="H98" i="45" s="1"/>
  <c r="C98" i="45"/>
  <c r="G97" i="45"/>
  <c r="H97" i="45" s="1"/>
  <c r="I97" i="45" s="1"/>
  <c r="C97" i="45"/>
  <c r="G96" i="45"/>
  <c r="H96" i="45" s="1"/>
  <c r="I96" i="45" s="1"/>
  <c r="C96" i="45"/>
  <c r="G95" i="45"/>
  <c r="H95" i="45" s="1"/>
  <c r="I95" i="45" s="1"/>
  <c r="C95" i="45"/>
  <c r="I94" i="45"/>
  <c r="G94" i="45"/>
  <c r="H94" i="45" s="1"/>
  <c r="C94" i="45"/>
  <c r="G93" i="45"/>
  <c r="H93" i="45" s="1"/>
  <c r="C93" i="45"/>
  <c r="E92" i="45"/>
  <c r="E91" i="45" s="1"/>
  <c r="B92" i="45"/>
  <c r="B91" i="45" s="1"/>
  <c r="I90" i="45"/>
  <c r="G90" i="45"/>
  <c r="H90" i="45" s="1"/>
  <c r="C90" i="45"/>
  <c r="G89" i="45"/>
  <c r="H89" i="45" s="1"/>
  <c r="I89" i="45" s="1"/>
  <c r="C89" i="45"/>
  <c r="I88" i="45"/>
  <c r="G88" i="45"/>
  <c r="H88" i="45" s="1"/>
  <c r="C88" i="45"/>
  <c r="G87" i="45"/>
  <c r="H87" i="45" s="1"/>
  <c r="I87" i="45" s="1"/>
  <c r="C87" i="45"/>
  <c r="G86" i="45"/>
  <c r="H86" i="45" s="1"/>
  <c r="I86" i="45" s="1"/>
  <c r="C86" i="45"/>
  <c r="G85" i="45"/>
  <c r="H85" i="45" s="1"/>
  <c r="I85" i="45" s="1"/>
  <c r="C85" i="45"/>
  <c r="I84" i="45"/>
  <c r="G84" i="45"/>
  <c r="H84" i="45" s="1"/>
  <c r="C84" i="45"/>
  <c r="G83" i="45"/>
  <c r="H83" i="45" s="1"/>
  <c r="I83" i="45" s="1"/>
  <c r="C83" i="45"/>
  <c r="G82" i="45"/>
  <c r="H82" i="45" s="1"/>
  <c r="I82" i="45" s="1"/>
  <c r="C82" i="45"/>
  <c r="G81" i="45"/>
  <c r="H81" i="45" s="1"/>
  <c r="I81" i="45" s="1"/>
  <c r="C81" i="45"/>
  <c r="G80" i="45"/>
  <c r="H80" i="45" s="1"/>
  <c r="I80" i="45" s="1"/>
  <c r="C80" i="45"/>
  <c r="G79" i="45"/>
  <c r="H79" i="45" s="1"/>
  <c r="C79" i="45"/>
  <c r="E78" i="45"/>
  <c r="B78" i="45"/>
  <c r="G77" i="45"/>
  <c r="H77" i="45" s="1"/>
  <c r="I77" i="45" s="1"/>
  <c r="C77" i="45"/>
  <c r="G76" i="45"/>
  <c r="H76" i="45" s="1"/>
  <c r="I76" i="45" s="1"/>
  <c r="C76" i="45"/>
  <c r="G75" i="45"/>
  <c r="H75" i="45" s="1"/>
  <c r="I75" i="45" s="1"/>
  <c r="C75" i="45"/>
  <c r="I74" i="45"/>
  <c r="G74" i="45"/>
  <c r="H74" i="45" s="1"/>
  <c r="C74" i="45"/>
  <c r="G73" i="45"/>
  <c r="H73" i="45" s="1"/>
  <c r="I73" i="45" s="1"/>
  <c r="C73" i="45"/>
  <c r="G72" i="45"/>
  <c r="H72" i="45" s="1"/>
  <c r="I72" i="45" s="1"/>
  <c r="C72" i="45"/>
  <c r="G71" i="45"/>
  <c r="H71" i="45" s="1"/>
  <c r="I71" i="45" s="1"/>
  <c r="C71" i="45"/>
  <c r="G70" i="45"/>
  <c r="H70" i="45" s="1"/>
  <c r="I70" i="45" s="1"/>
  <c r="C70" i="45"/>
  <c r="G69" i="45"/>
  <c r="H69" i="45" s="1"/>
  <c r="I69" i="45" s="1"/>
  <c r="C69" i="45"/>
  <c r="G68" i="45"/>
  <c r="H68" i="45" s="1"/>
  <c r="I68" i="45" s="1"/>
  <c r="C68" i="45"/>
  <c r="G67" i="45"/>
  <c r="H67" i="45" s="1"/>
  <c r="I67" i="45" s="1"/>
  <c r="C67" i="45"/>
  <c r="I66" i="45"/>
  <c r="G66" i="45"/>
  <c r="H66" i="45" s="1"/>
  <c r="C66" i="45"/>
  <c r="G65" i="45"/>
  <c r="H65" i="45" s="1"/>
  <c r="I65" i="45" s="1"/>
  <c r="C65" i="45"/>
  <c r="I64" i="45"/>
  <c r="G64" i="45"/>
  <c r="H64" i="45" s="1"/>
  <c r="C64" i="45"/>
  <c r="G63" i="45"/>
  <c r="H63" i="45" s="1"/>
  <c r="I63" i="45" s="1"/>
  <c r="C63" i="45"/>
  <c r="I62" i="45"/>
  <c r="G62" i="45"/>
  <c r="H62" i="45" s="1"/>
  <c r="C62" i="45"/>
  <c r="G61" i="45"/>
  <c r="H61" i="45" s="1"/>
  <c r="I61" i="45" s="1"/>
  <c r="C61" i="45"/>
  <c r="G60" i="45"/>
  <c r="H60" i="45" s="1"/>
  <c r="I60" i="45" s="1"/>
  <c r="C60" i="45"/>
  <c r="G59" i="45"/>
  <c r="H59" i="45" s="1"/>
  <c r="I59" i="45" s="1"/>
  <c r="C59" i="45"/>
  <c r="I58" i="45"/>
  <c r="G58" i="45"/>
  <c r="H58" i="45" s="1"/>
  <c r="C58" i="45"/>
  <c r="G57" i="45"/>
  <c r="H57" i="45" s="1"/>
  <c r="I57" i="45" s="1"/>
  <c r="C57" i="45"/>
  <c r="G56" i="45"/>
  <c r="H56" i="45" s="1"/>
  <c r="I56" i="45" s="1"/>
  <c r="C56" i="45"/>
  <c r="G55" i="45"/>
  <c r="H55" i="45" s="1"/>
  <c r="I55" i="45" s="1"/>
  <c r="C55" i="45"/>
  <c r="G54" i="45"/>
  <c r="H54" i="45" s="1"/>
  <c r="I54" i="45" s="1"/>
  <c r="C54" i="45"/>
  <c r="G53" i="45"/>
  <c r="H53" i="45" s="1"/>
  <c r="I53" i="45" s="1"/>
  <c r="C53" i="45"/>
  <c r="G52" i="45"/>
  <c r="H52" i="45" s="1"/>
  <c r="I52" i="45" s="1"/>
  <c r="C52" i="45"/>
  <c r="G51" i="45"/>
  <c r="H51" i="45" s="1"/>
  <c r="I51" i="45" s="1"/>
  <c r="C51" i="45"/>
  <c r="I50" i="45"/>
  <c r="G50" i="45"/>
  <c r="H50" i="45" s="1"/>
  <c r="C50" i="45"/>
  <c r="E49" i="45"/>
  <c r="B49" i="45"/>
  <c r="B12" i="45" s="1"/>
  <c r="I48" i="45"/>
  <c r="G48" i="45"/>
  <c r="H48" i="45" s="1"/>
  <c r="C48" i="45"/>
  <c r="G47" i="45"/>
  <c r="H47" i="45" s="1"/>
  <c r="I47" i="45" s="1"/>
  <c r="C47" i="45"/>
  <c r="I46" i="45"/>
  <c r="G46" i="45"/>
  <c r="H46" i="45" s="1"/>
  <c r="C46" i="45"/>
  <c r="G45" i="45"/>
  <c r="H45" i="45" s="1"/>
  <c r="I45" i="45" s="1"/>
  <c r="C45" i="45"/>
  <c r="G44" i="45"/>
  <c r="H44" i="45" s="1"/>
  <c r="I44" i="45" s="1"/>
  <c r="C44" i="45"/>
  <c r="G43" i="45"/>
  <c r="H43" i="45" s="1"/>
  <c r="I43" i="45" s="1"/>
  <c r="C43" i="45"/>
  <c r="I42" i="45"/>
  <c r="G42" i="45"/>
  <c r="H42" i="45" s="1"/>
  <c r="C42" i="45"/>
  <c r="G41" i="45"/>
  <c r="H41" i="45" s="1"/>
  <c r="I41" i="45" s="1"/>
  <c r="C41" i="45"/>
  <c r="G40" i="45"/>
  <c r="H40" i="45" s="1"/>
  <c r="I40" i="45" s="1"/>
  <c r="C40" i="45"/>
  <c r="G39" i="45"/>
  <c r="H39" i="45" s="1"/>
  <c r="I39" i="45" s="1"/>
  <c r="C39" i="45"/>
  <c r="G38" i="45"/>
  <c r="H38" i="45" s="1"/>
  <c r="I38" i="45" s="1"/>
  <c r="C38" i="45"/>
  <c r="G37" i="45"/>
  <c r="H37" i="45" s="1"/>
  <c r="I37" i="45" s="1"/>
  <c r="C37" i="45"/>
  <c r="G36" i="45"/>
  <c r="H36" i="45" s="1"/>
  <c r="I36" i="45" s="1"/>
  <c r="C36" i="45"/>
  <c r="G35" i="45"/>
  <c r="H35" i="45" s="1"/>
  <c r="I35" i="45" s="1"/>
  <c r="C35" i="45"/>
  <c r="G34" i="45"/>
  <c r="H34" i="45" s="1"/>
  <c r="I34" i="45" s="1"/>
  <c r="C34" i="45"/>
  <c r="G33" i="45"/>
  <c r="H33" i="45" s="1"/>
  <c r="I33" i="45" s="1"/>
  <c r="C33" i="45"/>
  <c r="I32" i="45"/>
  <c r="G32" i="45"/>
  <c r="H32" i="45" s="1"/>
  <c r="C32" i="45"/>
  <c r="G31" i="45"/>
  <c r="H31" i="45" s="1"/>
  <c r="I31" i="45" s="1"/>
  <c r="C31" i="45"/>
  <c r="I30" i="45"/>
  <c r="G30" i="45"/>
  <c r="H30" i="45" s="1"/>
  <c r="C30" i="45"/>
  <c r="G29" i="45"/>
  <c r="H29" i="45" s="1"/>
  <c r="I29" i="45" s="1"/>
  <c r="C29" i="45"/>
  <c r="G28" i="45"/>
  <c r="H28" i="45" s="1"/>
  <c r="I28" i="45" s="1"/>
  <c r="C28" i="45"/>
  <c r="G27" i="45"/>
  <c r="H27" i="45" s="1"/>
  <c r="I27" i="45" s="1"/>
  <c r="C27" i="45"/>
  <c r="I26" i="45"/>
  <c r="G26" i="45"/>
  <c r="H26" i="45" s="1"/>
  <c r="C26" i="45"/>
  <c r="G25" i="45"/>
  <c r="H25" i="45" s="1"/>
  <c r="I25" i="45" s="1"/>
  <c r="C25" i="45"/>
  <c r="G24" i="45"/>
  <c r="H24" i="45" s="1"/>
  <c r="I24" i="45" s="1"/>
  <c r="C24" i="45"/>
  <c r="G23" i="45"/>
  <c r="H23" i="45" s="1"/>
  <c r="I23" i="45" s="1"/>
  <c r="C23" i="45"/>
  <c r="G22" i="45"/>
  <c r="H22" i="45" s="1"/>
  <c r="I22" i="45" s="1"/>
  <c r="C22" i="45"/>
  <c r="G21" i="45"/>
  <c r="H21" i="45" s="1"/>
  <c r="I21" i="45" s="1"/>
  <c r="C21" i="45"/>
  <c r="G20" i="45"/>
  <c r="H20" i="45" s="1"/>
  <c r="I20" i="45" s="1"/>
  <c r="C20" i="45"/>
  <c r="G19" i="45"/>
  <c r="H19" i="45" s="1"/>
  <c r="I19" i="45" s="1"/>
  <c r="C19" i="45"/>
  <c r="G18" i="45"/>
  <c r="H18" i="45" s="1"/>
  <c r="I18" i="45" s="1"/>
  <c r="C18" i="45"/>
  <c r="G17" i="45"/>
  <c r="H17" i="45" s="1"/>
  <c r="I17" i="45" s="1"/>
  <c r="C17" i="45"/>
  <c r="I16" i="45"/>
  <c r="G16" i="45"/>
  <c r="H16" i="45" s="1"/>
  <c r="C16" i="45"/>
  <c r="G15" i="45"/>
  <c r="H15" i="45" s="1"/>
  <c r="I15" i="45" s="1"/>
  <c r="C15" i="45"/>
  <c r="I14" i="45"/>
  <c r="H14" i="45"/>
  <c r="C14" i="45"/>
  <c r="E13" i="45"/>
  <c r="E12" i="45" s="1"/>
  <c r="B13" i="45"/>
  <c r="I11" i="48" l="1"/>
  <c r="C25" i="52" s="1"/>
  <c r="G25" i="52" s="1"/>
  <c r="C12" i="46"/>
  <c r="C51" i="46"/>
  <c r="C42" i="46"/>
  <c r="E11" i="46"/>
  <c r="H12" i="46"/>
  <c r="C15" i="46"/>
  <c r="B11" i="46"/>
  <c r="H42" i="46"/>
  <c r="I167" i="45"/>
  <c r="I166" i="45" s="1"/>
  <c r="I161" i="45" s="1"/>
  <c r="H166" i="45"/>
  <c r="I196" i="45"/>
  <c r="H195" i="45"/>
  <c r="I200" i="45"/>
  <c r="H199" i="45"/>
  <c r="H198" i="45" s="1"/>
  <c r="I149" i="45"/>
  <c r="I148" i="45" s="1"/>
  <c r="I156" i="45"/>
  <c r="H92" i="45"/>
  <c r="H91" i="45" s="1"/>
  <c r="I49" i="45"/>
  <c r="H128" i="45"/>
  <c r="E132" i="45"/>
  <c r="E11" i="45"/>
  <c r="I13" i="45"/>
  <c r="H78" i="45"/>
  <c r="I189" i="45"/>
  <c r="I188" i="45" s="1"/>
  <c r="I101" i="45"/>
  <c r="B11" i="45"/>
  <c r="I52" i="46"/>
  <c r="I51" i="46" s="1"/>
  <c r="H51" i="46"/>
  <c r="H15" i="46"/>
  <c r="I16" i="46"/>
  <c r="I15" i="46" s="1"/>
  <c r="I14" i="46"/>
  <c r="I12" i="46" s="1"/>
  <c r="I43" i="46"/>
  <c r="I42" i="46" s="1"/>
  <c r="H136" i="45"/>
  <c r="I137" i="45"/>
  <c r="I136" i="45" s="1"/>
  <c r="H138" i="45"/>
  <c r="I139" i="45"/>
  <c r="I138" i="45" s="1"/>
  <c r="H143" i="45"/>
  <c r="I144" i="45"/>
  <c r="I143" i="45" s="1"/>
  <c r="I147" i="45"/>
  <c r="I146" i="45" s="1"/>
  <c r="H146" i="45"/>
  <c r="H13" i="45"/>
  <c r="H49" i="45"/>
  <c r="I79" i="45"/>
  <c r="I78" i="45" s="1"/>
  <c r="I93" i="45"/>
  <c r="I92" i="45" s="1"/>
  <c r="H101" i="45"/>
  <c r="I129" i="45"/>
  <c r="I128" i="45" s="1"/>
  <c r="H133" i="45"/>
  <c r="H132" i="45" s="1"/>
  <c r="H149" i="45"/>
  <c r="H156" i="45"/>
  <c r="H162" i="45"/>
  <c r="H185" i="45"/>
  <c r="H184" i="45" s="1"/>
  <c r="H189" i="45"/>
  <c r="H188" i="45" s="1"/>
  <c r="I195" i="45"/>
  <c r="I199" i="45"/>
  <c r="I198" i="45" s="1"/>
  <c r="G37" i="44"/>
  <c r="I37" i="44" s="1"/>
  <c r="C37" i="44"/>
  <c r="G36" i="44"/>
  <c r="I36" i="44" s="1"/>
  <c r="C36" i="44"/>
  <c r="G35" i="44"/>
  <c r="I35" i="44" s="1"/>
  <c r="C35" i="44"/>
  <c r="G34" i="44"/>
  <c r="I34" i="44" s="1"/>
  <c r="C34" i="44"/>
  <c r="G33" i="44"/>
  <c r="I33" i="44" s="1"/>
  <c r="C33" i="44"/>
  <c r="G31" i="44"/>
  <c r="I31" i="44" s="1"/>
  <c r="C31" i="44"/>
  <c r="G30" i="44"/>
  <c r="I30" i="44" s="1"/>
  <c r="C30" i="44"/>
  <c r="G29" i="44"/>
  <c r="I29" i="44" s="1"/>
  <c r="C29" i="44"/>
  <c r="G28" i="44"/>
  <c r="I28" i="44" s="1"/>
  <c r="C28" i="44"/>
  <c r="G27" i="44"/>
  <c r="I27" i="44" s="1"/>
  <c r="C27" i="44"/>
  <c r="G26" i="44"/>
  <c r="I26" i="44" s="1"/>
  <c r="C26" i="44"/>
  <c r="G25" i="44"/>
  <c r="I25" i="44" s="1"/>
  <c r="C25" i="44"/>
  <c r="G24" i="44"/>
  <c r="I24" i="44" s="1"/>
  <c r="C24" i="44"/>
  <c r="G23" i="44"/>
  <c r="I23" i="44" s="1"/>
  <c r="C23" i="44"/>
  <c r="G22" i="44"/>
  <c r="I22" i="44" s="1"/>
  <c r="C22" i="44"/>
  <c r="G21" i="44"/>
  <c r="I21" i="44" s="1"/>
  <c r="C21" i="44"/>
  <c r="G20" i="44"/>
  <c r="I20" i="44" s="1"/>
  <c r="C20" i="44"/>
  <c r="G19" i="44"/>
  <c r="I19" i="44" s="1"/>
  <c r="C19" i="44"/>
  <c r="G18" i="44"/>
  <c r="I18" i="44" s="1"/>
  <c r="C18" i="44"/>
  <c r="G17" i="44"/>
  <c r="I17" i="44" s="1"/>
  <c r="C17" i="44"/>
  <c r="G15" i="44"/>
  <c r="I15" i="44" s="1"/>
  <c r="C15" i="44"/>
  <c r="G14" i="44"/>
  <c r="I14" i="44" s="1"/>
  <c r="C14" i="44"/>
  <c r="G13" i="44"/>
  <c r="C13" i="44"/>
  <c r="G86" i="43"/>
  <c r="C86" i="43"/>
  <c r="G85" i="43"/>
  <c r="C85" i="43"/>
  <c r="G84" i="43"/>
  <c r="D84" i="43"/>
  <c r="C84" i="43" s="1"/>
  <c r="G83" i="43"/>
  <c r="C83" i="43"/>
  <c r="G82" i="43"/>
  <c r="C82" i="43"/>
  <c r="G81" i="43"/>
  <c r="C81" i="43"/>
  <c r="G80" i="43"/>
  <c r="C80" i="43"/>
  <c r="G79" i="43"/>
  <c r="H79" i="43" s="1"/>
  <c r="I79" i="43" s="1"/>
  <c r="C79" i="43"/>
  <c r="G78" i="43"/>
  <c r="C78" i="43"/>
  <c r="G77" i="43"/>
  <c r="C77" i="43"/>
  <c r="G76" i="43"/>
  <c r="C76" i="43"/>
  <c r="G75" i="43"/>
  <c r="C75" i="43"/>
  <c r="G74" i="43"/>
  <c r="C74" i="43"/>
  <c r="G73" i="43"/>
  <c r="C73" i="43"/>
  <c r="G72" i="43"/>
  <c r="C72" i="43"/>
  <c r="G71" i="43"/>
  <c r="C71" i="43"/>
  <c r="G69" i="43"/>
  <c r="C69" i="43"/>
  <c r="G68" i="43"/>
  <c r="C68" i="43"/>
  <c r="G67" i="43"/>
  <c r="C67" i="43"/>
  <c r="G66" i="43"/>
  <c r="C66" i="43"/>
  <c r="G65" i="43"/>
  <c r="C65" i="43"/>
  <c r="G64" i="43"/>
  <c r="C64" i="43"/>
  <c r="G63" i="43"/>
  <c r="C63" i="43"/>
  <c r="G62" i="43"/>
  <c r="C62" i="43"/>
  <c r="G61" i="43"/>
  <c r="C61" i="43"/>
  <c r="G60" i="43"/>
  <c r="C60" i="43"/>
  <c r="G59" i="43"/>
  <c r="C59" i="43"/>
  <c r="G58" i="43"/>
  <c r="C58" i="43"/>
  <c r="G57" i="43"/>
  <c r="C57" i="43"/>
  <c r="G56" i="43"/>
  <c r="C56" i="43"/>
  <c r="G55" i="43"/>
  <c r="C55" i="43"/>
  <c r="G54" i="43"/>
  <c r="C54" i="43"/>
  <c r="G52" i="43"/>
  <c r="C52" i="43"/>
  <c r="G51" i="43"/>
  <c r="C51" i="43"/>
  <c r="G50" i="43"/>
  <c r="C50" i="43"/>
  <c r="G49" i="43"/>
  <c r="C49" i="43"/>
  <c r="G48" i="43"/>
  <c r="C48" i="43"/>
  <c r="G47" i="43"/>
  <c r="C47" i="43"/>
  <c r="G46" i="43"/>
  <c r="C46" i="43"/>
  <c r="G45" i="43"/>
  <c r="C45" i="43"/>
  <c r="G44" i="43"/>
  <c r="C44" i="43"/>
  <c r="G43" i="43"/>
  <c r="C43" i="43"/>
  <c r="G42" i="43"/>
  <c r="C42" i="43"/>
  <c r="G41" i="43"/>
  <c r="C41" i="43"/>
  <c r="G40" i="43"/>
  <c r="C40" i="43"/>
  <c r="G39" i="43"/>
  <c r="C39" i="43"/>
  <c r="G38" i="43"/>
  <c r="C38" i="43"/>
  <c r="G37" i="43"/>
  <c r="C37" i="43"/>
  <c r="G36" i="43"/>
  <c r="C36" i="43"/>
  <c r="G35" i="43"/>
  <c r="C35" i="43"/>
  <c r="G34" i="43"/>
  <c r="C34" i="43"/>
  <c r="G33" i="43"/>
  <c r="C33" i="43"/>
  <c r="G32" i="43"/>
  <c r="C32" i="43"/>
  <c r="G31" i="43"/>
  <c r="C31" i="43"/>
  <c r="G30" i="43"/>
  <c r="C30" i="43"/>
  <c r="G29" i="43"/>
  <c r="C29" i="43"/>
  <c r="G28" i="43"/>
  <c r="C28" i="43"/>
  <c r="G27" i="43"/>
  <c r="C27" i="43"/>
  <c r="G26" i="43"/>
  <c r="C26" i="43"/>
  <c r="G25" i="43"/>
  <c r="C25" i="43"/>
  <c r="G24" i="43"/>
  <c r="C24" i="43"/>
  <c r="G23" i="43"/>
  <c r="C23" i="43"/>
  <c r="G22" i="43"/>
  <c r="C22" i="43"/>
  <c r="G21" i="43"/>
  <c r="C21" i="43"/>
  <c r="G20" i="43"/>
  <c r="C20" i="43"/>
  <c r="G18" i="43"/>
  <c r="C18" i="43"/>
  <c r="G17" i="43"/>
  <c r="C17" i="43"/>
  <c r="G16" i="43"/>
  <c r="C16" i="43"/>
  <c r="G15" i="43"/>
  <c r="C15" i="43"/>
  <c r="G14" i="43"/>
  <c r="H14" i="43" s="1"/>
  <c r="I14" i="43" s="1"/>
  <c r="C14" i="43"/>
  <c r="G13" i="43"/>
  <c r="C13" i="43"/>
  <c r="G154" i="42"/>
  <c r="C154" i="42"/>
  <c r="G153" i="42"/>
  <c r="C153" i="42"/>
  <c r="G152" i="42"/>
  <c r="C152" i="42"/>
  <c r="G151" i="42"/>
  <c r="C151" i="42"/>
  <c r="G150" i="42"/>
  <c r="C150" i="42"/>
  <c r="G149" i="42"/>
  <c r="C149" i="42"/>
  <c r="G148" i="42"/>
  <c r="C148" i="42"/>
  <c r="G147" i="42"/>
  <c r="C147" i="42"/>
  <c r="G146" i="42"/>
  <c r="C146" i="42"/>
  <c r="G145" i="42"/>
  <c r="C145" i="42"/>
  <c r="G144" i="42"/>
  <c r="C144" i="42"/>
  <c r="G143" i="42"/>
  <c r="G142" i="42"/>
  <c r="C142" i="42"/>
  <c r="G141" i="42"/>
  <c r="C141" i="42"/>
  <c r="G140" i="42"/>
  <c r="C140" i="42"/>
  <c r="G139" i="42"/>
  <c r="C139" i="42"/>
  <c r="G138" i="42"/>
  <c r="C138" i="42"/>
  <c r="G137" i="42"/>
  <c r="C137" i="42"/>
  <c r="G136" i="42"/>
  <c r="C136" i="42"/>
  <c r="G135" i="42"/>
  <c r="C135" i="42"/>
  <c r="G134" i="42"/>
  <c r="C134" i="42"/>
  <c r="G133" i="42"/>
  <c r="C133" i="42"/>
  <c r="G132" i="42"/>
  <c r="C132" i="42"/>
  <c r="G131" i="42"/>
  <c r="C131" i="42"/>
  <c r="G130" i="42"/>
  <c r="C130" i="42"/>
  <c r="G129" i="42"/>
  <c r="C129" i="42"/>
  <c r="G128" i="42"/>
  <c r="C128" i="42"/>
  <c r="G126" i="42"/>
  <c r="C126" i="42"/>
  <c r="G125" i="42"/>
  <c r="C125" i="42"/>
  <c r="G124" i="42"/>
  <c r="C124" i="42"/>
  <c r="G123" i="42"/>
  <c r="C123" i="42"/>
  <c r="G122" i="42"/>
  <c r="C122" i="42"/>
  <c r="G121" i="42"/>
  <c r="C121" i="42"/>
  <c r="G120" i="42"/>
  <c r="C120" i="42"/>
  <c r="G119" i="42"/>
  <c r="C119" i="42"/>
  <c r="G118" i="42"/>
  <c r="C118" i="42"/>
  <c r="G117" i="42"/>
  <c r="C117" i="42"/>
  <c r="G116" i="42"/>
  <c r="C116" i="42"/>
  <c r="G115" i="42"/>
  <c r="C115" i="42"/>
  <c r="G114" i="42"/>
  <c r="C114" i="42"/>
  <c r="G113" i="42"/>
  <c r="C113" i="42"/>
  <c r="G112" i="42"/>
  <c r="C112" i="42"/>
  <c r="G111" i="42"/>
  <c r="C111" i="42"/>
  <c r="G110" i="42"/>
  <c r="C110" i="42"/>
  <c r="G109" i="42"/>
  <c r="C109" i="42"/>
  <c r="G108" i="42"/>
  <c r="C108" i="42"/>
  <c r="G107" i="42"/>
  <c r="C107" i="42"/>
  <c r="G106" i="42"/>
  <c r="C106" i="42"/>
  <c r="G105" i="42"/>
  <c r="C105" i="42"/>
  <c r="G104" i="42"/>
  <c r="C104" i="42"/>
  <c r="G103" i="42"/>
  <c r="C103" i="42"/>
  <c r="G102" i="42"/>
  <c r="C102" i="42"/>
  <c r="G101" i="42"/>
  <c r="C101" i="42"/>
  <c r="G100" i="42"/>
  <c r="C100" i="42"/>
  <c r="G99" i="42"/>
  <c r="C99" i="42"/>
  <c r="G98" i="42"/>
  <c r="C98" i="42"/>
  <c r="G97" i="42"/>
  <c r="C97" i="42"/>
  <c r="G96" i="42"/>
  <c r="C96" i="42"/>
  <c r="G95" i="42"/>
  <c r="C95" i="42"/>
  <c r="G94" i="42"/>
  <c r="C94" i="42"/>
  <c r="G93" i="42"/>
  <c r="C93" i="42"/>
  <c r="G92" i="42"/>
  <c r="C92" i="42"/>
  <c r="G91" i="42"/>
  <c r="C91" i="42"/>
  <c r="G90" i="42"/>
  <c r="C90" i="42"/>
  <c r="G89" i="42"/>
  <c r="C89" i="42"/>
  <c r="G88" i="42"/>
  <c r="C88" i="42"/>
  <c r="G87" i="42"/>
  <c r="C87" i="42"/>
  <c r="G86" i="42"/>
  <c r="C86" i="42"/>
  <c r="G84" i="42"/>
  <c r="C84" i="42"/>
  <c r="G83" i="42"/>
  <c r="C83" i="42"/>
  <c r="G82" i="42"/>
  <c r="C82" i="42"/>
  <c r="G81" i="42"/>
  <c r="C81" i="42"/>
  <c r="G80" i="42"/>
  <c r="C80" i="42"/>
  <c r="G79" i="42"/>
  <c r="C79" i="42"/>
  <c r="G78" i="42"/>
  <c r="C78" i="42"/>
  <c r="G77" i="42"/>
  <c r="C77" i="42"/>
  <c r="G76" i="42"/>
  <c r="C76" i="42"/>
  <c r="G75" i="42"/>
  <c r="C75" i="42"/>
  <c r="G74" i="42"/>
  <c r="C74" i="42"/>
  <c r="G73" i="42"/>
  <c r="H73" i="42" s="1"/>
  <c r="I73" i="42" s="1"/>
  <c r="C73" i="42"/>
  <c r="G72" i="42"/>
  <c r="C72" i="42"/>
  <c r="G71" i="42"/>
  <c r="C71" i="42"/>
  <c r="G70" i="42"/>
  <c r="H70" i="42" s="1"/>
  <c r="I70" i="42" s="1"/>
  <c r="C70" i="42"/>
  <c r="G69" i="42"/>
  <c r="C69" i="42"/>
  <c r="G68" i="42"/>
  <c r="C68" i="42"/>
  <c r="G67" i="42"/>
  <c r="C67" i="42"/>
  <c r="G66" i="42"/>
  <c r="C66" i="42"/>
  <c r="G65" i="42"/>
  <c r="C65" i="42"/>
  <c r="G64" i="42"/>
  <c r="C64" i="42"/>
  <c r="G63" i="42"/>
  <c r="C63" i="42"/>
  <c r="G62" i="42"/>
  <c r="C62" i="42"/>
  <c r="G61" i="42"/>
  <c r="C61" i="42"/>
  <c r="G60" i="42"/>
  <c r="C60" i="42"/>
  <c r="G59" i="42"/>
  <c r="C59" i="42"/>
  <c r="G58" i="42"/>
  <c r="H58" i="42" s="1"/>
  <c r="I58" i="42" s="1"/>
  <c r="C58" i="42"/>
  <c r="G57" i="42"/>
  <c r="C57" i="42"/>
  <c r="G56" i="42"/>
  <c r="C56" i="42"/>
  <c r="G55" i="42"/>
  <c r="C55" i="42"/>
  <c r="G54" i="42"/>
  <c r="C54" i="42"/>
  <c r="G53" i="42"/>
  <c r="C53" i="42"/>
  <c r="G52" i="42"/>
  <c r="C52" i="42"/>
  <c r="G51" i="42"/>
  <c r="C51" i="42"/>
  <c r="G50" i="42"/>
  <c r="C50" i="42"/>
  <c r="G49" i="42"/>
  <c r="C49" i="42"/>
  <c r="G48" i="42"/>
  <c r="C48" i="42"/>
  <c r="G47" i="42"/>
  <c r="C47" i="42"/>
  <c r="G46" i="42"/>
  <c r="C46" i="42"/>
  <c r="G45" i="42"/>
  <c r="C45" i="42"/>
  <c r="G44" i="42"/>
  <c r="C44" i="42"/>
  <c r="G43" i="42"/>
  <c r="C43" i="42"/>
  <c r="G42" i="42"/>
  <c r="C42" i="42"/>
  <c r="G41" i="42"/>
  <c r="C41" i="42"/>
  <c r="G40" i="42"/>
  <c r="C40" i="42"/>
  <c r="G39" i="42"/>
  <c r="C39" i="42"/>
  <c r="G38" i="42"/>
  <c r="C38" i="42"/>
  <c r="G37" i="42"/>
  <c r="C37" i="42"/>
  <c r="G36" i="42"/>
  <c r="C36" i="42"/>
  <c r="G35" i="42"/>
  <c r="C35" i="42"/>
  <c r="G34" i="42"/>
  <c r="C34" i="42"/>
  <c r="G33" i="42"/>
  <c r="C33" i="42"/>
  <c r="G32" i="42"/>
  <c r="C32" i="42"/>
  <c r="G31" i="42"/>
  <c r="C31" i="42"/>
  <c r="G30" i="42"/>
  <c r="C30" i="42"/>
  <c r="G29" i="42"/>
  <c r="C29" i="42"/>
  <c r="G28" i="42"/>
  <c r="C28" i="42"/>
  <c r="G27" i="42"/>
  <c r="C27" i="42"/>
  <c r="G26" i="42"/>
  <c r="C26" i="42"/>
  <c r="G25" i="42"/>
  <c r="C25" i="42"/>
  <c r="G24" i="42"/>
  <c r="C24" i="42"/>
  <c r="G23" i="42"/>
  <c r="C23" i="42"/>
  <c r="G22" i="42"/>
  <c r="C22" i="42"/>
  <c r="G21" i="42"/>
  <c r="C21" i="42"/>
  <c r="G20" i="42"/>
  <c r="C20" i="42"/>
  <c r="G19" i="42"/>
  <c r="C19" i="42"/>
  <c r="I17" i="42"/>
  <c r="G17" i="42"/>
  <c r="H17" i="42" s="1"/>
  <c r="C17" i="42"/>
  <c r="G16" i="42"/>
  <c r="C16" i="42"/>
  <c r="G15" i="42"/>
  <c r="C15" i="42"/>
  <c r="G14" i="42"/>
  <c r="C14" i="42"/>
  <c r="G13" i="42"/>
  <c r="C13" i="42"/>
  <c r="H11" i="46" l="1"/>
  <c r="I11" i="46"/>
  <c r="I142" i="45"/>
  <c r="I12" i="45"/>
  <c r="I132" i="45"/>
  <c r="H161" i="45"/>
  <c r="H18" i="43"/>
  <c r="I18" i="43" s="1"/>
  <c r="H23" i="43"/>
  <c r="I23" i="43" s="1"/>
  <c r="H27" i="43"/>
  <c r="I27" i="43" s="1"/>
  <c r="I31" i="43"/>
  <c r="H31" i="43"/>
  <c r="H35" i="43"/>
  <c r="I35" i="43" s="1"/>
  <c r="H39" i="43"/>
  <c r="I39" i="43" s="1"/>
  <c r="H43" i="43"/>
  <c r="I43" i="43" s="1"/>
  <c r="I47" i="43"/>
  <c r="H47" i="43"/>
  <c r="H51" i="43"/>
  <c r="I51" i="43" s="1"/>
  <c r="H56" i="43"/>
  <c r="I56" i="43" s="1"/>
  <c r="H60" i="43"/>
  <c r="I60" i="43" s="1"/>
  <c r="I64" i="43"/>
  <c r="H64" i="43"/>
  <c r="H68" i="43"/>
  <c r="I68" i="43" s="1"/>
  <c r="H73" i="43"/>
  <c r="I73" i="43" s="1"/>
  <c r="H77" i="43"/>
  <c r="I77" i="43" s="1"/>
  <c r="I15" i="43"/>
  <c r="H15" i="43"/>
  <c r="H20" i="43"/>
  <c r="H24" i="43"/>
  <c r="I24" i="43" s="1"/>
  <c r="H28" i="43"/>
  <c r="I28" i="43" s="1"/>
  <c r="I32" i="43"/>
  <c r="H32" i="43"/>
  <c r="H36" i="43"/>
  <c r="I36" i="43" s="1"/>
  <c r="H40" i="43"/>
  <c r="I40" i="43" s="1"/>
  <c r="H44" i="43"/>
  <c r="I44" i="43" s="1"/>
  <c r="I48" i="43"/>
  <c r="H48" i="43"/>
  <c r="H52" i="43"/>
  <c r="I52" i="43" s="1"/>
  <c r="H57" i="43"/>
  <c r="I57" i="43" s="1"/>
  <c r="H61" i="43"/>
  <c r="I61" i="43" s="1"/>
  <c r="I65" i="43"/>
  <c r="H65" i="43"/>
  <c r="H69" i="43"/>
  <c r="I69" i="43" s="1"/>
  <c r="H74" i="43"/>
  <c r="I74" i="43" s="1"/>
  <c r="H78" i="43"/>
  <c r="I78" i="43" s="1"/>
  <c r="I85" i="43"/>
  <c r="H85" i="43"/>
  <c r="H82" i="43"/>
  <c r="I82" i="43" s="1"/>
  <c r="H86" i="43"/>
  <c r="I86" i="43" s="1"/>
  <c r="H16" i="43"/>
  <c r="I16" i="43" s="1"/>
  <c r="I21" i="43"/>
  <c r="H21" i="43"/>
  <c r="H25" i="43"/>
  <c r="I25" i="43" s="1"/>
  <c r="H29" i="43"/>
  <c r="I29" i="43" s="1"/>
  <c r="H33" i="43"/>
  <c r="I33" i="43" s="1"/>
  <c r="I37" i="43"/>
  <c r="H37" i="43"/>
  <c r="H41" i="43"/>
  <c r="I41" i="43" s="1"/>
  <c r="H45" i="43"/>
  <c r="I45" i="43" s="1"/>
  <c r="H49" i="43"/>
  <c r="I49" i="43" s="1"/>
  <c r="I54" i="43"/>
  <c r="H54" i="43"/>
  <c r="H58" i="43"/>
  <c r="I58" i="43" s="1"/>
  <c r="H62" i="43"/>
  <c r="I62" i="43" s="1"/>
  <c r="H66" i="43"/>
  <c r="I66" i="43" s="1"/>
  <c r="I71" i="43"/>
  <c r="H71" i="43"/>
  <c r="H75" i="43"/>
  <c r="I75" i="43" s="1"/>
  <c r="H83" i="43"/>
  <c r="I83" i="43" s="1"/>
  <c r="H13" i="43"/>
  <c r="H12" i="43" s="1"/>
  <c r="I17" i="43"/>
  <c r="H17" i="43"/>
  <c r="H22" i="43"/>
  <c r="I22" i="43" s="1"/>
  <c r="H26" i="43"/>
  <c r="I26" i="43" s="1"/>
  <c r="H30" i="43"/>
  <c r="I30" i="43" s="1"/>
  <c r="I34" i="43"/>
  <c r="H34" i="43"/>
  <c r="H38" i="43"/>
  <c r="I38" i="43" s="1"/>
  <c r="H42" i="43"/>
  <c r="I42" i="43" s="1"/>
  <c r="H46" i="43"/>
  <c r="I46" i="43" s="1"/>
  <c r="I50" i="43"/>
  <c r="H50" i="43"/>
  <c r="H55" i="43"/>
  <c r="I55" i="43" s="1"/>
  <c r="H59" i="43"/>
  <c r="I59" i="43" s="1"/>
  <c r="H63" i="43"/>
  <c r="I63" i="43" s="1"/>
  <c r="I67" i="43"/>
  <c r="H67" i="43"/>
  <c r="H72" i="43"/>
  <c r="I72" i="43" s="1"/>
  <c r="H76" i="43"/>
  <c r="I76" i="43" s="1"/>
  <c r="H81" i="43"/>
  <c r="I81" i="43" s="1"/>
  <c r="I80" i="43"/>
  <c r="H80" i="43"/>
  <c r="H84" i="43"/>
  <c r="I84" i="43" s="1"/>
  <c r="H28" i="42"/>
  <c r="I28" i="42" s="1"/>
  <c r="I145" i="42"/>
  <c r="H145" i="42"/>
  <c r="H60" i="42"/>
  <c r="I60" i="42" s="1"/>
  <c r="I64" i="42"/>
  <c r="H64" i="42"/>
  <c r="H68" i="42"/>
  <c r="I68" i="42" s="1"/>
  <c r="I75" i="42"/>
  <c r="H75" i="42"/>
  <c r="H79" i="42"/>
  <c r="I79" i="42" s="1"/>
  <c r="I83" i="42"/>
  <c r="H83" i="42"/>
  <c r="H88" i="42"/>
  <c r="I88" i="42" s="1"/>
  <c r="I92" i="42"/>
  <c r="H92" i="42"/>
  <c r="H96" i="42"/>
  <c r="I96" i="42" s="1"/>
  <c r="I100" i="42"/>
  <c r="H100" i="42"/>
  <c r="H104" i="42"/>
  <c r="I104" i="42" s="1"/>
  <c r="I108" i="42"/>
  <c r="H108" i="42"/>
  <c r="H112" i="42"/>
  <c r="I112" i="42" s="1"/>
  <c r="I116" i="42"/>
  <c r="H116" i="42"/>
  <c r="H120" i="42"/>
  <c r="I120" i="42" s="1"/>
  <c r="I124" i="42"/>
  <c r="H124" i="42"/>
  <c r="H129" i="42"/>
  <c r="I129" i="42" s="1"/>
  <c r="I133" i="42"/>
  <c r="H133" i="42"/>
  <c r="H137" i="42"/>
  <c r="I137" i="42" s="1"/>
  <c r="I141" i="42"/>
  <c r="H141" i="42"/>
  <c r="H24" i="42"/>
  <c r="I24" i="42" s="1"/>
  <c r="I32" i="42"/>
  <c r="H32" i="42"/>
  <c r="H36" i="42"/>
  <c r="I36" i="42" s="1"/>
  <c r="I52" i="42"/>
  <c r="H52" i="42"/>
  <c r="H153" i="42"/>
  <c r="I153" i="42" s="1"/>
  <c r="I16" i="42"/>
  <c r="H16" i="42"/>
  <c r="H21" i="42"/>
  <c r="I21" i="42" s="1"/>
  <c r="I25" i="42"/>
  <c r="H25" i="42"/>
  <c r="H29" i="42"/>
  <c r="I29" i="42" s="1"/>
  <c r="I33" i="42"/>
  <c r="H33" i="42"/>
  <c r="H37" i="42"/>
  <c r="I37" i="42" s="1"/>
  <c r="I41" i="42"/>
  <c r="H41" i="42"/>
  <c r="H45" i="42"/>
  <c r="I45" i="42" s="1"/>
  <c r="I49" i="42"/>
  <c r="H49" i="42"/>
  <c r="H53" i="42"/>
  <c r="I53" i="42" s="1"/>
  <c r="I57" i="42"/>
  <c r="H57" i="42"/>
  <c r="H72" i="42"/>
  <c r="I72" i="42" s="1"/>
  <c r="I146" i="42"/>
  <c r="H146" i="42"/>
  <c r="H150" i="42"/>
  <c r="I150" i="42" s="1"/>
  <c r="I154" i="42"/>
  <c r="H154" i="42"/>
  <c r="H44" i="42"/>
  <c r="I44" i="42" s="1"/>
  <c r="I149" i="42"/>
  <c r="H149" i="42"/>
  <c r="H13" i="42"/>
  <c r="I61" i="42"/>
  <c r="H61" i="42"/>
  <c r="H65" i="42"/>
  <c r="I65" i="42" s="1"/>
  <c r="I69" i="42"/>
  <c r="H69" i="42"/>
  <c r="H76" i="42"/>
  <c r="I76" i="42" s="1"/>
  <c r="I80" i="42"/>
  <c r="H80" i="42"/>
  <c r="H84" i="42"/>
  <c r="I84" i="42" s="1"/>
  <c r="I89" i="42"/>
  <c r="H89" i="42"/>
  <c r="H93" i="42"/>
  <c r="I93" i="42" s="1"/>
  <c r="I97" i="42"/>
  <c r="H97" i="42"/>
  <c r="H101" i="42"/>
  <c r="I101" i="42" s="1"/>
  <c r="I105" i="42"/>
  <c r="H105" i="42"/>
  <c r="H109" i="42"/>
  <c r="I109" i="42" s="1"/>
  <c r="I113" i="42"/>
  <c r="H113" i="42"/>
  <c r="H117" i="42"/>
  <c r="I117" i="42" s="1"/>
  <c r="I121" i="42"/>
  <c r="H121" i="42"/>
  <c r="H125" i="42"/>
  <c r="I125" i="42" s="1"/>
  <c r="I130" i="42"/>
  <c r="H130" i="42"/>
  <c r="H134" i="42"/>
  <c r="I134" i="42" s="1"/>
  <c r="I138" i="42"/>
  <c r="H138" i="42"/>
  <c r="H142" i="42"/>
  <c r="I142" i="42" s="1"/>
  <c r="I71" i="42"/>
  <c r="H71" i="42"/>
  <c r="H22" i="42"/>
  <c r="I22" i="42" s="1"/>
  <c r="I34" i="42"/>
  <c r="H34" i="42"/>
  <c r="H46" i="42"/>
  <c r="I46" i="42" s="1"/>
  <c r="I54" i="42"/>
  <c r="H54" i="42"/>
  <c r="H143" i="42"/>
  <c r="I143" i="42" s="1"/>
  <c r="I147" i="42"/>
  <c r="H147" i="42"/>
  <c r="H151" i="42"/>
  <c r="I151" i="42" s="1"/>
  <c r="I20" i="42"/>
  <c r="H20" i="42"/>
  <c r="H48" i="42"/>
  <c r="I48" i="42" s="1"/>
  <c r="I26" i="42"/>
  <c r="H26" i="42"/>
  <c r="H50" i="42"/>
  <c r="I50" i="42" s="1"/>
  <c r="I77" i="42"/>
  <c r="H77" i="42"/>
  <c r="H81" i="42"/>
  <c r="I81" i="42" s="1"/>
  <c r="I86" i="42"/>
  <c r="H86" i="42"/>
  <c r="H90" i="42"/>
  <c r="I90" i="42" s="1"/>
  <c r="I94" i="42"/>
  <c r="H94" i="42"/>
  <c r="H98" i="42"/>
  <c r="I98" i="42" s="1"/>
  <c r="I102" i="42"/>
  <c r="H102" i="42"/>
  <c r="H106" i="42"/>
  <c r="I106" i="42" s="1"/>
  <c r="I110" i="42"/>
  <c r="H110" i="42"/>
  <c r="H114" i="42"/>
  <c r="I114" i="42" s="1"/>
  <c r="I118" i="42"/>
  <c r="H118" i="42"/>
  <c r="H122" i="42"/>
  <c r="I122" i="42" s="1"/>
  <c r="I126" i="42"/>
  <c r="H126" i="42"/>
  <c r="H131" i="42"/>
  <c r="I131" i="42" s="1"/>
  <c r="I135" i="42"/>
  <c r="H135" i="42"/>
  <c r="H139" i="42"/>
  <c r="I139" i="42" s="1"/>
  <c r="I40" i="42"/>
  <c r="H40" i="42"/>
  <c r="H38" i="42"/>
  <c r="I38" i="42" s="1"/>
  <c r="I14" i="42"/>
  <c r="H14" i="42"/>
  <c r="H62" i="42"/>
  <c r="I62" i="42" s="1"/>
  <c r="I19" i="42"/>
  <c r="H19" i="42"/>
  <c r="H27" i="42"/>
  <c r="I27" i="42" s="1"/>
  <c r="I35" i="42"/>
  <c r="H35" i="42"/>
  <c r="H39" i="42"/>
  <c r="I39" i="42" s="1"/>
  <c r="H47" i="42"/>
  <c r="I47" i="42" s="1"/>
  <c r="H51" i="42"/>
  <c r="I51" i="42" s="1"/>
  <c r="I55" i="42"/>
  <c r="H55" i="42"/>
  <c r="H144" i="42"/>
  <c r="I144" i="42" s="1"/>
  <c r="H148" i="42"/>
  <c r="I148" i="42" s="1"/>
  <c r="H152" i="42"/>
  <c r="I152" i="42" s="1"/>
  <c r="I56" i="42"/>
  <c r="H56" i="42"/>
  <c r="H30" i="42"/>
  <c r="I30" i="42" s="1"/>
  <c r="H42" i="42"/>
  <c r="I42" i="42" s="1"/>
  <c r="H66" i="42"/>
  <c r="I66" i="42" s="1"/>
  <c r="I23" i="42"/>
  <c r="H23" i="42"/>
  <c r="H31" i="42"/>
  <c r="I31" i="42" s="1"/>
  <c r="H43" i="42"/>
  <c r="I43" i="42" s="1"/>
  <c r="H15" i="42"/>
  <c r="I15" i="42" s="1"/>
  <c r="I59" i="42"/>
  <c r="H59" i="42"/>
  <c r="H63" i="42"/>
  <c r="I63" i="42" s="1"/>
  <c r="H67" i="42"/>
  <c r="I67" i="42" s="1"/>
  <c r="H74" i="42"/>
  <c r="I74" i="42" s="1"/>
  <c r="I78" i="42"/>
  <c r="H78" i="42"/>
  <c r="H82" i="42"/>
  <c r="I82" i="42" s="1"/>
  <c r="H87" i="42"/>
  <c r="I87" i="42" s="1"/>
  <c r="H91" i="42"/>
  <c r="I91" i="42" s="1"/>
  <c r="I95" i="42"/>
  <c r="H95" i="42"/>
  <c r="H99" i="42"/>
  <c r="I99" i="42" s="1"/>
  <c r="H103" i="42"/>
  <c r="I103" i="42" s="1"/>
  <c r="H107" i="42"/>
  <c r="I107" i="42" s="1"/>
  <c r="I111" i="42"/>
  <c r="H111" i="42"/>
  <c r="H115" i="42"/>
  <c r="I115" i="42" s="1"/>
  <c r="H119" i="42"/>
  <c r="I119" i="42" s="1"/>
  <c r="H123" i="42"/>
  <c r="I123" i="42" s="1"/>
  <c r="I128" i="42"/>
  <c r="H128" i="42"/>
  <c r="H132" i="42"/>
  <c r="I132" i="42" s="1"/>
  <c r="H136" i="42"/>
  <c r="I136" i="42" s="1"/>
  <c r="H140" i="42"/>
  <c r="I140" i="42" s="1"/>
  <c r="I91" i="45"/>
  <c r="H148" i="45"/>
  <c r="H12" i="45"/>
  <c r="H142" i="45"/>
  <c r="I13" i="44"/>
  <c r="E11" i="52" s="1"/>
  <c r="G15" i="39"/>
  <c r="H13" i="41"/>
  <c r="H12" i="41" s="1"/>
  <c r="G15" i="41"/>
  <c r="H15" i="41" s="1"/>
  <c r="G16" i="41"/>
  <c r="H16" i="41" s="1"/>
  <c r="I16" i="41" s="1"/>
  <c r="G17" i="41"/>
  <c r="H17" i="41" s="1"/>
  <c r="I17" i="41" s="1"/>
  <c r="G18" i="41"/>
  <c r="H18" i="41"/>
  <c r="I18" i="41" s="1"/>
  <c r="G19" i="41"/>
  <c r="H19" i="41" s="1"/>
  <c r="I19" i="41" s="1"/>
  <c r="G20" i="41"/>
  <c r="H20" i="41" s="1"/>
  <c r="I20" i="41" s="1"/>
  <c r="G21" i="41"/>
  <c r="H21" i="41" s="1"/>
  <c r="I21" i="41" s="1"/>
  <c r="G22" i="41"/>
  <c r="H22" i="41" s="1"/>
  <c r="I22" i="41" s="1"/>
  <c r="G23" i="41"/>
  <c r="H23" i="41" s="1"/>
  <c r="I23" i="41" s="1"/>
  <c r="G24" i="41"/>
  <c r="H24" i="41" s="1"/>
  <c r="I24" i="41" s="1"/>
  <c r="G25" i="41"/>
  <c r="H25" i="41" s="1"/>
  <c r="I25" i="41" s="1"/>
  <c r="G27" i="41"/>
  <c r="H27" i="41" s="1"/>
  <c r="G28" i="41"/>
  <c r="H28" i="41" s="1"/>
  <c r="I28" i="41" s="1"/>
  <c r="G30" i="41"/>
  <c r="H30" i="41" s="1"/>
  <c r="G31" i="41"/>
  <c r="H31" i="41" s="1"/>
  <c r="I31" i="41" s="1"/>
  <c r="C31" i="41"/>
  <c r="C30" i="41"/>
  <c r="C28" i="41"/>
  <c r="C27" i="41"/>
  <c r="C25" i="41"/>
  <c r="C24" i="41"/>
  <c r="C23" i="41"/>
  <c r="C22" i="41"/>
  <c r="C21" i="41"/>
  <c r="C20" i="41"/>
  <c r="C19" i="41"/>
  <c r="C18" i="41"/>
  <c r="C17" i="41"/>
  <c r="C16" i="41"/>
  <c r="C15" i="41"/>
  <c r="E44" i="40"/>
  <c r="G44" i="40"/>
  <c r="E43" i="40"/>
  <c r="G43" i="40"/>
  <c r="E41" i="40"/>
  <c r="H41" i="40" s="1"/>
  <c r="I41" i="40" s="1"/>
  <c r="G41" i="40"/>
  <c r="E40" i="40"/>
  <c r="G40" i="40"/>
  <c r="E39" i="40"/>
  <c r="G39" i="40"/>
  <c r="E37" i="40"/>
  <c r="G37" i="40"/>
  <c r="E36" i="40"/>
  <c r="H36" i="40" s="1"/>
  <c r="I36" i="40" s="1"/>
  <c r="G36" i="40"/>
  <c r="E35" i="40"/>
  <c r="G35" i="40"/>
  <c r="E34" i="40"/>
  <c r="G34" i="40"/>
  <c r="E33" i="40"/>
  <c r="G33" i="40"/>
  <c r="E32" i="40"/>
  <c r="H32" i="40" s="1"/>
  <c r="I32" i="40" s="1"/>
  <c r="G32" i="40"/>
  <c r="E31" i="40"/>
  <c r="G31" i="40"/>
  <c r="E30" i="40"/>
  <c r="G30" i="40"/>
  <c r="E29" i="40"/>
  <c r="G29" i="40"/>
  <c r="E28" i="40"/>
  <c r="H28" i="40" s="1"/>
  <c r="I28" i="40" s="1"/>
  <c r="G28" i="40"/>
  <c r="E27" i="40"/>
  <c r="G27" i="40"/>
  <c r="E26" i="40"/>
  <c r="G26" i="40"/>
  <c r="E25" i="40"/>
  <c r="G25" i="40"/>
  <c r="E24" i="40"/>
  <c r="H24" i="40" s="1"/>
  <c r="I24" i="40" s="1"/>
  <c r="G24" i="40"/>
  <c r="E23" i="40"/>
  <c r="G23" i="40"/>
  <c r="E22" i="40"/>
  <c r="G22" i="40"/>
  <c r="E21" i="40"/>
  <c r="G21" i="40"/>
  <c r="E20" i="40"/>
  <c r="H20" i="40" s="1"/>
  <c r="I20" i="40" s="1"/>
  <c r="G20" i="40"/>
  <c r="E19" i="40"/>
  <c r="G19" i="40"/>
  <c r="E18" i="40"/>
  <c r="G18" i="40"/>
  <c r="E17" i="40"/>
  <c r="G17" i="40"/>
  <c r="E16" i="40"/>
  <c r="H16" i="40" s="1"/>
  <c r="I16" i="40" s="1"/>
  <c r="G16" i="40"/>
  <c r="E15" i="40"/>
  <c r="G15" i="40"/>
  <c r="E13" i="40"/>
  <c r="H13" i="40" s="1"/>
  <c r="E56" i="39"/>
  <c r="G56" i="39"/>
  <c r="E55" i="39"/>
  <c r="G55" i="39"/>
  <c r="E54" i="39"/>
  <c r="G54" i="39"/>
  <c r="E53" i="39"/>
  <c r="G53" i="39"/>
  <c r="E52" i="39"/>
  <c r="G52" i="39"/>
  <c r="E51" i="39"/>
  <c r="G51" i="39"/>
  <c r="E50" i="39"/>
  <c r="G50" i="39"/>
  <c r="E49" i="39"/>
  <c r="G49" i="39"/>
  <c r="E48" i="39"/>
  <c r="G48" i="39"/>
  <c r="E47" i="39"/>
  <c r="G47" i="39"/>
  <c r="E46" i="39"/>
  <c r="G46" i="39"/>
  <c r="E44" i="39"/>
  <c r="G44" i="39"/>
  <c r="E43" i="39"/>
  <c r="G43" i="39"/>
  <c r="E42" i="39"/>
  <c r="G42" i="39"/>
  <c r="E41" i="39"/>
  <c r="G41" i="39"/>
  <c r="E39" i="39"/>
  <c r="H39" i="39" s="1"/>
  <c r="I39" i="39" s="1"/>
  <c r="G39" i="39"/>
  <c r="E38" i="39"/>
  <c r="G38" i="39"/>
  <c r="E37" i="39"/>
  <c r="G37" i="39"/>
  <c r="E36" i="39"/>
  <c r="G36" i="39"/>
  <c r="E35" i="39"/>
  <c r="G35" i="39"/>
  <c r="E34" i="39"/>
  <c r="G34" i="39"/>
  <c r="E33" i="39"/>
  <c r="G33" i="39"/>
  <c r="E32" i="39"/>
  <c r="G32" i="39"/>
  <c r="E31" i="39"/>
  <c r="H31" i="39" s="1"/>
  <c r="I31" i="39" s="1"/>
  <c r="G31" i="39"/>
  <c r="E30" i="39"/>
  <c r="G30" i="39"/>
  <c r="E29" i="39"/>
  <c r="G29" i="39"/>
  <c r="E28" i="39"/>
  <c r="G28" i="39"/>
  <c r="E27" i="39"/>
  <c r="H27" i="39" s="1"/>
  <c r="I27" i="39" s="1"/>
  <c r="G27" i="39"/>
  <c r="E26" i="39"/>
  <c r="G26" i="39"/>
  <c r="E25" i="39"/>
  <c r="G25" i="39"/>
  <c r="H25" i="39" s="1"/>
  <c r="I25" i="39" s="1"/>
  <c r="E24" i="39"/>
  <c r="G24" i="39"/>
  <c r="E23" i="39"/>
  <c r="H23" i="39" s="1"/>
  <c r="I23" i="39" s="1"/>
  <c r="G23" i="39"/>
  <c r="E22" i="39"/>
  <c r="G22" i="39"/>
  <c r="E21" i="39"/>
  <c r="G21" i="39"/>
  <c r="E20" i="39"/>
  <c r="G20" i="39"/>
  <c r="E19" i="39"/>
  <c r="G19" i="39"/>
  <c r="E18" i="39"/>
  <c r="G18" i="39"/>
  <c r="E17" i="39"/>
  <c r="G17" i="39"/>
  <c r="E16" i="39"/>
  <c r="G16" i="39"/>
  <c r="E15" i="39"/>
  <c r="E14" i="39" s="1"/>
  <c r="E13" i="39"/>
  <c r="G161" i="38"/>
  <c r="H161" i="38" s="1"/>
  <c r="I161" i="38" s="1"/>
  <c r="C161" i="38"/>
  <c r="G160" i="38"/>
  <c r="H160" i="38" s="1"/>
  <c r="I160" i="38" s="1"/>
  <c r="C160" i="38"/>
  <c r="G159" i="38"/>
  <c r="H159" i="38" s="1"/>
  <c r="I159" i="38" s="1"/>
  <c r="C159" i="38"/>
  <c r="G158" i="38"/>
  <c r="H158" i="38" s="1"/>
  <c r="I158" i="38" s="1"/>
  <c r="C158" i="38"/>
  <c r="G157" i="38"/>
  <c r="H157" i="38" s="1"/>
  <c r="I157" i="38" s="1"/>
  <c r="C157" i="38"/>
  <c r="G156" i="38"/>
  <c r="H156" i="38" s="1"/>
  <c r="I156" i="38" s="1"/>
  <c r="C156" i="38"/>
  <c r="G155" i="38"/>
  <c r="H155" i="38" s="1"/>
  <c r="I155" i="38" s="1"/>
  <c r="C155" i="38"/>
  <c r="G154" i="38"/>
  <c r="H154" i="38" s="1"/>
  <c r="I154" i="38" s="1"/>
  <c r="C154" i="38"/>
  <c r="G153" i="38"/>
  <c r="H153" i="38" s="1"/>
  <c r="I153" i="38" s="1"/>
  <c r="C153" i="38"/>
  <c r="G152" i="38"/>
  <c r="H152" i="38" s="1"/>
  <c r="I152" i="38" s="1"/>
  <c r="C152" i="38"/>
  <c r="G151" i="38"/>
  <c r="H151" i="38" s="1"/>
  <c r="I151" i="38" s="1"/>
  <c r="C151" i="38"/>
  <c r="G150" i="38"/>
  <c r="H150" i="38" s="1"/>
  <c r="I150" i="38" s="1"/>
  <c r="C150" i="38"/>
  <c r="G149" i="38"/>
  <c r="H149" i="38" s="1"/>
  <c r="I149" i="38" s="1"/>
  <c r="C149" i="38"/>
  <c r="G148" i="38"/>
  <c r="H148" i="38" s="1"/>
  <c r="I148" i="38" s="1"/>
  <c r="C148" i="38"/>
  <c r="G147" i="38"/>
  <c r="H147" i="38" s="1"/>
  <c r="I147" i="38" s="1"/>
  <c r="C147" i="38"/>
  <c r="G146" i="38"/>
  <c r="H146" i="38" s="1"/>
  <c r="I146" i="38" s="1"/>
  <c r="C146" i="38"/>
  <c r="G145" i="38"/>
  <c r="H145" i="38" s="1"/>
  <c r="I145" i="38" s="1"/>
  <c r="C145" i="38"/>
  <c r="G144" i="38"/>
  <c r="H144" i="38" s="1"/>
  <c r="I144" i="38" s="1"/>
  <c r="C144" i="38"/>
  <c r="G143" i="38"/>
  <c r="H143" i="38" s="1"/>
  <c r="I143" i="38" s="1"/>
  <c r="C143" i="38"/>
  <c r="G142" i="38"/>
  <c r="H142" i="38" s="1"/>
  <c r="I142" i="38" s="1"/>
  <c r="C142" i="38"/>
  <c r="G141" i="38"/>
  <c r="H141" i="38" s="1"/>
  <c r="I141" i="38" s="1"/>
  <c r="C141" i="38"/>
  <c r="G140" i="38"/>
  <c r="H140" i="38" s="1"/>
  <c r="I140" i="38" s="1"/>
  <c r="C140" i="38"/>
  <c r="H139" i="38"/>
  <c r="I139" i="38" s="1"/>
  <c r="C139" i="38"/>
  <c r="G138" i="38"/>
  <c r="H138" i="38" s="1"/>
  <c r="I138" i="38" s="1"/>
  <c r="C138" i="38"/>
  <c r="G137" i="38"/>
  <c r="H137" i="38" s="1"/>
  <c r="I137" i="38" s="1"/>
  <c r="C137" i="38"/>
  <c r="G136" i="38"/>
  <c r="H136" i="38" s="1"/>
  <c r="I136" i="38" s="1"/>
  <c r="C136" i="38"/>
  <c r="G135" i="38"/>
  <c r="H135" i="38" s="1"/>
  <c r="I135" i="38" s="1"/>
  <c r="C135" i="38"/>
  <c r="G134" i="38"/>
  <c r="H134" i="38" s="1"/>
  <c r="I134" i="38" s="1"/>
  <c r="C134" i="38"/>
  <c r="G133" i="38"/>
  <c r="H133" i="38" s="1"/>
  <c r="I133" i="38" s="1"/>
  <c r="C133" i="38"/>
  <c r="G132" i="38"/>
  <c r="C132" i="38"/>
  <c r="G131" i="38"/>
  <c r="H131" i="38" s="1"/>
  <c r="I131" i="38" s="1"/>
  <c r="C131" i="38"/>
  <c r="G130" i="38"/>
  <c r="H130" i="38" s="1"/>
  <c r="I130" i="38" s="1"/>
  <c r="C130" i="38"/>
  <c r="G129" i="38"/>
  <c r="H129" i="38" s="1"/>
  <c r="I129" i="38" s="1"/>
  <c r="C129" i="38"/>
  <c r="G128" i="38"/>
  <c r="H128" i="38" s="1"/>
  <c r="I128" i="38" s="1"/>
  <c r="C128" i="38"/>
  <c r="G127" i="38"/>
  <c r="H127" i="38" s="1"/>
  <c r="I127" i="38" s="1"/>
  <c r="C127" i="38"/>
  <c r="G126" i="38"/>
  <c r="H126" i="38" s="1"/>
  <c r="I126" i="38" s="1"/>
  <c r="C126" i="38"/>
  <c r="G125" i="38"/>
  <c r="H125" i="38" s="1"/>
  <c r="I125" i="38" s="1"/>
  <c r="C125" i="38"/>
  <c r="H124" i="38"/>
  <c r="I124" i="38" s="1"/>
  <c r="C124" i="38"/>
  <c r="G123" i="38"/>
  <c r="H123" i="38" s="1"/>
  <c r="I123" i="38" s="1"/>
  <c r="C123" i="38"/>
  <c r="G122" i="38"/>
  <c r="C122" i="38"/>
  <c r="G121" i="38"/>
  <c r="H121" i="38" s="1"/>
  <c r="I121" i="38" s="1"/>
  <c r="C121" i="38"/>
  <c r="G120" i="38"/>
  <c r="H120" i="38" s="1"/>
  <c r="I120" i="38" s="1"/>
  <c r="C120" i="38"/>
  <c r="G119" i="38"/>
  <c r="H119" i="38" s="1"/>
  <c r="I119" i="38" s="1"/>
  <c r="C119" i="38"/>
  <c r="G118" i="38"/>
  <c r="H118" i="38" s="1"/>
  <c r="I118" i="38" s="1"/>
  <c r="C118" i="38"/>
  <c r="G117" i="38"/>
  <c r="H117" i="38" s="1"/>
  <c r="I117" i="38" s="1"/>
  <c r="C117" i="38"/>
  <c r="G116" i="38"/>
  <c r="H116" i="38" s="1"/>
  <c r="I116" i="38" s="1"/>
  <c r="G115" i="38"/>
  <c r="H115" i="38" s="1"/>
  <c r="I115" i="38" s="1"/>
  <c r="C115" i="38"/>
  <c r="G114" i="38"/>
  <c r="H114" i="38" s="1"/>
  <c r="I114" i="38" s="1"/>
  <c r="C114" i="38"/>
  <c r="H113" i="38"/>
  <c r="I113" i="38" s="1"/>
  <c r="C113" i="38"/>
  <c r="B112" i="38"/>
  <c r="G111" i="38"/>
  <c r="H111" i="38" s="1"/>
  <c r="I111" i="38" s="1"/>
  <c r="C111" i="38"/>
  <c r="G110" i="38"/>
  <c r="H110" i="38" s="1"/>
  <c r="I110" i="38" s="1"/>
  <c r="C110" i="38"/>
  <c r="G109" i="38"/>
  <c r="H109" i="38" s="1"/>
  <c r="I109" i="38" s="1"/>
  <c r="C109" i="38"/>
  <c r="G108" i="38"/>
  <c r="H108" i="38" s="1"/>
  <c r="I108" i="38" s="1"/>
  <c r="C108" i="38"/>
  <c r="G107" i="38"/>
  <c r="H107" i="38" s="1"/>
  <c r="I107" i="38" s="1"/>
  <c r="C107" i="38"/>
  <c r="G106" i="38"/>
  <c r="H106" i="38" s="1"/>
  <c r="I106" i="38" s="1"/>
  <c r="C106" i="38"/>
  <c r="G105" i="38"/>
  <c r="H105" i="38" s="1"/>
  <c r="I105" i="38" s="1"/>
  <c r="C105" i="38"/>
  <c r="G104" i="38"/>
  <c r="H104" i="38" s="1"/>
  <c r="I104" i="38" s="1"/>
  <c r="C104" i="38"/>
  <c r="G103" i="38"/>
  <c r="H103" i="38" s="1"/>
  <c r="I103" i="38" s="1"/>
  <c r="C103" i="38"/>
  <c r="G102" i="38"/>
  <c r="H102" i="38" s="1"/>
  <c r="I102" i="38" s="1"/>
  <c r="C102" i="38"/>
  <c r="G101" i="38"/>
  <c r="H101" i="38" s="1"/>
  <c r="I101" i="38" s="1"/>
  <c r="C101" i="38"/>
  <c r="G100" i="38"/>
  <c r="H100" i="38" s="1"/>
  <c r="I100" i="38" s="1"/>
  <c r="C100" i="38"/>
  <c r="G99" i="38"/>
  <c r="H99" i="38" s="1"/>
  <c r="I99" i="38" s="1"/>
  <c r="C99" i="38"/>
  <c r="G98" i="38"/>
  <c r="H98" i="38" s="1"/>
  <c r="I98" i="38" s="1"/>
  <c r="C98" i="38"/>
  <c r="G97" i="38"/>
  <c r="H97" i="38" s="1"/>
  <c r="I97" i="38" s="1"/>
  <c r="C97" i="38"/>
  <c r="G96" i="38"/>
  <c r="H96" i="38" s="1"/>
  <c r="I96" i="38" s="1"/>
  <c r="C96" i="38"/>
  <c r="G95" i="38"/>
  <c r="H95" i="38" s="1"/>
  <c r="I95" i="38" s="1"/>
  <c r="C95" i="38"/>
  <c r="G94" i="38"/>
  <c r="H94" i="38" s="1"/>
  <c r="I94" i="38" s="1"/>
  <c r="C94" i="38"/>
  <c r="G93" i="38"/>
  <c r="H93" i="38" s="1"/>
  <c r="I93" i="38" s="1"/>
  <c r="C93" i="38"/>
  <c r="G92" i="38"/>
  <c r="H92" i="38" s="1"/>
  <c r="I92" i="38" s="1"/>
  <c r="C92" i="38"/>
  <c r="I91" i="38"/>
  <c r="G91" i="38"/>
  <c r="H91" i="38" s="1"/>
  <c r="C91" i="38"/>
  <c r="G90" i="38"/>
  <c r="H90" i="38" s="1"/>
  <c r="I90" i="38" s="1"/>
  <c r="C90" i="38"/>
  <c r="G89" i="38"/>
  <c r="H89" i="38" s="1"/>
  <c r="I89" i="38" s="1"/>
  <c r="C89" i="38"/>
  <c r="G88" i="38"/>
  <c r="H88" i="38" s="1"/>
  <c r="I88" i="38" s="1"/>
  <c r="C88" i="38"/>
  <c r="G87" i="38"/>
  <c r="H87" i="38" s="1"/>
  <c r="I87" i="38" s="1"/>
  <c r="C87" i="38"/>
  <c r="G86" i="38"/>
  <c r="H86" i="38" s="1"/>
  <c r="I86" i="38" s="1"/>
  <c r="C86" i="38"/>
  <c r="G85" i="38"/>
  <c r="H85" i="38" s="1"/>
  <c r="I85" i="38" s="1"/>
  <c r="C85" i="38"/>
  <c r="G84" i="38"/>
  <c r="H84" i="38" s="1"/>
  <c r="I84" i="38" s="1"/>
  <c r="C84" i="38"/>
  <c r="G83" i="38"/>
  <c r="H83" i="38" s="1"/>
  <c r="I83" i="38" s="1"/>
  <c r="C83" i="38"/>
  <c r="G82" i="38"/>
  <c r="H82" i="38" s="1"/>
  <c r="I82" i="38" s="1"/>
  <c r="C82" i="38"/>
  <c r="G81" i="38"/>
  <c r="H81" i="38" s="1"/>
  <c r="I81" i="38" s="1"/>
  <c r="C81" i="38"/>
  <c r="G80" i="38"/>
  <c r="H80" i="38" s="1"/>
  <c r="I80" i="38" s="1"/>
  <c r="C80" i="38"/>
  <c r="G79" i="38"/>
  <c r="H79" i="38" s="1"/>
  <c r="I79" i="38" s="1"/>
  <c r="C79" i="38"/>
  <c r="G78" i="38"/>
  <c r="H78" i="38" s="1"/>
  <c r="I78" i="38" s="1"/>
  <c r="C78" i="38"/>
  <c r="G77" i="38"/>
  <c r="H77" i="38" s="1"/>
  <c r="I77" i="38" s="1"/>
  <c r="C77" i="38"/>
  <c r="G76" i="38"/>
  <c r="H76" i="38" s="1"/>
  <c r="I76" i="38" s="1"/>
  <c r="C76" i="38"/>
  <c r="G75" i="38"/>
  <c r="C75" i="38"/>
  <c r="G74" i="38"/>
  <c r="H74" i="38" s="1"/>
  <c r="I74" i="38" s="1"/>
  <c r="C74" i="38"/>
  <c r="G73" i="38"/>
  <c r="H73" i="38" s="1"/>
  <c r="I73" i="38" s="1"/>
  <c r="C73" i="38"/>
  <c r="G72" i="38"/>
  <c r="H72" i="38" s="1"/>
  <c r="I72" i="38" s="1"/>
  <c r="C72" i="38"/>
  <c r="G71" i="38"/>
  <c r="H71" i="38" s="1"/>
  <c r="I71" i="38" s="1"/>
  <c r="C71" i="38"/>
  <c r="G70" i="38"/>
  <c r="H70" i="38" s="1"/>
  <c r="I70" i="38" s="1"/>
  <c r="C70" i="38"/>
  <c r="G69" i="38"/>
  <c r="H69" i="38" s="1"/>
  <c r="I69" i="38" s="1"/>
  <c r="C69" i="38"/>
  <c r="G68" i="38"/>
  <c r="H68" i="38" s="1"/>
  <c r="I68" i="38" s="1"/>
  <c r="C68" i="38"/>
  <c r="G67" i="38"/>
  <c r="H67" i="38" s="1"/>
  <c r="I67" i="38" s="1"/>
  <c r="C67" i="38"/>
  <c r="G66" i="38"/>
  <c r="H66" i="38" s="1"/>
  <c r="I66" i="38" s="1"/>
  <c r="C66" i="38"/>
  <c r="G65" i="38"/>
  <c r="H65" i="38" s="1"/>
  <c r="I65" i="38" s="1"/>
  <c r="C65" i="38"/>
  <c r="G64" i="38"/>
  <c r="H64" i="38" s="1"/>
  <c r="I64" i="38" s="1"/>
  <c r="C64" i="38"/>
  <c r="G63" i="38"/>
  <c r="H63" i="38" s="1"/>
  <c r="I63" i="38" s="1"/>
  <c r="C63" i="38"/>
  <c r="G62" i="38"/>
  <c r="H62" i="38" s="1"/>
  <c r="I62" i="38" s="1"/>
  <c r="C62" i="38"/>
  <c r="G61" i="38"/>
  <c r="H61" i="38" s="1"/>
  <c r="I61" i="38" s="1"/>
  <c r="C61" i="38"/>
  <c r="G60" i="38"/>
  <c r="H60" i="38" s="1"/>
  <c r="I60" i="38" s="1"/>
  <c r="C60" i="38"/>
  <c r="G59" i="38"/>
  <c r="H59" i="38" s="1"/>
  <c r="I59" i="38" s="1"/>
  <c r="C59" i="38"/>
  <c r="G58" i="38"/>
  <c r="H58" i="38" s="1"/>
  <c r="I58" i="38" s="1"/>
  <c r="C58" i="38"/>
  <c r="G57" i="38"/>
  <c r="H57" i="38" s="1"/>
  <c r="I57" i="38" s="1"/>
  <c r="C57" i="38"/>
  <c r="G56" i="38"/>
  <c r="H56" i="38" s="1"/>
  <c r="I56" i="38" s="1"/>
  <c r="C56" i="38"/>
  <c r="G55" i="38"/>
  <c r="H55" i="38" s="1"/>
  <c r="I55" i="38" s="1"/>
  <c r="C55" i="38"/>
  <c r="G54" i="38"/>
  <c r="H54" i="38" s="1"/>
  <c r="I54" i="38" s="1"/>
  <c r="C54" i="38"/>
  <c r="G53" i="38"/>
  <c r="H53" i="38" s="1"/>
  <c r="I53" i="38" s="1"/>
  <c r="C53" i="38"/>
  <c r="G52" i="38"/>
  <c r="H52" i="38" s="1"/>
  <c r="I52" i="38" s="1"/>
  <c r="C52" i="38"/>
  <c r="G51" i="38"/>
  <c r="H51" i="38" s="1"/>
  <c r="I51" i="38" s="1"/>
  <c r="C51" i="38"/>
  <c r="G50" i="38"/>
  <c r="H50" i="38" s="1"/>
  <c r="I50" i="38" s="1"/>
  <c r="C50" i="38"/>
  <c r="G49" i="38"/>
  <c r="H49" i="38" s="1"/>
  <c r="I49" i="38" s="1"/>
  <c r="C49" i="38"/>
  <c r="G48" i="38"/>
  <c r="H48" i="38" s="1"/>
  <c r="I48" i="38" s="1"/>
  <c r="C48" i="38"/>
  <c r="G47" i="38"/>
  <c r="H47" i="38" s="1"/>
  <c r="I47" i="38" s="1"/>
  <c r="C47" i="38"/>
  <c r="G46" i="38"/>
  <c r="H46" i="38" s="1"/>
  <c r="I46" i="38" s="1"/>
  <c r="C46" i="38"/>
  <c r="G45" i="38"/>
  <c r="H45" i="38" s="1"/>
  <c r="I45" i="38" s="1"/>
  <c r="C45" i="38"/>
  <c r="G44" i="38"/>
  <c r="H44" i="38" s="1"/>
  <c r="I44" i="38" s="1"/>
  <c r="C44" i="38"/>
  <c r="G43" i="38"/>
  <c r="H43" i="38" s="1"/>
  <c r="I43" i="38" s="1"/>
  <c r="C43" i="38"/>
  <c r="G42" i="38"/>
  <c r="H42" i="38" s="1"/>
  <c r="I42" i="38" s="1"/>
  <c r="C42" i="38"/>
  <c r="G41" i="38"/>
  <c r="H41" i="38" s="1"/>
  <c r="I41" i="38" s="1"/>
  <c r="C41" i="38"/>
  <c r="G40" i="38"/>
  <c r="H40" i="38" s="1"/>
  <c r="I40" i="38" s="1"/>
  <c r="C40" i="38"/>
  <c r="G39" i="38"/>
  <c r="H39" i="38" s="1"/>
  <c r="I39" i="38" s="1"/>
  <c r="C39" i="38"/>
  <c r="G38" i="38"/>
  <c r="H38" i="38" s="1"/>
  <c r="I38" i="38" s="1"/>
  <c r="C38" i="38"/>
  <c r="G37" i="38"/>
  <c r="H37" i="38" s="1"/>
  <c r="I37" i="38" s="1"/>
  <c r="C37" i="38"/>
  <c r="G36" i="38"/>
  <c r="H36" i="38" s="1"/>
  <c r="I36" i="38" s="1"/>
  <c r="C36" i="38"/>
  <c r="G35" i="38"/>
  <c r="H35" i="38" s="1"/>
  <c r="I35" i="38" s="1"/>
  <c r="C35" i="38"/>
  <c r="G34" i="38"/>
  <c r="H34" i="38" s="1"/>
  <c r="I34" i="38" s="1"/>
  <c r="C34" i="38"/>
  <c r="E33" i="38"/>
  <c r="B33" i="38"/>
  <c r="G32" i="38"/>
  <c r="H32" i="38" s="1"/>
  <c r="I32" i="38" s="1"/>
  <c r="C32" i="38"/>
  <c r="G31" i="38"/>
  <c r="H31" i="38" s="1"/>
  <c r="I31" i="38" s="1"/>
  <c r="C31" i="38"/>
  <c r="G30" i="38"/>
  <c r="H30" i="38" s="1"/>
  <c r="I30" i="38" s="1"/>
  <c r="C30" i="38"/>
  <c r="G29" i="38"/>
  <c r="H29" i="38" s="1"/>
  <c r="I29" i="38" s="1"/>
  <c r="C29" i="38"/>
  <c r="G28" i="38"/>
  <c r="H28" i="38" s="1"/>
  <c r="I28" i="38" s="1"/>
  <c r="C28" i="38"/>
  <c r="G27" i="38"/>
  <c r="H27" i="38" s="1"/>
  <c r="I27" i="38" s="1"/>
  <c r="C27" i="38"/>
  <c r="G26" i="38"/>
  <c r="H26" i="38" s="1"/>
  <c r="I26" i="38" s="1"/>
  <c r="C26" i="38"/>
  <c r="G25" i="38"/>
  <c r="H25" i="38" s="1"/>
  <c r="I25" i="38" s="1"/>
  <c r="C25" i="38"/>
  <c r="G24" i="38"/>
  <c r="H24" i="38" s="1"/>
  <c r="I24" i="38" s="1"/>
  <c r="C24" i="38"/>
  <c r="G23" i="38"/>
  <c r="H23" i="38" s="1"/>
  <c r="I23" i="38" s="1"/>
  <c r="C23" i="38"/>
  <c r="G22" i="38"/>
  <c r="H22" i="38" s="1"/>
  <c r="I22" i="38" s="1"/>
  <c r="C22" i="38"/>
  <c r="G21" i="38"/>
  <c r="H21" i="38" s="1"/>
  <c r="I21" i="38" s="1"/>
  <c r="C21" i="38"/>
  <c r="G20" i="38"/>
  <c r="H20" i="38" s="1"/>
  <c r="I20" i="38" s="1"/>
  <c r="C20" i="38"/>
  <c r="G19" i="38"/>
  <c r="H19" i="38" s="1"/>
  <c r="I19" i="38" s="1"/>
  <c r="C19" i="38"/>
  <c r="G18" i="38"/>
  <c r="H18" i="38" s="1"/>
  <c r="I18" i="38" s="1"/>
  <c r="C18" i="38"/>
  <c r="G17" i="38"/>
  <c r="H17" i="38" s="1"/>
  <c r="I17" i="38" s="1"/>
  <c r="C17" i="38"/>
  <c r="G16" i="38"/>
  <c r="H16" i="38" s="1"/>
  <c r="I16" i="38" s="1"/>
  <c r="C16" i="38"/>
  <c r="G15" i="38"/>
  <c r="H15" i="38" s="1"/>
  <c r="I15" i="38" s="1"/>
  <c r="C15" i="38"/>
  <c r="G14" i="38"/>
  <c r="H14" i="38" s="1"/>
  <c r="I14" i="38" s="1"/>
  <c r="C14" i="38"/>
  <c r="H13" i="38"/>
  <c r="I13" i="38" s="1"/>
  <c r="C13" i="38"/>
  <c r="E12" i="38"/>
  <c r="B12" i="38"/>
  <c r="H75" i="38"/>
  <c r="I75" i="38" s="1"/>
  <c r="C116" i="38"/>
  <c r="E112" i="38"/>
  <c r="G121" i="37"/>
  <c r="H121" i="37" s="1"/>
  <c r="I121" i="37" s="1"/>
  <c r="C121" i="37"/>
  <c r="G120" i="37"/>
  <c r="H120" i="37" s="1"/>
  <c r="I120" i="37" s="1"/>
  <c r="C120" i="37"/>
  <c r="G119" i="37"/>
  <c r="H119" i="37" s="1"/>
  <c r="I119" i="37" s="1"/>
  <c r="C119" i="37"/>
  <c r="G118" i="37"/>
  <c r="H118" i="37" s="1"/>
  <c r="I118" i="37" s="1"/>
  <c r="C118" i="37"/>
  <c r="G117" i="37"/>
  <c r="H117" i="37" s="1"/>
  <c r="C117" i="37"/>
  <c r="E116" i="37"/>
  <c r="B116" i="37"/>
  <c r="G115" i="37"/>
  <c r="H115" i="37" s="1"/>
  <c r="I115" i="37" s="1"/>
  <c r="C115" i="37"/>
  <c r="G114" i="37"/>
  <c r="H114" i="37" s="1"/>
  <c r="I114" i="37" s="1"/>
  <c r="C114" i="37"/>
  <c r="G113" i="37"/>
  <c r="H113" i="37" s="1"/>
  <c r="I113" i="37" s="1"/>
  <c r="C113" i="37"/>
  <c r="G112" i="37"/>
  <c r="H112" i="37" s="1"/>
  <c r="I112" i="37" s="1"/>
  <c r="C112" i="37"/>
  <c r="G111" i="37"/>
  <c r="H111" i="37" s="1"/>
  <c r="I111" i="37" s="1"/>
  <c r="C111" i="37"/>
  <c r="G110" i="37"/>
  <c r="H110" i="37"/>
  <c r="I110" i="37" s="1"/>
  <c r="C110" i="37"/>
  <c r="G109" i="37"/>
  <c r="H109" i="37" s="1"/>
  <c r="I109" i="37" s="1"/>
  <c r="C109" i="37"/>
  <c r="G108" i="37"/>
  <c r="H108" i="37" s="1"/>
  <c r="I108" i="37" s="1"/>
  <c r="C108" i="37"/>
  <c r="G107" i="37"/>
  <c r="H107" i="37" s="1"/>
  <c r="I107" i="37" s="1"/>
  <c r="C107" i="37"/>
  <c r="G106" i="37"/>
  <c r="H106" i="37" s="1"/>
  <c r="I106" i="37" s="1"/>
  <c r="C106" i="37"/>
  <c r="G105" i="37"/>
  <c r="H105" i="37" s="1"/>
  <c r="I105" i="37" s="1"/>
  <c r="C105" i="37"/>
  <c r="G104" i="37"/>
  <c r="H104" i="37" s="1"/>
  <c r="I104" i="37" s="1"/>
  <c r="C104" i="37"/>
  <c r="G103" i="37"/>
  <c r="H103" i="37" s="1"/>
  <c r="I103" i="37" s="1"/>
  <c r="C103" i="37"/>
  <c r="G102" i="37"/>
  <c r="H102" i="37" s="1"/>
  <c r="I102" i="37" s="1"/>
  <c r="C102" i="37"/>
  <c r="G101" i="37"/>
  <c r="H101" i="37" s="1"/>
  <c r="I101" i="37" s="1"/>
  <c r="C101" i="37"/>
  <c r="G100" i="37"/>
  <c r="H100" i="37" s="1"/>
  <c r="I100" i="37" s="1"/>
  <c r="C100" i="37"/>
  <c r="G99" i="37"/>
  <c r="H99" i="37" s="1"/>
  <c r="I99" i="37" s="1"/>
  <c r="C99" i="37"/>
  <c r="G98" i="37"/>
  <c r="H98" i="37" s="1"/>
  <c r="I98" i="37" s="1"/>
  <c r="C98" i="37"/>
  <c r="G97" i="37"/>
  <c r="H97" i="37" s="1"/>
  <c r="C97" i="37"/>
  <c r="G96" i="37"/>
  <c r="H96" i="37" s="1"/>
  <c r="I96" i="37" s="1"/>
  <c r="C96" i="37"/>
  <c r="E95" i="37"/>
  <c r="B95" i="37"/>
  <c r="G94" i="37"/>
  <c r="H94" i="37" s="1"/>
  <c r="I94" i="37" s="1"/>
  <c r="C94" i="37"/>
  <c r="G93" i="37"/>
  <c r="H93" i="37" s="1"/>
  <c r="I93" i="37" s="1"/>
  <c r="C93" i="37"/>
  <c r="G92" i="37"/>
  <c r="H92" i="37"/>
  <c r="I92" i="37" s="1"/>
  <c r="C92" i="37"/>
  <c r="G91" i="37"/>
  <c r="H91" i="37" s="1"/>
  <c r="I91" i="37" s="1"/>
  <c r="C91" i="37"/>
  <c r="G90" i="37"/>
  <c r="H90" i="37" s="1"/>
  <c r="I90" i="37" s="1"/>
  <c r="C90" i="37"/>
  <c r="G89" i="37"/>
  <c r="H89" i="37" s="1"/>
  <c r="I89" i="37" s="1"/>
  <c r="C89" i="37"/>
  <c r="G88" i="37"/>
  <c r="H88" i="37" s="1"/>
  <c r="I88" i="37" s="1"/>
  <c r="C88" i="37"/>
  <c r="G87" i="37"/>
  <c r="H87" i="37" s="1"/>
  <c r="I87" i="37" s="1"/>
  <c r="C87" i="37"/>
  <c r="G86" i="37"/>
  <c r="H86" i="37" s="1"/>
  <c r="I86" i="37" s="1"/>
  <c r="C86" i="37"/>
  <c r="G85" i="37"/>
  <c r="H85" i="37" s="1"/>
  <c r="I85" i="37" s="1"/>
  <c r="C85" i="37"/>
  <c r="G84" i="37"/>
  <c r="H84" i="37" s="1"/>
  <c r="I84" i="37" s="1"/>
  <c r="C84" i="37"/>
  <c r="G83" i="37"/>
  <c r="H83" i="37" s="1"/>
  <c r="I83" i="37" s="1"/>
  <c r="C83" i="37"/>
  <c r="G82" i="37"/>
  <c r="H82" i="37" s="1"/>
  <c r="I82" i="37" s="1"/>
  <c r="C82" i="37"/>
  <c r="G81" i="37"/>
  <c r="H81" i="37" s="1"/>
  <c r="I81" i="37" s="1"/>
  <c r="C81" i="37"/>
  <c r="G80" i="37"/>
  <c r="H80" i="37" s="1"/>
  <c r="I80" i="37" s="1"/>
  <c r="C80" i="37"/>
  <c r="G79" i="37"/>
  <c r="H79" i="37" s="1"/>
  <c r="I79" i="37" s="1"/>
  <c r="C79" i="37"/>
  <c r="G78" i="37"/>
  <c r="H78" i="37" s="1"/>
  <c r="I78" i="37" s="1"/>
  <c r="C78" i="37"/>
  <c r="G77" i="37"/>
  <c r="H77" i="37" s="1"/>
  <c r="I77" i="37" s="1"/>
  <c r="C77" i="37"/>
  <c r="G76" i="37"/>
  <c r="H76" i="37" s="1"/>
  <c r="I76" i="37" s="1"/>
  <c r="C76" i="37"/>
  <c r="G75" i="37"/>
  <c r="H75" i="37" s="1"/>
  <c r="I75" i="37" s="1"/>
  <c r="C75" i="37"/>
  <c r="G74" i="37"/>
  <c r="H74" i="37" s="1"/>
  <c r="I74" i="37" s="1"/>
  <c r="C74" i="37"/>
  <c r="G73" i="37"/>
  <c r="H73" i="37" s="1"/>
  <c r="I73" i="37" s="1"/>
  <c r="C73" i="37"/>
  <c r="G72" i="37"/>
  <c r="H72" i="37" s="1"/>
  <c r="I72" i="37" s="1"/>
  <c r="C72" i="37"/>
  <c r="G71" i="37"/>
  <c r="H71" i="37" s="1"/>
  <c r="I71" i="37" s="1"/>
  <c r="C71" i="37"/>
  <c r="G70" i="37"/>
  <c r="H70" i="37" s="1"/>
  <c r="I70" i="37" s="1"/>
  <c r="C70" i="37"/>
  <c r="G69" i="37"/>
  <c r="H69" i="37" s="1"/>
  <c r="I69" i="37" s="1"/>
  <c r="C69" i="37"/>
  <c r="G68" i="37"/>
  <c r="H68" i="37" s="1"/>
  <c r="I68" i="37" s="1"/>
  <c r="C68" i="37"/>
  <c r="G67" i="37"/>
  <c r="H67" i="37" s="1"/>
  <c r="I67" i="37" s="1"/>
  <c r="C67" i="37"/>
  <c r="G66" i="37"/>
  <c r="H66" i="37" s="1"/>
  <c r="I66" i="37" s="1"/>
  <c r="C66" i="37"/>
  <c r="G65" i="37"/>
  <c r="H65" i="37" s="1"/>
  <c r="I65" i="37" s="1"/>
  <c r="C65" i="37"/>
  <c r="G64" i="37"/>
  <c r="H64" i="37" s="1"/>
  <c r="I64" i="37" s="1"/>
  <c r="C64" i="37"/>
  <c r="G63" i="37"/>
  <c r="H63" i="37" s="1"/>
  <c r="I63" i="37" s="1"/>
  <c r="C63" i="37"/>
  <c r="G62" i="37"/>
  <c r="H62" i="37" s="1"/>
  <c r="I62" i="37" s="1"/>
  <c r="C62" i="37"/>
  <c r="G61" i="37"/>
  <c r="H61" i="37" s="1"/>
  <c r="I61" i="37" s="1"/>
  <c r="C61" i="37"/>
  <c r="G60" i="37"/>
  <c r="H60" i="37" s="1"/>
  <c r="I60" i="37" s="1"/>
  <c r="C60" i="37"/>
  <c r="G59" i="37"/>
  <c r="H59" i="37" s="1"/>
  <c r="I59" i="37" s="1"/>
  <c r="C59" i="37"/>
  <c r="G58" i="37"/>
  <c r="H58" i="37" s="1"/>
  <c r="I58" i="37" s="1"/>
  <c r="C58" i="37"/>
  <c r="G57" i="37"/>
  <c r="H57" i="37" s="1"/>
  <c r="I57" i="37" s="1"/>
  <c r="C57" i="37"/>
  <c r="G56" i="37"/>
  <c r="H56" i="37" s="1"/>
  <c r="I56" i="37" s="1"/>
  <c r="C56" i="37"/>
  <c r="G55" i="37"/>
  <c r="H55" i="37" s="1"/>
  <c r="I55" i="37" s="1"/>
  <c r="C55" i="37"/>
  <c r="G54" i="37"/>
  <c r="H54" i="37" s="1"/>
  <c r="I54" i="37" s="1"/>
  <c r="C54" i="37"/>
  <c r="G53" i="37"/>
  <c r="H53" i="37" s="1"/>
  <c r="I53" i="37" s="1"/>
  <c r="C53" i="37"/>
  <c r="G52" i="37"/>
  <c r="H52" i="37" s="1"/>
  <c r="I52" i="37" s="1"/>
  <c r="C52" i="37"/>
  <c r="G51" i="37"/>
  <c r="H51" i="37" s="1"/>
  <c r="I51" i="37" s="1"/>
  <c r="C51" i="37"/>
  <c r="G50" i="37"/>
  <c r="H50" i="37" s="1"/>
  <c r="I50" i="37" s="1"/>
  <c r="C50" i="37"/>
  <c r="G49" i="37"/>
  <c r="H49" i="37" s="1"/>
  <c r="I49" i="37" s="1"/>
  <c r="C49" i="37"/>
  <c r="G48" i="37"/>
  <c r="H48" i="37" s="1"/>
  <c r="I48" i="37" s="1"/>
  <c r="C48" i="37"/>
  <c r="G47" i="37"/>
  <c r="H47" i="37" s="1"/>
  <c r="C47" i="37"/>
  <c r="E46" i="37"/>
  <c r="B46" i="37"/>
  <c r="G45" i="37"/>
  <c r="H45" i="37" s="1"/>
  <c r="I45" i="37" s="1"/>
  <c r="C45" i="37"/>
  <c r="G44" i="37"/>
  <c r="H44" i="37" s="1"/>
  <c r="I44" i="37" s="1"/>
  <c r="C44" i="37"/>
  <c r="G43" i="37"/>
  <c r="H43" i="37" s="1"/>
  <c r="I43" i="37" s="1"/>
  <c r="C43" i="37"/>
  <c r="G42" i="37"/>
  <c r="H42" i="37" s="1"/>
  <c r="I42" i="37" s="1"/>
  <c r="C42" i="37"/>
  <c r="G41" i="37"/>
  <c r="H41" i="37" s="1"/>
  <c r="I41" i="37" s="1"/>
  <c r="C41" i="37"/>
  <c r="G40" i="37"/>
  <c r="H40" i="37" s="1"/>
  <c r="I40" i="37" s="1"/>
  <c r="C40" i="37"/>
  <c r="G39" i="37"/>
  <c r="H39" i="37" s="1"/>
  <c r="I39" i="37" s="1"/>
  <c r="C39" i="37"/>
  <c r="G38" i="37"/>
  <c r="H38" i="37" s="1"/>
  <c r="I38" i="37" s="1"/>
  <c r="C38" i="37"/>
  <c r="G37" i="37"/>
  <c r="H37" i="37" s="1"/>
  <c r="I37" i="37" s="1"/>
  <c r="C37" i="37"/>
  <c r="G36" i="37"/>
  <c r="H36" i="37" s="1"/>
  <c r="I36" i="37" s="1"/>
  <c r="C36" i="37"/>
  <c r="G35" i="37"/>
  <c r="H35" i="37" s="1"/>
  <c r="I35" i="37" s="1"/>
  <c r="C35" i="37"/>
  <c r="G34" i="37"/>
  <c r="H34" i="37" s="1"/>
  <c r="I34" i="37" s="1"/>
  <c r="C34" i="37"/>
  <c r="G33" i="37"/>
  <c r="H33" i="37" s="1"/>
  <c r="I33" i="37" s="1"/>
  <c r="C33" i="37"/>
  <c r="G32" i="37"/>
  <c r="H32" i="37" s="1"/>
  <c r="I32" i="37" s="1"/>
  <c r="C32" i="37"/>
  <c r="G31" i="37"/>
  <c r="H31" i="37" s="1"/>
  <c r="I31" i="37" s="1"/>
  <c r="C31" i="37"/>
  <c r="G30" i="37"/>
  <c r="H30" i="37" s="1"/>
  <c r="I30" i="37" s="1"/>
  <c r="C30" i="37"/>
  <c r="G29" i="37"/>
  <c r="H29" i="37" s="1"/>
  <c r="I29" i="37" s="1"/>
  <c r="C29" i="37"/>
  <c r="G28" i="37"/>
  <c r="H28" i="37" s="1"/>
  <c r="I28" i="37" s="1"/>
  <c r="C28" i="37"/>
  <c r="G27" i="37"/>
  <c r="H27" i="37" s="1"/>
  <c r="I27" i="37" s="1"/>
  <c r="C27" i="37"/>
  <c r="G26" i="37"/>
  <c r="H26" i="37" s="1"/>
  <c r="I26" i="37" s="1"/>
  <c r="C26" i="37"/>
  <c r="G25" i="37"/>
  <c r="H25" i="37" s="1"/>
  <c r="I25" i="37" s="1"/>
  <c r="C25" i="37"/>
  <c r="G24" i="37"/>
  <c r="H24" i="37" s="1"/>
  <c r="I24" i="37" s="1"/>
  <c r="C24" i="37"/>
  <c r="G23" i="37"/>
  <c r="H23" i="37" s="1"/>
  <c r="I23" i="37" s="1"/>
  <c r="C23" i="37"/>
  <c r="G22" i="37"/>
  <c r="H22" i="37" s="1"/>
  <c r="I22" i="37" s="1"/>
  <c r="C22" i="37"/>
  <c r="G21" i="37"/>
  <c r="H21" i="37" s="1"/>
  <c r="I21" i="37" s="1"/>
  <c r="C21" i="37"/>
  <c r="G20" i="37"/>
  <c r="H20" i="37" s="1"/>
  <c r="I20" i="37" s="1"/>
  <c r="C20" i="37"/>
  <c r="G19" i="37"/>
  <c r="H19" i="37" s="1"/>
  <c r="I19" i="37" s="1"/>
  <c r="C19" i="37"/>
  <c r="G18" i="37"/>
  <c r="H18" i="37" s="1"/>
  <c r="I18" i="37" s="1"/>
  <c r="C18" i="37"/>
  <c r="G17" i="37"/>
  <c r="H17" i="37" s="1"/>
  <c r="I17" i="37" s="1"/>
  <c r="C17" i="37"/>
  <c r="G16" i="37"/>
  <c r="H16" i="37" s="1"/>
  <c r="I16" i="37" s="1"/>
  <c r="C16" i="37"/>
  <c r="G15" i="37"/>
  <c r="H15" i="37" s="1"/>
  <c r="I15" i="37" s="1"/>
  <c r="C15" i="37"/>
  <c r="G14" i="37"/>
  <c r="H14" i="37" s="1"/>
  <c r="I14" i="37" s="1"/>
  <c r="C14" i="37"/>
  <c r="G13" i="37"/>
  <c r="H13" i="37" s="1"/>
  <c r="C13" i="37"/>
  <c r="E12" i="37"/>
  <c r="E11" i="37" s="1"/>
  <c r="B12" i="37"/>
  <c r="H26" i="36"/>
  <c r="I26" i="36" s="1"/>
  <c r="C26" i="36"/>
  <c r="H25" i="36"/>
  <c r="I25" i="36" s="1"/>
  <c r="C25" i="36"/>
  <c r="H24" i="36"/>
  <c r="I24" i="36" s="1"/>
  <c r="C24" i="36"/>
  <c r="H23" i="36"/>
  <c r="I23" i="36" s="1"/>
  <c r="C23" i="36"/>
  <c r="H22" i="36"/>
  <c r="I22" i="36" s="1"/>
  <c r="C22" i="36"/>
  <c r="H21" i="36"/>
  <c r="I21" i="36" s="1"/>
  <c r="C21" i="36"/>
  <c r="H20" i="36"/>
  <c r="I20" i="36" s="1"/>
  <c r="C20" i="36"/>
  <c r="E19" i="36"/>
  <c r="B19" i="36"/>
  <c r="H18" i="36"/>
  <c r="I18" i="36" s="1"/>
  <c r="C18" i="36"/>
  <c r="H17" i="36"/>
  <c r="I17" i="36" s="1"/>
  <c r="C17" i="36"/>
  <c r="G16" i="36"/>
  <c r="H16" i="36" s="1"/>
  <c r="I16" i="36" s="1"/>
  <c r="C16" i="36"/>
  <c r="E15" i="36"/>
  <c r="B15" i="36"/>
  <c r="H14" i="36"/>
  <c r="I14" i="36" s="1"/>
  <c r="C14" i="36"/>
  <c r="H13" i="36"/>
  <c r="I13" i="36" s="1"/>
  <c r="C13" i="36"/>
  <c r="E12" i="36"/>
  <c r="E11" i="36" s="1"/>
  <c r="B12" i="36"/>
  <c r="B11" i="36" s="1"/>
  <c r="G35" i="35"/>
  <c r="H35" i="35" s="1"/>
  <c r="I35" i="35" s="1"/>
  <c r="G34" i="35"/>
  <c r="H34" i="35" s="1"/>
  <c r="I34" i="35" s="1"/>
  <c r="G33" i="35"/>
  <c r="H33" i="35" s="1"/>
  <c r="I33" i="35" s="1"/>
  <c r="G32" i="35"/>
  <c r="H32" i="35" s="1"/>
  <c r="E31" i="35"/>
  <c r="B31" i="35"/>
  <c r="G30" i="35"/>
  <c r="H30" i="35" s="1"/>
  <c r="I30" i="35" s="1"/>
  <c r="G29" i="35"/>
  <c r="H29" i="35" s="1"/>
  <c r="I29" i="35" s="1"/>
  <c r="G28" i="35"/>
  <c r="H28" i="35" s="1"/>
  <c r="I28" i="35" s="1"/>
  <c r="G27" i="35"/>
  <c r="G26" i="35"/>
  <c r="E25" i="35"/>
  <c r="B25" i="35"/>
  <c r="G24" i="35"/>
  <c r="H24" i="35" s="1"/>
  <c r="I24" i="35" s="1"/>
  <c r="G23" i="35"/>
  <c r="H23" i="35" s="1"/>
  <c r="I23" i="35" s="1"/>
  <c r="G22" i="35"/>
  <c r="H22" i="35" s="1"/>
  <c r="I22" i="35" s="1"/>
  <c r="G21" i="35"/>
  <c r="H21" i="35" s="1"/>
  <c r="I21" i="35" s="1"/>
  <c r="G20" i="35"/>
  <c r="H20" i="35" s="1"/>
  <c r="I20" i="35" s="1"/>
  <c r="G19" i="35"/>
  <c r="H19" i="35" s="1"/>
  <c r="I19" i="35" s="1"/>
  <c r="G18" i="35"/>
  <c r="H18" i="35" s="1"/>
  <c r="I18" i="35" s="1"/>
  <c r="G17" i="35"/>
  <c r="H17" i="35" s="1"/>
  <c r="I17" i="35" s="1"/>
  <c r="G16" i="35"/>
  <c r="H16" i="35" s="1"/>
  <c r="I16" i="35" s="1"/>
  <c r="G15" i="35"/>
  <c r="H15" i="35" s="1"/>
  <c r="I15" i="35" s="1"/>
  <c r="G14" i="35"/>
  <c r="H14" i="35" s="1"/>
  <c r="G13" i="35"/>
  <c r="H13" i="35" s="1"/>
  <c r="I13" i="35" s="1"/>
  <c r="E12" i="35"/>
  <c r="B12" i="35"/>
  <c r="H122" i="34"/>
  <c r="I122" i="34" s="1"/>
  <c r="D122" i="34"/>
  <c r="C122" i="34" s="1"/>
  <c r="H121" i="34"/>
  <c r="I121" i="34" s="1"/>
  <c r="D121" i="34"/>
  <c r="C121" i="34" s="1"/>
  <c r="H120" i="34"/>
  <c r="I120" i="34" s="1"/>
  <c r="D120" i="34"/>
  <c r="C120" i="34" s="1"/>
  <c r="H119" i="34"/>
  <c r="I119" i="34" s="1"/>
  <c r="D119" i="34"/>
  <c r="C119" i="34" s="1"/>
  <c r="H118" i="34"/>
  <c r="I118" i="34" s="1"/>
  <c r="D118" i="34"/>
  <c r="C118" i="34" s="1"/>
  <c r="H117" i="34"/>
  <c r="I117" i="34" s="1"/>
  <c r="D117" i="34"/>
  <c r="C117" i="34" s="1"/>
  <c r="H116" i="34"/>
  <c r="I116" i="34" s="1"/>
  <c r="D116" i="34"/>
  <c r="C116" i="34" s="1"/>
  <c r="H115" i="34"/>
  <c r="I115" i="34" s="1"/>
  <c r="D115" i="34"/>
  <c r="C115" i="34" s="1"/>
  <c r="H114" i="34"/>
  <c r="I114" i="34" s="1"/>
  <c r="D114" i="34"/>
  <c r="C114" i="34" s="1"/>
  <c r="H113" i="34"/>
  <c r="I113" i="34" s="1"/>
  <c r="D113" i="34"/>
  <c r="C113" i="34" s="1"/>
  <c r="H112" i="34"/>
  <c r="I112" i="34" s="1"/>
  <c r="D112" i="34"/>
  <c r="C112" i="34" s="1"/>
  <c r="H111" i="34"/>
  <c r="I111" i="34" s="1"/>
  <c r="D111" i="34"/>
  <c r="C111" i="34" s="1"/>
  <c r="H110" i="34"/>
  <c r="I110" i="34" s="1"/>
  <c r="D110" i="34"/>
  <c r="C110" i="34" s="1"/>
  <c r="H109" i="34"/>
  <c r="I109" i="34" s="1"/>
  <c r="D109" i="34"/>
  <c r="C109" i="34" s="1"/>
  <c r="H108" i="34"/>
  <c r="I108" i="34" s="1"/>
  <c r="D108" i="34"/>
  <c r="C108" i="34" s="1"/>
  <c r="H107" i="34"/>
  <c r="I107" i="34" s="1"/>
  <c r="D107" i="34"/>
  <c r="C107" i="34" s="1"/>
  <c r="H106" i="34"/>
  <c r="I106" i="34" s="1"/>
  <c r="D106" i="34"/>
  <c r="C106" i="34" s="1"/>
  <c r="H105" i="34"/>
  <c r="I105" i="34" s="1"/>
  <c r="D105" i="34"/>
  <c r="C105" i="34" s="1"/>
  <c r="H104" i="34"/>
  <c r="I104" i="34" s="1"/>
  <c r="D104" i="34"/>
  <c r="C104" i="34" s="1"/>
  <c r="H103" i="34"/>
  <c r="I103" i="34" s="1"/>
  <c r="D103" i="34"/>
  <c r="C103" i="34" s="1"/>
  <c r="H102" i="34"/>
  <c r="I102" i="34" s="1"/>
  <c r="D102" i="34"/>
  <c r="C102" i="34" s="1"/>
  <c r="H101" i="34"/>
  <c r="I101" i="34" s="1"/>
  <c r="D101" i="34"/>
  <c r="C101" i="34" s="1"/>
  <c r="H100" i="34"/>
  <c r="I100" i="34" s="1"/>
  <c r="D100" i="34"/>
  <c r="C100" i="34" s="1"/>
  <c r="H99" i="34"/>
  <c r="I99" i="34" s="1"/>
  <c r="D99" i="34"/>
  <c r="C99" i="34" s="1"/>
  <c r="H98" i="34"/>
  <c r="I98" i="34" s="1"/>
  <c r="D98" i="34"/>
  <c r="C98" i="34" s="1"/>
  <c r="H97" i="34"/>
  <c r="I97" i="34" s="1"/>
  <c r="D97" i="34"/>
  <c r="C97" i="34" s="1"/>
  <c r="H96" i="34"/>
  <c r="I96" i="34" s="1"/>
  <c r="D96" i="34"/>
  <c r="C96" i="34" s="1"/>
  <c r="H95" i="34"/>
  <c r="I95" i="34" s="1"/>
  <c r="D95" i="34"/>
  <c r="C95" i="34" s="1"/>
  <c r="H94" i="34"/>
  <c r="I94" i="34" s="1"/>
  <c r="D94" i="34"/>
  <c r="C94" i="34" s="1"/>
  <c r="H93" i="34"/>
  <c r="I93" i="34" s="1"/>
  <c r="D93" i="34"/>
  <c r="C93" i="34" s="1"/>
  <c r="H92" i="34"/>
  <c r="I92" i="34" s="1"/>
  <c r="D92" i="34"/>
  <c r="C92" i="34" s="1"/>
  <c r="H91" i="34"/>
  <c r="I91" i="34" s="1"/>
  <c r="D91" i="34"/>
  <c r="C91" i="34" s="1"/>
  <c r="H90" i="34"/>
  <c r="I90" i="34" s="1"/>
  <c r="D90" i="34"/>
  <c r="C90" i="34" s="1"/>
  <c r="H89" i="34"/>
  <c r="I89" i="34" s="1"/>
  <c r="D89" i="34"/>
  <c r="C89" i="34" s="1"/>
  <c r="H88" i="34"/>
  <c r="I88" i="34" s="1"/>
  <c r="D88" i="34"/>
  <c r="C88" i="34" s="1"/>
  <c r="H87" i="34"/>
  <c r="I87" i="34" s="1"/>
  <c r="D87" i="34"/>
  <c r="C87" i="34" s="1"/>
  <c r="H86" i="34"/>
  <c r="I86" i="34" s="1"/>
  <c r="D86" i="34"/>
  <c r="C86" i="34" s="1"/>
  <c r="H85" i="34"/>
  <c r="I85" i="34" s="1"/>
  <c r="D85" i="34"/>
  <c r="C85" i="34" s="1"/>
  <c r="H84" i="34"/>
  <c r="I84" i="34" s="1"/>
  <c r="D84" i="34"/>
  <c r="C84" i="34" s="1"/>
  <c r="H83" i="34"/>
  <c r="D83" i="34"/>
  <c r="C83" i="34" s="1"/>
  <c r="H82" i="34"/>
  <c r="I82" i="34" s="1"/>
  <c r="D82" i="34"/>
  <c r="C82" i="34" s="1"/>
  <c r="E81" i="34"/>
  <c r="B81" i="34"/>
  <c r="H80" i="34"/>
  <c r="I80" i="34" s="1"/>
  <c r="D80" i="34"/>
  <c r="C80" i="34" s="1"/>
  <c r="H79" i="34"/>
  <c r="I79" i="34" s="1"/>
  <c r="D79" i="34"/>
  <c r="C79" i="34" s="1"/>
  <c r="H78" i="34"/>
  <c r="I78" i="34" s="1"/>
  <c r="D78" i="34"/>
  <c r="C78" i="34" s="1"/>
  <c r="H77" i="34"/>
  <c r="I77" i="34" s="1"/>
  <c r="D77" i="34"/>
  <c r="C77" i="34" s="1"/>
  <c r="H76" i="34"/>
  <c r="I76" i="34" s="1"/>
  <c r="D76" i="34"/>
  <c r="C76" i="34" s="1"/>
  <c r="H75" i="34"/>
  <c r="I75" i="34" s="1"/>
  <c r="D75" i="34"/>
  <c r="C75" i="34" s="1"/>
  <c r="H74" i="34"/>
  <c r="I74" i="34" s="1"/>
  <c r="D74" i="34"/>
  <c r="C74" i="34" s="1"/>
  <c r="H73" i="34"/>
  <c r="I73" i="34" s="1"/>
  <c r="D73" i="34"/>
  <c r="C73" i="34" s="1"/>
  <c r="H72" i="34"/>
  <c r="I72" i="34" s="1"/>
  <c r="D72" i="34"/>
  <c r="C72" i="34" s="1"/>
  <c r="H71" i="34"/>
  <c r="I71" i="34" s="1"/>
  <c r="D71" i="34"/>
  <c r="C71" i="34" s="1"/>
  <c r="H70" i="34"/>
  <c r="I70" i="34" s="1"/>
  <c r="D70" i="34"/>
  <c r="C70" i="34" s="1"/>
  <c r="H69" i="34"/>
  <c r="I69" i="34" s="1"/>
  <c r="D69" i="34"/>
  <c r="C69" i="34" s="1"/>
  <c r="H68" i="34"/>
  <c r="I68" i="34" s="1"/>
  <c r="D68" i="34"/>
  <c r="C68" i="34" s="1"/>
  <c r="H67" i="34"/>
  <c r="I67" i="34" s="1"/>
  <c r="D67" i="34"/>
  <c r="C67" i="34" s="1"/>
  <c r="H66" i="34"/>
  <c r="I66" i="34" s="1"/>
  <c r="D66" i="34"/>
  <c r="C66" i="34" s="1"/>
  <c r="H65" i="34"/>
  <c r="D65" i="34"/>
  <c r="E64" i="34"/>
  <c r="B64" i="34"/>
  <c r="H63" i="34"/>
  <c r="I63" i="34" s="1"/>
  <c r="D63" i="34"/>
  <c r="C63" i="34" s="1"/>
  <c r="H62" i="34"/>
  <c r="I62" i="34" s="1"/>
  <c r="D62" i="34"/>
  <c r="C62" i="34" s="1"/>
  <c r="H61" i="34"/>
  <c r="I61" i="34" s="1"/>
  <c r="D61" i="34"/>
  <c r="C61" i="34" s="1"/>
  <c r="H60" i="34"/>
  <c r="I60" i="34" s="1"/>
  <c r="D60" i="34"/>
  <c r="C60" i="34" s="1"/>
  <c r="H59" i="34"/>
  <c r="I59" i="34" s="1"/>
  <c r="D59" i="34"/>
  <c r="C59" i="34" s="1"/>
  <c r="H58" i="34"/>
  <c r="I58" i="34" s="1"/>
  <c r="D58" i="34"/>
  <c r="C58" i="34" s="1"/>
  <c r="H57" i="34"/>
  <c r="I57" i="34" s="1"/>
  <c r="D57" i="34"/>
  <c r="C57" i="34" s="1"/>
  <c r="H56" i="34"/>
  <c r="I56" i="34" s="1"/>
  <c r="D56" i="34"/>
  <c r="C56" i="34" s="1"/>
  <c r="H55" i="34"/>
  <c r="I55" i="34" s="1"/>
  <c r="D55" i="34"/>
  <c r="C55" i="34" s="1"/>
  <c r="H54" i="34"/>
  <c r="I54" i="34" s="1"/>
  <c r="D54" i="34"/>
  <c r="C54" i="34" s="1"/>
  <c r="H53" i="34"/>
  <c r="I53" i="34" s="1"/>
  <c r="D53" i="34"/>
  <c r="C53" i="34" s="1"/>
  <c r="H52" i="34"/>
  <c r="I52" i="34" s="1"/>
  <c r="D52" i="34"/>
  <c r="C52" i="34" s="1"/>
  <c r="H51" i="34"/>
  <c r="I51" i="34" s="1"/>
  <c r="D51" i="34"/>
  <c r="C51" i="34" s="1"/>
  <c r="H50" i="34"/>
  <c r="I50" i="34" s="1"/>
  <c r="D50" i="34"/>
  <c r="C50" i="34" s="1"/>
  <c r="H49" i="34"/>
  <c r="I49" i="34" s="1"/>
  <c r="D49" i="34"/>
  <c r="C49" i="34" s="1"/>
  <c r="H48" i="34"/>
  <c r="I48" i="34" s="1"/>
  <c r="D48" i="34"/>
  <c r="C48" i="34" s="1"/>
  <c r="H47" i="34"/>
  <c r="I47" i="34" s="1"/>
  <c r="D47" i="34"/>
  <c r="C47" i="34" s="1"/>
  <c r="H46" i="34"/>
  <c r="I46" i="34" s="1"/>
  <c r="D46" i="34"/>
  <c r="C46" i="34" s="1"/>
  <c r="H45" i="34"/>
  <c r="I45" i="34" s="1"/>
  <c r="D45" i="34"/>
  <c r="C45" i="34" s="1"/>
  <c r="H44" i="34"/>
  <c r="I44" i="34" s="1"/>
  <c r="D44" i="34"/>
  <c r="C44" i="34" s="1"/>
  <c r="H43" i="34"/>
  <c r="I43" i="34" s="1"/>
  <c r="D43" i="34"/>
  <c r="C43" i="34" s="1"/>
  <c r="H42" i="34"/>
  <c r="I42" i="34" s="1"/>
  <c r="D42" i="34"/>
  <c r="C42" i="34" s="1"/>
  <c r="H41" i="34"/>
  <c r="I41" i="34" s="1"/>
  <c r="D41" i="34"/>
  <c r="C41" i="34" s="1"/>
  <c r="H40" i="34"/>
  <c r="I40" i="34" s="1"/>
  <c r="D40" i="34"/>
  <c r="C40" i="34" s="1"/>
  <c r="H39" i="34"/>
  <c r="I39" i="34" s="1"/>
  <c r="D39" i="34"/>
  <c r="C39" i="34" s="1"/>
  <c r="H38" i="34"/>
  <c r="I38" i="34" s="1"/>
  <c r="D38" i="34"/>
  <c r="C38" i="34" s="1"/>
  <c r="H37" i="34"/>
  <c r="I37" i="34" s="1"/>
  <c r="D37" i="34"/>
  <c r="C37" i="34" s="1"/>
  <c r="H36" i="34"/>
  <c r="I36" i="34" s="1"/>
  <c r="D36" i="34"/>
  <c r="C36" i="34" s="1"/>
  <c r="H35" i="34"/>
  <c r="I35" i="34" s="1"/>
  <c r="D35" i="34"/>
  <c r="C35" i="34" s="1"/>
  <c r="H34" i="34"/>
  <c r="I34" i="34" s="1"/>
  <c r="D34" i="34"/>
  <c r="C34" i="34" s="1"/>
  <c r="H33" i="34"/>
  <c r="I33" i="34" s="1"/>
  <c r="D33" i="34"/>
  <c r="C33" i="34" s="1"/>
  <c r="H32" i="34"/>
  <c r="I32" i="34" s="1"/>
  <c r="D32" i="34"/>
  <c r="C32" i="34" s="1"/>
  <c r="H31" i="34"/>
  <c r="I31" i="34" s="1"/>
  <c r="D31" i="34"/>
  <c r="C31" i="34" s="1"/>
  <c r="H30" i="34"/>
  <c r="I30" i="34" s="1"/>
  <c r="D30" i="34"/>
  <c r="C30" i="34" s="1"/>
  <c r="H29" i="34"/>
  <c r="I29" i="34" s="1"/>
  <c r="D29" i="34"/>
  <c r="C29" i="34" s="1"/>
  <c r="H28" i="34"/>
  <c r="I28" i="34" s="1"/>
  <c r="D28" i="34"/>
  <c r="C28" i="34" s="1"/>
  <c r="H27" i="34"/>
  <c r="I27" i="34" s="1"/>
  <c r="D27" i="34"/>
  <c r="C27" i="34" s="1"/>
  <c r="H26" i="34"/>
  <c r="I26" i="34" s="1"/>
  <c r="D26" i="34"/>
  <c r="C26" i="34" s="1"/>
  <c r="H25" i="34"/>
  <c r="I25" i="34" s="1"/>
  <c r="D25" i="34"/>
  <c r="C25" i="34" s="1"/>
  <c r="H24" i="34"/>
  <c r="I24" i="34" s="1"/>
  <c r="D24" i="34"/>
  <c r="E23" i="34"/>
  <c r="B23" i="34"/>
  <c r="H22" i="34"/>
  <c r="I22" i="34" s="1"/>
  <c r="D22" i="34"/>
  <c r="C22" i="34" s="1"/>
  <c r="H21" i="34"/>
  <c r="I21" i="34" s="1"/>
  <c r="D21" i="34"/>
  <c r="C21" i="34" s="1"/>
  <c r="H20" i="34"/>
  <c r="I20" i="34" s="1"/>
  <c r="D20" i="34"/>
  <c r="C20" i="34" s="1"/>
  <c r="H19" i="34"/>
  <c r="I19" i="34" s="1"/>
  <c r="D19" i="34"/>
  <c r="C19" i="34" s="1"/>
  <c r="H18" i="34"/>
  <c r="I18" i="34" s="1"/>
  <c r="D18" i="34"/>
  <c r="C18" i="34" s="1"/>
  <c r="H17" i="34"/>
  <c r="I17" i="34" s="1"/>
  <c r="D17" i="34"/>
  <c r="C17" i="34" s="1"/>
  <c r="H16" i="34"/>
  <c r="I16" i="34" s="1"/>
  <c r="D16" i="34"/>
  <c r="C16" i="34" s="1"/>
  <c r="H15" i="34"/>
  <c r="D15" i="34"/>
  <c r="C15" i="34" s="1"/>
  <c r="D14" i="34"/>
  <c r="D13" i="34"/>
  <c r="G13" i="34" s="1"/>
  <c r="H13" i="34" s="1"/>
  <c r="I13" i="34" s="1"/>
  <c r="E12" i="34"/>
  <c r="B12" i="34"/>
  <c r="H93" i="33"/>
  <c r="I93" i="33" s="1"/>
  <c r="C93" i="33"/>
  <c r="H92" i="33"/>
  <c r="I92" i="33" s="1"/>
  <c r="C92" i="33"/>
  <c r="H91" i="33"/>
  <c r="I91" i="33" s="1"/>
  <c r="C91" i="33"/>
  <c r="H90" i="33"/>
  <c r="I90" i="33" s="1"/>
  <c r="C90" i="33"/>
  <c r="H89" i="33"/>
  <c r="I89" i="33" s="1"/>
  <c r="C89" i="33"/>
  <c r="H88" i="33"/>
  <c r="I88" i="33" s="1"/>
  <c r="C88" i="33"/>
  <c r="H87" i="33"/>
  <c r="I87" i="33" s="1"/>
  <c r="C87" i="33"/>
  <c r="H86" i="33"/>
  <c r="I86" i="33" s="1"/>
  <c r="C86" i="33"/>
  <c r="H85" i="33"/>
  <c r="I85" i="33" s="1"/>
  <c r="C85" i="33"/>
  <c r="H83" i="33"/>
  <c r="I83" i="33" s="1"/>
  <c r="C83" i="33"/>
  <c r="H82" i="33"/>
  <c r="I82" i="33" s="1"/>
  <c r="C82" i="33"/>
  <c r="H81" i="33"/>
  <c r="I81" i="33" s="1"/>
  <c r="C81" i="33"/>
  <c r="H80" i="33"/>
  <c r="I80" i="33" s="1"/>
  <c r="C80" i="33"/>
  <c r="H79" i="33"/>
  <c r="I79" i="33" s="1"/>
  <c r="C79" i="33"/>
  <c r="H78" i="33"/>
  <c r="I78" i="33" s="1"/>
  <c r="C78" i="33"/>
  <c r="H77" i="33"/>
  <c r="I77" i="33" s="1"/>
  <c r="C77" i="33"/>
  <c r="H76" i="33"/>
  <c r="I76" i="33" s="1"/>
  <c r="C76" i="33"/>
  <c r="H75" i="33"/>
  <c r="I75" i="33" s="1"/>
  <c r="C75" i="33"/>
  <c r="H74" i="33"/>
  <c r="I74" i="33" s="1"/>
  <c r="C74" i="33"/>
  <c r="H73" i="33"/>
  <c r="I73" i="33" s="1"/>
  <c r="C73" i="33"/>
  <c r="H72" i="33"/>
  <c r="I72" i="33" s="1"/>
  <c r="C72" i="33"/>
  <c r="H71" i="33"/>
  <c r="I71" i="33" s="1"/>
  <c r="C71" i="33"/>
  <c r="H70" i="33"/>
  <c r="I70" i="33" s="1"/>
  <c r="C70" i="33"/>
  <c r="H69" i="33"/>
  <c r="I69" i="33" s="1"/>
  <c r="C69" i="33"/>
  <c r="H68" i="33"/>
  <c r="I68" i="33" s="1"/>
  <c r="C68" i="33"/>
  <c r="H67" i="33"/>
  <c r="I67" i="33" s="1"/>
  <c r="C67" i="33"/>
  <c r="H66" i="33"/>
  <c r="I66" i="33" s="1"/>
  <c r="C66" i="33"/>
  <c r="H65" i="33"/>
  <c r="I65" i="33" s="1"/>
  <c r="C65" i="33"/>
  <c r="H64" i="33"/>
  <c r="I64" i="33" s="1"/>
  <c r="C64" i="33"/>
  <c r="H63" i="33"/>
  <c r="I63" i="33" s="1"/>
  <c r="C63" i="33"/>
  <c r="H62" i="33"/>
  <c r="I62" i="33" s="1"/>
  <c r="C62" i="33"/>
  <c r="H61" i="33"/>
  <c r="I61" i="33" s="1"/>
  <c r="C61" i="33"/>
  <c r="H60" i="33"/>
  <c r="I60" i="33" s="1"/>
  <c r="C60" i="33"/>
  <c r="H59" i="33"/>
  <c r="I59" i="33" s="1"/>
  <c r="C59" i="33"/>
  <c r="H57" i="33"/>
  <c r="I57" i="33" s="1"/>
  <c r="C57" i="33"/>
  <c r="H56" i="33"/>
  <c r="I56" i="33" s="1"/>
  <c r="C56" i="33"/>
  <c r="H55" i="33"/>
  <c r="I55" i="33" s="1"/>
  <c r="C55" i="33"/>
  <c r="H54" i="33"/>
  <c r="I54" i="33" s="1"/>
  <c r="C54" i="33"/>
  <c r="H53" i="33"/>
  <c r="I53" i="33" s="1"/>
  <c r="C53" i="33"/>
  <c r="H52" i="33"/>
  <c r="I52" i="33" s="1"/>
  <c r="C52" i="33"/>
  <c r="H51" i="33"/>
  <c r="I51" i="33" s="1"/>
  <c r="C51" i="33"/>
  <c r="H50" i="33"/>
  <c r="I50" i="33" s="1"/>
  <c r="C50" i="33"/>
  <c r="H49" i="33"/>
  <c r="I49" i="33" s="1"/>
  <c r="C49" i="33"/>
  <c r="H48" i="33"/>
  <c r="I48" i="33" s="1"/>
  <c r="C48" i="33"/>
  <c r="H47" i="33"/>
  <c r="I47" i="33" s="1"/>
  <c r="C47" i="33"/>
  <c r="H46" i="33"/>
  <c r="I46" i="33" s="1"/>
  <c r="C46" i="33"/>
  <c r="H45" i="33"/>
  <c r="I45" i="33" s="1"/>
  <c r="C45" i="33"/>
  <c r="H44" i="33"/>
  <c r="I44" i="33" s="1"/>
  <c r="C44" i="33"/>
  <c r="H43" i="33"/>
  <c r="I43" i="33" s="1"/>
  <c r="C43" i="33"/>
  <c r="H42" i="33"/>
  <c r="I42" i="33" s="1"/>
  <c r="C42" i="33"/>
  <c r="H41" i="33"/>
  <c r="I41" i="33" s="1"/>
  <c r="C41" i="33"/>
  <c r="H40" i="33"/>
  <c r="I40" i="33" s="1"/>
  <c r="C40" i="33"/>
  <c r="H39" i="33"/>
  <c r="I39" i="33" s="1"/>
  <c r="C39" i="33"/>
  <c r="H38" i="33"/>
  <c r="I38" i="33" s="1"/>
  <c r="C38" i="33"/>
  <c r="H37" i="33"/>
  <c r="I37" i="33" s="1"/>
  <c r="C37" i="33"/>
  <c r="H36" i="33"/>
  <c r="I36" i="33" s="1"/>
  <c r="C36" i="33"/>
  <c r="H35" i="33"/>
  <c r="I35" i="33" s="1"/>
  <c r="C35" i="33"/>
  <c r="H34" i="33"/>
  <c r="I34" i="33" s="1"/>
  <c r="C34" i="33"/>
  <c r="H33" i="33"/>
  <c r="I33" i="33" s="1"/>
  <c r="C33" i="33"/>
  <c r="H32" i="33"/>
  <c r="I32" i="33" s="1"/>
  <c r="C32" i="33"/>
  <c r="H31" i="33"/>
  <c r="I31" i="33" s="1"/>
  <c r="C31" i="33"/>
  <c r="H30" i="33"/>
  <c r="I30" i="33" s="1"/>
  <c r="C30" i="33"/>
  <c r="H29" i="33"/>
  <c r="I29" i="33" s="1"/>
  <c r="C29" i="33"/>
  <c r="H28" i="33"/>
  <c r="I28" i="33" s="1"/>
  <c r="C28" i="33"/>
  <c r="H27" i="33"/>
  <c r="I27" i="33" s="1"/>
  <c r="C27" i="33"/>
  <c r="H26" i="33"/>
  <c r="I26" i="33" s="1"/>
  <c r="C26" i="33"/>
  <c r="H24" i="33"/>
  <c r="I24" i="33" s="1"/>
  <c r="C24" i="33"/>
  <c r="H23" i="33"/>
  <c r="I23" i="33" s="1"/>
  <c r="C23" i="33"/>
  <c r="H22" i="33"/>
  <c r="I22" i="33" s="1"/>
  <c r="C22" i="33"/>
  <c r="H21" i="33"/>
  <c r="I21" i="33" s="1"/>
  <c r="C21" i="33"/>
  <c r="H20" i="33"/>
  <c r="I20" i="33" s="1"/>
  <c r="C20" i="33"/>
  <c r="H19" i="33"/>
  <c r="I19" i="33" s="1"/>
  <c r="C19" i="33"/>
  <c r="H18" i="33"/>
  <c r="I18" i="33" s="1"/>
  <c r="C18" i="33"/>
  <c r="H17" i="33"/>
  <c r="I17" i="33" s="1"/>
  <c r="C17" i="33"/>
  <c r="H16" i="33"/>
  <c r="I16" i="33" s="1"/>
  <c r="C16" i="33"/>
  <c r="H15" i="33"/>
  <c r="I15" i="33" s="1"/>
  <c r="C15" i="33"/>
  <c r="H14" i="33"/>
  <c r="I14" i="33" s="1"/>
  <c r="C14" i="33"/>
  <c r="H13" i="33"/>
  <c r="C13" i="33"/>
  <c r="H27" i="35"/>
  <c r="I27" i="35" s="1"/>
  <c r="G28" i="32"/>
  <c r="H28" i="32" s="1"/>
  <c r="C28" i="32"/>
  <c r="E27" i="32"/>
  <c r="B27" i="32"/>
  <c r="G26" i="32"/>
  <c r="H26" i="32" s="1"/>
  <c r="I26" i="32" s="1"/>
  <c r="C26" i="32"/>
  <c r="G25" i="32"/>
  <c r="H25" i="32" s="1"/>
  <c r="I25" i="32" s="1"/>
  <c r="C25" i="32"/>
  <c r="G24" i="32"/>
  <c r="H24" i="32" s="1"/>
  <c r="I24" i="32" s="1"/>
  <c r="C24" i="32"/>
  <c r="G23" i="32"/>
  <c r="H23" i="32" s="1"/>
  <c r="C23" i="32"/>
  <c r="E22" i="32"/>
  <c r="B22" i="32"/>
  <c r="G21" i="32"/>
  <c r="H21" i="32" s="1"/>
  <c r="I21" i="32" s="1"/>
  <c r="C21" i="32"/>
  <c r="G20" i="32"/>
  <c r="H20" i="32" s="1"/>
  <c r="I20" i="32" s="1"/>
  <c r="C20" i="32"/>
  <c r="G19" i="32"/>
  <c r="H19" i="32" s="1"/>
  <c r="I19" i="32" s="1"/>
  <c r="C19" i="32"/>
  <c r="G18" i="32"/>
  <c r="H18" i="32" s="1"/>
  <c r="I18" i="32" s="1"/>
  <c r="C18" i="32"/>
  <c r="G17" i="32"/>
  <c r="H17" i="32" s="1"/>
  <c r="I17" i="32" s="1"/>
  <c r="C17" i="32"/>
  <c r="G16" i="32"/>
  <c r="H16" i="32" s="1"/>
  <c r="I16" i="32" s="1"/>
  <c r="C16" i="32"/>
  <c r="G15" i="32"/>
  <c r="H15" i="32" s="1"/>
  <c r="I15" i="32" s="1"/>
  <c r="C15" i="32"/>
  <c r="G14" i="32"/>
  <c r="H14" i="32" s="1"/>
  <c r="I14" i="32" s="1"/>
  <c r="C14" i="32"/>
  <c r="G13" i="32"/>
  <c r="H13" i="32" s="1"/>
  <c r="C13" i="32"/>
  <c r="E12" i="32"/>
  <c r="E11" i="32" s="1"/>
  <c r="B12" i="32"/>
  <c r="B11" i="32" s="1"/>
  <c r="C20" i="31"/>
  <c r="H18" i="31"/>
  <c r="I18" i="31" s="1"/>
  <c r="C18" i="31"/>
  <c r="H17" i="31"/>
  <c r="I17" i="31" s="1"/>
  <c r="C17" i="31"/>
  <c r="H16" i="31"/>
  <c r="I16" i="31" s="1"/>
  <c r="C16" i="31"/>
  <c r="H15" i="31"/>
  <c r="C15" i="31"/>
  <c r="H13" i="31"/>
  <c r="I13" i="31" s="1"/>
  <c r="C13" i="31"/>
  <c r="H178" i="30"/>
  <c r="I178" i="30" s="1"/>
  <c r="C178" i="30"/>
  <c r="H177" i="30"/>
  <c r="C177" i="30"/>
  <c r="E176" i="30"/>
  <c r="B176" i="30"/>
  <c r="H175" i="30"/>
  <c r="I175" i="30" s="1"/>
  <c r="C175" i="30"/>
  <c r="H174" i="30"/>
  <c r="I174" i="30" s="1"/>
  <c r="C174" i="30"/>
  <c r="H173" i="30"/>
  <c r="C173" i="30"/>
  <c r="E172" i="30"/>
  <c r="B172" i="30"/>
  <c r="H171" i="30"/>
  <c r="I171" i="30" s="1"/>
  <c r="C171" i="30"/>
  <c r="H170" i="30"/>
  <c r="C170" i="30"/>
  <c r="E169" i="30"/>
  <c r="B169" i="30"/>
  <c r="B168" i="30" s="1"/>
  <c r="H167" i="30"/>
  <c r="C167" i="30"/>
  <c r="E166" i="30"/>
  <c r="B166" i="30"/>
  <c r="B165" i="30" s="1"/>
  <c r="H164" i="30"/>
  <c r="I164" i="30" s="1"/>
  <c r="C164" i="30"/>
  <c r="H163" i="30"/>
  <c r="I163" i="30" s="1"/>
  <c r="C163" i="30"/>
  <c r="E162" i="30"/>
  <c r="B162" i="30"/>
  <c r="H161" i="30"/>
  <c r="I161" i="30" s="1"/>
  <c r="I160" i="30" s="1"/>
  <c r="C161" i="30"/>
  <c r="E160" i="30"/>
  <c r="B160" i="30"/>
  <c r="E155" i="30"/>
  <c r="B155" i="30"/>
  <c r="H158" i="30"/>
  <c r="I158" i="30" s="1"/>
  <c r="C158" i="30"/>
  <c r="H157" i="30"/>
  <c r="I157" i="30" s="1"/>
  <c r="C157" i="30"/>
  <c r="H156" i="30"/>
  <c r="I156" i="30" s="1"/>
  <c r="C156" i="30"/>
  <c r="H154" i="30"/>
  <c r="I154" i="30" s="1"/>
  <c r="C154" i="30"/>
  <c r="H153" i="30"/>
  <c r="I153" i="30" s="1"/>
  <c r="C153" i="30"/>
  <c r="H152" i="30"/>
  <c r="C152" i="30"/>
  <c r="E151" i="30"/>
  <c r="B151" i="30"/>
  <c r="H149" i="30"/>
  <c r="I149" i="30" s="1"/>
  <c r="I148" i="30" s="1"/>
  <c r="C149" i="30"/>
  <c r="C148" i="30" s="1"/>
  <c r="E148" i="30"/>
  <c r="B148" i="30"/>
  <c r="H147" i="30"/>
  <c r="I147" i="30" s="1"/>
  <c r="I146" i="30" s="1"/>
  <c r="C147" i="30"/>
  <c r="E146" i="30"/>
  <c r="B146" i="30"/>
  <c r="H144" i="30"/>
  <c r="I144" i="30" s="1"/>
  <c r="C144" i="30"/>
  <c r="H143" i="30"/>
  <c r="I143" i="30" s="1"/>
  <c r="C143" i="30"/>
  <c r="H142" i="30"/>
  <c r="I142" i="30" s="1"/>
  <c r="C142" i="30"/>
  <c r="H141" i="30"/>
  <c r="I141" i="30" s="1"/>
  <c r="C141" i="30"/>
  <c r="H140" i="30"/>
  <c r="I140" i="30" s="1"/>
  <c r="C140" i="30"/>
  <c r="H139" i="30"/>
  <c r="I139" i="30" s="1"/>
  <c r="C139" i="30"/>
  <c r="H138" i="30"/>
  <c r="I138" i="30" s="1"/>
  <c r="C138" i="30"/>
  <c r="H137" i="30"/>
  <c r="I137" i="30" s="1"/>
  <c r="C137" i="30"/>
  <c r="H136" i="30"/>
  <c r="I136" i="30" s="1"/>
  <c r="C136" i="30"/>
  <c r="E135" i="30"/>
  <c r="B135" i="30"/>
  <c r="H134" i="30"/>
  <c r="C134" i="30"/>
  <c r="H133" i="30"/>
  <c r="I133" i="30" s="1"/>
  <c r="C133" i="30"/>
  <c r="H132" i="30"/>
  <c r="I132" i="30" s="1"/>
  <c r="C132" i="30"/>
  <c r="E131" i="30"/>
  <c r="B131" i="30"/>
  <c r="B130" i="30" s="1"/>
  <c r="H129" i="30"/>
  <c r="I129" i="30" s="1"/>
  <c r="I128" i="30" s="1"/>
  <c r="I127" i="30" s="1"/>
  <c r="C129" i="30"/>
  <c r="E128" i="30"/>
  <c r="B128" i="30"/>
  <c r="B127" i="30" s="1"/>
  <c r="H126" i="30"/>
  <c r="I126" i="30" s="1"/>
  <c r="C126" i="30"/>
  <c r="H125" i="30"/>
  <c r="C125" i="30"/>
  <c r="E124" i="30"/>
  <c r="B124" i="30"/>
  <c r="H123" i="30"/>
  <c r="I123" i="30" s="1"/>
  <c r="C123" i="30"/>
  <c r="H122" i="30"/>
  <c r="C122" i="30"/>
  <c r="E121" i="30"/>
  <c r="B121" i="30"/>
  <c r="H120" i="30"/>
  <c r="C120" i="30"/>
  <c r="H119" i="30"/>
  <c r="I119" i="30" s="1"/>
  <c r="C119" i="30"/>
  <c r="H118" i="30"/>
  <c r="I118" i="30" s="1"/>
  <c r="C118" i="30"/>
  <c r="H117" i="30"/>
  <c r="I117" i="30" s="1"/>
  <c r="C117" i="30"/>
  <c r="H116" i="30"/>
  <c r="I116" i="30" s="1"/>
  <c r="C116" i="30"/>
  <c r="E115" i="30"/>
  <c r="B115" i="30"/>
  <c r="H114" i="30"/>
  <c r="C114" i="30"/>
  <c r="E113" i="30"/>
  <c r="B113" i="30"/>
  <c r="H111" i="30"/>
  <c r="I111" i="30" s="1"/>
  <c r="C111" i="30"/>
  <c r="H110" i="30"/>
  <c r="I110" i="30" s="1"/>
  <c r="C110" i="30"/>
  <c r="H109" i="30"/>
  <c r="I109" i="30" s="1"/>
  <c r="C109" i="30"/>
  <c r="H108" i="30"/>
  <c r="I108" i="30" s="1"/>
  <c r="C108" i="30"/>
  <c r="H107" i="30"/>
  <c r="I107" i="30" s="1"/>
  <c r="C107" i="30"/>
  <c r="E106" i="30"/>
  <c r="B106" i="30"/>
  <c r="B105" i="30" s="1"/>
  <c r="H104" i="30"/>
  <c r="I104" i="30" s="1"/>
  <c r="C104" i="30"/>
  <c r="H103" i="30"/>
  <c r="I103" i="30" s="1"/>
  <c r="C103" i="30"/>
  <c r="E102" i="30"/>
  <c r="B102" i="30"/>
  <c r="H101" i="30"/>
  <c r="I101" i="30" s="1"/>
  <c r="C101" i="30"/>
  <c r="H100" i="30"/>
  <c r="I100" i="30" s="1"/>
  <c r="C100" i="30"/>
  <c r="H99" i="30"/>
  <c r="I99" i="30" s="1"/>
  <c r="C99" i="30"/>
  <c r="E98" i="30"/>
  <c r="B98" i="30"/>
  <c r="H97" i="30"/>
  <c r="I97" i="30" s="1"/>
  <c r="C97" i="30"/>
  <c r="H96" i="30"/>
  <c r="I96" i="30" s="1"/>
  <c r="C96" i="30"/>
  <c r="E95" i="30"/>
  <c r="B95" i="30"/>
  <c r="H94" i="30"/>
  <c r="I94" i="30" s="1"/>
  <c r="C94" i="30"/>
  <c r="H93" i="30"/>
  <c r="I93" i="30" s="1"/>
  <c r="C93" i="30"/>
  <c r="H92" i="30"/>
  <c r="I92" i="30" s="1"/>
  <c r="C92" i="30"/>
  <c r="E91" i="30"/>
  <c r="B91" i="30"/>
  <c r="H89" i="30"/>
  <c r="I89" i="30" s="1"/>
  <c r="C89" i="30"/>
  <c r="H88" i="30"/>
  <c r="C88" i="30"/>
  <c r="E87" i="30"/>
  <c r="B87" i="30"/>
  <c r="H86" i="30"/>
  <c r="I86" i="30" s="1"/>
  <c r="C86" i="30"/>
  <c r="H85" i="30"/>
  <c r="I85" i="30" s="1"/>
  <c r="C85" i="30"/>
  <c r="H84" i="30"/>
  <c r="C84" i="30"/>
  <c r="B83" i="30"/>
  <c r="H82" i="30"/>
  <c r="I82" i="30" s="1"/>
  <c r="C82" i="30"/>
  <c r="H81" i="30"/>
  <c r="I81" i="30" s="1"/>
  <c r="C81" i="30"/>
  <c r="H80" i="30"/>
  <c r="I80" i="30" s="1"/>
  <c r="C80" i="30"/>
  <c r="H79" i="30"/>
  <c r="I79" i="30" s="1"/>
  <c r="C79" i="30"/>
  <c r="H78" i="30"/>
  <c r="I78" i="30" s="1"/>
  <c r="C78" i="30"/>
  <c r="E77" i="30"/>
  <c r="B77" i="30"/>
  <c r="H75" i="30"/>
  <c r="I75" i="30" s="1"/>
  <c r="C75" i="30"/>
  <c r="H74" i="30"/>
  <c r="I74" i="30" s="1"/>
  <c r="C74" i="30"/>
  <c r="H73" i="30"/>
  <c r="I73" i="30" s="1"/>
  <c r="C73" i="30"/>
  <c r="E72" i="30"/>
  <c r="B72" i="30"/>
  <c r="H71" i="30"/>
  <c r="I71" i="30" s="1"/>
  <c r="C71" i="30"/>
  <c r="H70" i="30"/>
  <c r="I70" i="30" s="1"/>
  <c r="C70" i="30"/>
  <c r="E69" i="30"/>
  <c r="B69" i="30"/>
  <c r="H67" i="30"/>
  <c r="C67" i="30"/>
  <c r="H66" i="30"/>
  <c r="I66" i="30" s="1"/>
  <c r="C66" i="30"/>
  <c r="E65" i="30"/>
  <c r="B65" i="30"/>
  <c r="B64" i="30" s="1"/>
  <c r="H63" i="30"/>
  <c r="I63" i="30" s="1"/>
  <c r="C63" i="30"/>
  <c r="H62" i="30"/>
  <c r="I62" i="30" s="1"/>
  <c r="C62" i="30"/>
  <c r="E61" i="30"/>
  <c r="B61" i="30"/>
  <c r="H60" i="30"/>
  <c r="C60" i="30"/>
  <c r="E59" i="30"/>
  <c r="B59" i="30"/>
  <c r="H58" i="30"/>
  <c r="I58" i="30" s="1"/>
  <c r="C58" i="30"/>
  <c r="H57" i="30"/>
  <c r="I57" i="30" s="1"/>
  <c r="C57" i="30"/>
  <c r="H56" i="30"/>
  <c r="I56" i="30" s="1"/>
  <c r="C56" i="30"/>
  <c r="E55" i="30"/>
  <c r="B55" i="30"/>
  <c r="H54" i="30"/>
  <c r="H53" i="30" s="1"/>
  <c r="C54" i="30"/>
  <c r="H51" i="30"/>
  <c r="C51" i="30"/>
  <c r="H50" i="30"/>
  <c r="I50" i="30" s="1"/>
  <c r="C50" i="30"/>
  <c r="H49" i="30"/>
  <c r="I49" i="30" s="1"/>
  <c r="C49" i="30"/>
  <c r="E48" i="30"/>
  <c r="B48" i="30"/>
  <c r="H47" i="30"/>
  <c r="I47" i="30" s="1"/>
  <c r="C47" i="30"/>
  <c r="H46" i="30"/>
  <c r="I46" i="30" s="1"/>
  <c r="C46" i="30"/>
  <c r="H45" i="30"/>
  <c r="C45" i="30"/>
  <c r="H44" i="30"/>
  <c r="I44" i="30" s="1"/>
  <c r="C44" i="30"/>
  <c r="H43" i="30"/>
  <c r="I43" i="30" s="1"/>
  <c r="C43" i="30"/>
  <c r="E42" i="30"/>
  <c r="B42" i="30"/>
  <c r="H41" i="30"/>
  <c r="I41" i="30" s="1"/>
  <c r="C41" i="30"/>
  <c r="H40" i="30"/>
  <c r="I40" i="30" s="1"/>
  <c r="C40" i="30"/>
  <c r="H39" i="30"/>
  <c r="I39" i="30" s="1"/>
  <c r="C39" i="30"/>
  <c r="H38" i="30"/>
  <c r="I38" i="30" s="1"/>
  <c r="C38" i="30"/>
  <c r="H37" i="30"/>
  <c r="I37" i="30" s="1"/>
  <c r="C37" i="30"/>
  <c r="H36" i="30"/>
  <c r="I36" i="30" s="1"/>
  <c r="C36" i="30"/>
  <c r="H35" i="30"/>
  <c r="I35" i="30" s="1"/>
  <c r="C35" i="30"/>
  <c r="H34" i="30"/>
  <c r="I34" i="30" s="1"/>
  <c r="C34" i="30"/>
  <c r="H33" i="30"/>
  <c r="I33" i="30" s="1"/>
  <c r="C33" i="30"/>
  <c r="H32" i="30"/>
  <c r="I32" i="30" s="1"/>
  <c r="C32" i="30"/>
  <c r="H31" i="30"/>
  <c r="I31" i="30" s="1"/>
  <c r="C31" i="30"/>
  <c r="H30" i="30"/>
  <c r="C30" i="30"/>
  <c r="H29" i="30"/>
  <c r="I29" i="30" s="1"/>
  <c r="C29" i="30"/>
  <c r="E28" i="30"/>
  <c r="B28" i="30"/>
  <c r="H27" i="30"/>
  <c r="I27" i="30" s="1"/>
  <c r="C27" i="30"/>
  <c r="H26" i="30"/>
  <c r="I26" i="30" s="1"/>
  <c r="C26" i="30"/>
  <c r="H25" i="30"/>
  <c r="I25" i="30" s="1"/>
  <c r="C25" i="30"/>
  <c r="H24" i="30"/>
  <c r="I24" i="30" s="1"/>
  <c r="C24" i="30"/>
  <c r="E23" i="30"/>
  <c r="B23" i="30"/>
  <c r="H21" i="30"/>
  <c r="I21" i="30" s="1"/>
  <c r="C21" i="30"/>
  <c r="H20" i="30"/>
  <c r="I20" i="30" s="1"/>
  <c r="C20" i="30"/>
  <c r="H19" i="30"/>
  <c r="I19" i="30" s="1"/>
  <c r="C19" i="30"/>
  <c r="H18" i="30"/>
  <c r="I18" i="30" s="1"/>
  <c r="C18" i="30"/>
  <c r="H17" i="30"/>
  <c r="I17" i="30" s="1"/>
  <c r="C17" i="30"/>
  <c r="E16" i="30"/>
  <c r="B16" i="30"/>
  <c r="H15" i="30"/>
  <c r="I15" i="30" s="1"/>
  <c r="C15" i="30"/>
  <c r="H14" i="30"/>
  <c r="I14" i="30" s="1"/>
  <c r="C14" i="30"/>
  <c r="E13" i="30"/>
  <c r="B13" i="30"/>
  <c r="I15" i="31"/>
  <c r="H83" i="29"/>
  <c r="I83" i="29" s="1"/>
  <c r="C83" i="29"/>
  <c r="H82" i="29"/>
  <c r="I82" i="29" s="1"/>
  <c r="C82" i="29"/>
  <c r="H81" i="29"/>
  <c r="I81" i="29" s="1"/>
  <c r="C81" i="29"/>
  <c r="H80" i="29"/>
  <c r="I80" i="29" s="1"/>
  <c r="C80" i="29"/>
  <c r="H79" i="29"/>
  <c r="I79" i="29" s="1"/>
  <c r="C79" i="29"/>
  <c r="H78" i="29"/>
  <c r="I78" i="29" s="1"/>
  <c r="C78" i="29"/>
  <c r="H77" i="29"/>
  <c r="I77" i="29" s="1"/>
  <c r="C77" i="29"/>
  <c r="H76" i="29"/>
  <c r="I76" i="29" s="1"/>
  <c r="C76" i="29"/>
  <c r="H75" i="29"/>
  <c r="I75" i="29" s="1"/>
  <c r="C75" i="29"/>
  <c r="H74" i="29"/>
  <c r="I74" i="29" s="1"/>
  <c r="C74" i="29"/>
  <c r="H73" i="29"/>
  <c r="I73" i="29" s="1"/>
  <c r="C73" i="29"/>
  <c r="H72" i="29"/>
  <c r="I72" i="29" s="1"/>
  <c r="C72" i="29"/>
  <c r="H71" i="29"/>
  <c r="I71" i="29" s="1"/>
  <c r="C71" i="29"/>
  <c r="H70" i="29"/>
  <c r="I70" i="29" s="1"/>
  <c r="C70" i="29"/>
  <c r="H69" i="29"/>
  <c r="I69" i="29" s="1"/>
  <c r="C69" i="29"/>
  <c r="H68" i="29"/>
  <c r="I68" i="29" s="1"/>
  <c r="C68" i="29"/>
  <c r="H67" i="29"/>
  <c r="I67" i="29" s="1"/>
  <c r="C67" i="29"/>
  <c r="H66" i="29"/>
  <c r="I66" i="29" s="1"/>
  <c r="C66" i="29"/>
  <c r="H65" i="29"/>
  <c r="I65" i="29" s="1"/>
  <c r="C65" i="29"/>
  <c r="H64" i="29"/>
  <c r="I64" i="29" s="1"/>
  <c r="C64" i="29"/>
  <c r="H63" i="29"/>
  <c r="I63" i="29" s="1"/>
  <c r="C63" i="29"/>
  <c r="H62" i="29"/>
  <c r="I62" i="29" s="1"/>
  <c r="C62" i="29"/>
  <c r="H61" i="29"/>
  <c r="I61" i="29" s="1"/>
  <c r="C61" i="29"/>
  <c r="H60" i="29"/>
  <c r="I60" i="29" s="1"/>
  <c r="C60" i="29"/>
  <c r="H59" i="29"/>
  <c r="I59" i="29" s="1"/>
  <c r="C59" i="29"/>
  <c r="H58" i="29"/>
  <c r="I58" i="29" s="1"/>
  <c r="C58" i="29"/>
  <c r="H57" i="29"/>
  <c r="I57" i="29" s="1"/>
  <c r="C57" i="29"/>
  <c r="E56" i="29"/>
  <c r="B56" i="29"/>
  <c r="H55" i="29"/>
  <c r="I55" i="29" s="1"/>
  <c r="C55" i="29"/>
  <c r="H54" i="29"/>
  <c r="I54" i="29" s="1"/>
  <c r="C54" i="29"/>
  <c r="H53" i="29"/>
  <c r="I53" i="29" s="1"/>
  <c r="C53" i="29"/>
  <c r="H52" i="29"/>
  <c r="I52" i="29" s="1"/>
  <c r="C52" i="29"/>
  <c r="H51" i="29"/>
  <c r="I51" i="29" s="1"/>
  <c r="C51" i="29"/>
  <c r="H50" i="29"/>
  <c r="I50" i="29" s="1"/>
  <c r="C50" i="29"/>
  <c r="H49" i="29"/>
  <c r="I49" i="29" s="1"/>
  <c r="C49" i="29"/>
  <c r="H48" i="29"/>
  <c r="I48" i="29" s="1"/>
  <c r="C48" i="29"/>
  <c r="H47" i="29"/>
  <c r="I47" i="29" s="1"/>
  <c r="C47" i="29"/>
  <c r="H46" i="29"/>
  <c r="I46" i="29" s="1"/>
  <c r="C46" i="29"/>
  <c r="H45" i="29"/>
  <c r="I45" i="29" s="1"/>
  <c r="C45" i="29"/>
  <c r="H44" i="29"/>
  <c r="I44" i="29" s="1"/>
  <c r="C44" i="29"/>
  <c r="H43" i="29"/>
  <c r="I43" i="29" s="1"/>
  <c r="C43" i="29"/>
  <c r="H42" i="29"/>
  <c r="I42" i="29" s="1"/>
  <c r="C42" i="29"/>
  <c r="H41" i="29"/>
  <c r="I41" i="29" s="1"/>
  <c r="C41" i="29"/>
  <c r="H40" i="29"/>
  <c r="I40" i="29" s="1"/>
  <c r="C40" i="29"/>
  <c r="H39" i="29"/>
  <c r="I39" i="29" s="1"/>
  <c r="C39" i="29"/>
  <c r="H38" i="29"/>
  <c r="I38" i="29" s="1"/>
  <c r="C38" i="29"/>
  <c r="H37" i="29"/>
  <c r="I37" i="29" s="1"/>
  <c r="C37" i="29"/>
  <c r="H36" i="29"/>
  <c r="I36" i="29" s="1"/>
  <c r="C36" i="29"/>
  <c r="H35" i="29"/>
  <c r="I35" i="29" s="1"/>
  <c r="C35" i="29"/>
  <c r="H34" i="29"/>
  <c r="I34" i="29" s="1"/>
  <c r="C34" i="29"/>
  <c r="H33" i="29"/>
  <c r="I33" i="29" s="1"/>
  <c r="C33" i="29"/>
  <c r="H32" i="29"/>
  <c r="I32" i="29" s="1"/>
  <c r="C32" i="29"/>
  <c r="H31" i="29"/>
  <c r="I31" i="29" s="1"/>
  <c r="C31" i="29"/>
  <c r="E30" i="29"/>
  <c r="B30" i="29"/>
  <c r="H29" i="29"/>
  <c r="I29" i="29" s="1"/>
  <c r="C29" i="29"/>
  <c r="H28" i="29"/>
  <c r="I28" i="29" s="1"/>
  <c r="C28" i="29"/>
  <c r="H27" i="29"/>
  <c r="I27" i="29" s="1"/>
  <c r="C27" i="29"/>
  <c r="H26" i="29"/>
  <c r="I26" i="29" s="1"/>
  <c r="C26" i="29"/>
  <c r="H25" i="29"/>
  <c r="I25" i="29" s="1"/>
  <c r="C25" i="29"/>
  <c r="H24" i="29"/>
  <c r="I24" i="29" s="1"/>
  <c r="C24" i="29"/>
  <c r="H23" i="29"/>
  <c r="I23" i="29" s="1"/>
  <c r="C23" i="29"/>
  <c r="H22" i="29"/>
  <c r="I22" i="29" s="1"/>
  <c r="C22" i="29"/>
  <c r="H21" i="29"/>
  <c r="I21" i="29" s="1"/>
  <c r="C21" i="29"/>
  <c r="H20" i="29"/>
  <c r="I20" i="29" s="1"/>
  <c r="C20" i="29"/>
  <c r="H19" i="29"/>
  <c r="I19" i="29" s="1"/>
  <c r="C19" i="29"/>
  <c r="H18" i="29"/>
  <c r="I18" i="29" s="1"/>
  <c r="C18" i="29"/>
  <c r="H17" i="29"/>
  <c r="I17" i="29" s="1"/>
  <c r="C17" i="29"/>
  <c r="H16" i="29"/>
  <c r="I16" i="29" s="1"/>
  <c r="C16" i="29"/>
  <c r="H15" i="29"/>
  <c r="I15" i="29" s="1"/>
  <c r="C15" i="29"/>
  <c r="E14" i="29"/>
  <c r="B14" i="29"/>
  <c r="H13" i="29"/>
  <c r="I13" i="29" s="1"/>
  <c r="C13" i="29"/>
  <c r="H12" i="29"/>
  <c r="E12" i="29"/>
  <c r="B12" i="29"/>
  <c r="H42" i="28"/>
  <c r="I42" i="28" s="1"/>
  <c r="C42" i="28"/>
  <c r="H41" i="28"/>
  <c r="I41" i="28" s="1"/>
  <c r="C41" i="28"/>
  <c r="H40" i="28"/>
  <c r="I40" i="28" s="1"/>
  <c r="C40" i="28"/>
  <c r="H39" i="28"/>
  <c r="I39" i="28" s="1"/>
  <c r="C39" i="28"/>
  <c r="H38" i="28"/>
  <c r="C38" i="28"/>
  <c r="H37" i="28"/>
  <c r="I37" i="28" s="1"/>
  <c r="C37" i="28"/>
  <c r="H36" i="28"/>
  <c r="I36" i="28" s="1"/>
  <c r="C36" i="28"/>
  <c r="H35" i="28"/>
  <c r="I35" i="28" s="1"/>
  <c r="C35" i="28"/>
  <c r="H34" i="28"/>
  <c r="I34" i="28" s="1"/>
  <c r="C34" i="28"/>
  <c r="H33" i="28"/>
  <c r="I33" i="28" s="1"/>
  <c r="C33" i="28"/>
  <c r="E32" i="28"/>
  <c r="B32" i="28"/>
  <c r="H31" i="28"/>
  <c r="I31" i="28" s="1"/>
  <c r="C31" i="28"/>
  <c r="H30" i="28"/>
  <c r="I30" i="28" s="1"/>
  <c r="C30" i="28"/>
  <c r="H29" i="28"/>
  <c r="I29" i="28" s="1"/>
  <c r="C29" i="28"/>
  <c r="H28" i="28"/>
  <c r="I28" i="28" s="1"/>
  <c r="C28" i="28"/>
  <c r="H27" i="28"/>
  <c r="I27" i="28" s="1"/>
  <c r="C27" i="28"/>
  <c r="H26" i="28"/>
  <c r="I26" i="28" s="1"/>
  <c r="C26" i="28"/>
  <c r="H25" i="28"/>
  <c r="I25" i="28" s="1"/>
  <c r="C25" i="28"/>
  <c r="H24" i="28"/>
  <c r="I24" i="28" s="1"/>
  <c r="C24" i="28"/>
  <c r="H23" i="28"/>
  <c r="I23" i="28" s="1"/>
  <c r="C23" i="28"/>
  <c r="E22" i="28"/>
  <c r="B22" i="28"/>
  <c r="H21" i="28"/>
  <c r="I21" i="28" s="1"/>
  <c r="C21" i="28"/>
  <c r="H20" i="28"/>
  <c r="I20" i="28" s="1"/>
  <c r="C20" i="28"/>
  <c r="H19" i="28"/>
  <c r="I19" i="28" s="1"/>
  <c r="C19" i="28"/>
  <c r="H18" i="28"/>
  <c r="I18" i="28" s="1"/>
  <c r="C18" i="28"/>
  <c r="H17" i="28"/>
  <c r="I17" i="28"/>
  <c r="C17" i="28"/>
  <c r="H16" i="28"/>
  <c r="I16" i="28" s="1"/>
  <c r="C16" i="28"/>
  <c r="E15" i="28"/>
  <c r="B15" i="28"/>
  <c r="H14" i="28"/>
  <c r="I14" i="28" s="1"/>
  <c r="C14" i="28"/>
  <c r="H13" i="28"/>
  <c r="I13" i="28" s="1"/>
  <c r="C13" i="28"/>
  <c r="E12" i="28"/>
  <c r="B12" i="28"/>
  <c r="I26" i="27"/>
  <c r="C26" i="27"/>
  <c r="H38" i="27"/>
  <c r="I38" i="27" s="1"/>
  <c r="C38" i="27"/>
  <c r="H37" i="27"/>
  <c r="I37" i="27" s="1"/>
  <c r="C37" i="27"/>
  <c r="H36" i="27"/>
  <c r="I36" i="27" s="1"/>
  <c r="C36" i="27"/>
  <c r="H35" i="27"/>
  <c r="I35" i="27" s="1"/>
  <c r="C35" i="27"/>
  <c r="H34" i="27"/>
  <c r="I34" i="27" s="1"/>
  <c r="C34" i="27"/>
  <c r="H33" i="27"/>
  <c r="I33" i="27" s="1"/>
  <c r="C33" i="27"/>
  <c r="H31" i="27"/>
  <c r="I31" i="27" s="1"/>
  <c r="C31" i="27"/>
  <c r="H30" i="27"/>
  <c r="I30" i="27" s="1"/>
  <c r="C30" i="27"/>
  <c r="H29" i="27"/>
  <c r="I29" i="27" s="1"/>
  <c r="C29" i="27"/>
  <c r="H27" i="27"/>
  <c r="I27" i="27" s="1"/>
  <c r="C27" i="27"/>
  <c r="H25" i="27"/>
  <c r="I25" i="27" s="1"/>
  <c r="C25" i="27"/>
  <c r="H24" i="27"/>
  <c r="I24" i="27" s="1"/>
  <c r="C24" i="27"/>
  <c r="H22" i="27"/>
  <c r="I22" i="27" s="1"/>
  <c r="C22" i="27"/>
  <c r="H21" i="27"/>
  <c r="I21" i="27" s="1"/>
  <c r="C21" i="27"/>
  <c r="H20" i="27"/>
  <c r="I20" i="27" s="1"/>
  <c r="C20" i="27"/>
  <c r="H19" i="27"/>
  <c r="I19" i="27" s="1"/>
  <c r="C19" i="27"/>
  <c r="H18" i="27"/>
  <c r="I18" i="27" s="1"/>
  <c r="C18" i="27"/>
  <c r="H17" i="27"/>
  <c r="I17" i="27" s="1"/>
  <c r="C17" i="27"/>
  <c r="H16" i="27"/>
  <c r="I16" i="27" s="1"/>
  <c r="C16" i="27"/>
  <c r="H15" i="27"/>
  <c r="I15" i="27" s="1"/>
  <c r="C15" i="27"/>
  <c r="I14" i="27"/>
  <c r="H14" i="27"/>
  <c r="C14" i="27"/>
  <c r="H13" i="27"/>
  <c r="C13" i="27"/>
  <c r="H17" i="26"/>
  <c r="I17" i="26" s="1"/>
  <c r="C17" i="26"/>
  <c r="H16" i="26"/>
  <c r="I16" i="26" s="1"/>
  <c r="C16" i="26"/>
  <c r="H14" i="26"/>
  <c r="I14" i="26" s="1"/>
  <c r="C14" i="26"/>
  <c r="H13" i="26"/>
  <c r="C13" i="26"/>
  <c r="H23" i="25"/>
  <c r="C23" i="25"/>
  <c r="H22" i="25"/>
  <c r="C22" i="25"/>
  <c r="H21" i="25"/>
  <c r="C21" i="25"/>
  <c r="H20" i="25"/>
  <c r="C20" i="25"/>
  <c r="H19" i="25"/>
  <c r="C19" i="25"/>
  <c r="H18" i="25"/>
  <c r="C18" i="25"/>
  <c r="H17" i="25"/>
  <c r="C17" i="25"/>
  <c r="H16" i="25"/>
  <c r="C16" i="25"/>
  <c r="H15" i="25"/>
  <c r="C15" i="25"/>
  <c r="H14" i="25"/>
  <c r="C14" i="25"/>
  <c r="C13" i="25"/>
  <c r="G273" i="24"/>
  <c r="H273" i="24" s="1"/>
  <c r="I273" i="24" s="1"/>
  <c r="C273" i="24"/>
  <c r="G272" i="24"/>
  <c r="H272" i="24" s="1"/>
  <c r="I272" i="24" s="1"/>
  <c r="C272" i="24"/>
  <c r="G271" i="24"/>
  <c r="H271" i="24" s="1"/>
  <c r="I271" i="24" s="1"/>
  <c r="C271" i="24"/>
  <c r="G270" i="24"/>
  <c r="H270" i="24" s="1"/>
  <c r="I270" i="24" s="1"/>
  <c r="C270" i="24"/>
  <c r="G269" i="24"/>
  <c r="H269" i="24" s="1"/>
  <c r="I269" i="24" s="1"/>
  <c r="C269" i="24"/>
  <c r="G268" i="24"/>
  <c r="H268" i="24" s="1"/>
  <c r="I268" i="24" s="1"/>
  <c r="C268" i="24"/>
  <c r="G267" i="24"/>
  <c r="H267" i="24" s="1"/>
  <c r="I267" i="24" s="1"/>
  <c r="C267" i="24"/>
  <c r="G266" i="24"/>
  <c r="H266" i="24" s="1"/>
  <c r="I266" i="24" s="1"/>
  <c r="C266" i="24"/>
  <c r="G265" i="24"/>
  <c r="H265" i="24" s="1"/>
  <c r="I265" i="24" s="1"/>
  <c r="C265" i="24"/>
  <c r="G264" i="24"/>
  <c r="H264" i="24" s="1"/>
  <c r="I264" i="24" s="1"/>
  <c r="C264" i="24"/>
  <c r="G263" i="24"/>
  <c r="H263" i="24" s="1"/>
  <c r="I263" i="24" s="1"/>
  <c r="C263" i="24"/>
  <c r="G262" i="24"/>
  <c r="H262" i="24" s="1"/>
  <c r="I262" i="24" s="1"/>
  <c r="C262" i="24"/>
  <c r="G261" i="24"/>
  <c r="H261" i="24" s="1"/>
  <c r="I261" i="24" s="1"/>
  <c r="C261" i="24"/>
  <c r="G260" i="24"/>
  <c r="H260" i="24" s="1"/>
  <c r="I260" i="24" s="1"/>
  <c r="C260" i="24"/>
  <c r="G259" i="24"/>
  <c r="H259" i="24" s="1"/>
  <c r="I259" i="24" s="1"/>
  <c r="C259" i="24"/>
  <c r="G258" i="24"/>
  <c r="H258" i="24" s="1"/>
  <c r="I258" i="24" s="1"/>
  <c r="C258" i="24"/>
  <c r="G257" i="24"/>
  <c r="H257" i="24" s="1"/>
  <c r="C257" i="24"/>
  <c r="E256" i="24"/>
  <c r="E255" i="24" s="1"/>
  <c r="B256" i="24"/>
  <c r="B255" i="24"/>
  <c r="G254" i="24"/>
  <c r="H254" i="24" s="1"/>
  <c r="I254" i="24" s="1"/>
  <c r="C254" i="24"/>
  <c r="G253" i="24"/>
  <c r="H253" i="24" s="1"/>
  <c r="I253" i="24" s="1"/>
  <c r="C253" i="24"/>
  <c r="G252" i="24"/>
  <c r="H252" i="24" s="1"/>
  <c r="I252" i="24" s="1"/>
  <c r="C252" i="24"/>
  <c r="H251" i="24"/>
  <c r="I251" i="24" s="1"/>
  <c r="G251" i="24"/>
  <c r="C251" i="24"/>
  <c r="G250" i="24"/>
  <c r="H250" i="24" s="1"/>
  <c r="C250" i="24"/>
  <c r="E249" i="24"/>
  <c r="B249" i="24"/>
  <c r="G248" i="24"/>
  <c r="H248" i="24" s="1"/>
  <c r="I248" i="24" s="1"/>
  <c r="C248" i="24"/>
  <c r="G247" i="24"/>
  <c r="H247" i="24"/>
  <c r="I247" i="24" s="1"/>
  <c r="C247" i="24"/>
  <c r="G246" i="24"/>
  <c r="H246" i="24" s="1"/>
  <c r="I246" i="24" s="1"/>
  <c r="C246" i="24"/>
  <c r="G245" i="24"/>
  <c r="H245" i="24" s="1"/>
  <c r="I245" i="24" s="1"/>
  <c r="C245" i="24"/>
  <c r="G244" i="24"/>
  <c r="H244" i="24" s="1"/>
  <c r="C244" i="24"/>
  <c r="E243" i="24"/>
  <c r="B243" i="24"/>
  <c r="G241" i="24"/>
  <c r="H241" i="24" s="1"/>
  <c r="I241" i="24" s="1"/>
  <c r="C241" i="24"/>
  <c r="G240" i="24"/>
  <c r="H240" i="24" s="1"/>
  <c r="C240" i="24"/>
  <c r="E239" i="24"/>
  <c r="B239" i="24"/>
  <c r="G238" i="24"/>
  <c r="H238" i="24" s="1"/>
  <c r="I238" i="24" s="1"/>
  <c r="C238" i="24"/>
  <c r="G237" i="24"/>
  <c r="H237" i="24" s="1"/>
  <c r="I237" i="24" s="1"/>
  <c r="C237" i="24"/>
  <c r="G236" i="24"/>
  <c r="H236" i="24" s="1"/>
  <c r="C236" i="24"/>
  <c r="G235" i="24"/>
  <c r="H235" i="24" s="1"/>
  <c r="I235" i="24" s="1"/>
  <c r="C235" i="24"/>
  <c r="E234" i="24"/>
  <c r="B234" i="24"/>
  <c r="H232" i="24"/>
  <c r="H231" i="24" s="1"/>
  <c r="H230" i="24" s="1"/>
  <c r="G232" i="24"/>
  <c r="C232" i="24"/>
  <c r="E231" i="24"/>
  <c r="E230" i="24" s="1"/>
  <c r="B231" i="24"/>
  <c r="B230" i="24" s="1"/>
  <c r="G229" i="24"/>
  <c r="H229" i="24" s="1"/>
  <c r="I229" i="24" s="1"/>
  <c r="C229" i="24"/>
  <c r="G228" i="24"/>
  <c r="H228" i="24" s="1"/>
  <c r="I228" i="24" s="1"/>
  <c r="C228" i="24"/>
  <c r="G227" i="24"/>
  <c r="H227" i="24" s="1"/>
  <c r="I227" i="24" s="1"/>
  <c r="C227" i="24"/>
  <c r="G226" i="24"/>
  <c r="H226" i="24" s="1"/>
  <c r="I226" i="24" s="1"/>
  <c r="C226" i="24"/>
  <c r="G225" i="24"/>
  <c r="H225" i="24" s="1"/>
  <c r="I225" i="24" s="1"/>
  <c r="C225" i="24"/>
  <c r="G224" i="24"/>
  <c r="H224" i="24" s="1"/>
  <c r="I224" i="24" s="1"/>
  <c r="C224" i="24"/>
  <c r="G223" i="24"/>
  <c r="H223" i="24" s="1"/>
  <c r="I223" i="24" s="1"/>
  <c r="C223" i="24"/>
  <c r="G222" i="24"/>
  <c r="H222" i="24" s="1"/>
  <c r="I222" i="24" s="1"/>
  <c r="C222" i="24"/>
  <c r="G221" i="24"/>
  <c r="H221" i="24" s="1"/>
  <c r="I221" i="24" s="1"/>
  <c r="C221" i="24"/>
  <c r="H220" i="24"/>
  <c r="I220" i="24" s="1"/>
  <c r="G220" i="24"/>
  <c r="C220" i="24"/>
  <c r="G219" i="24"/>
  <c r="H219" i="24" s="1"/>
  <c r="I219" i="24" s="1"/>
  <c r="C219" i="24"/>
  <c r="G218" i="24"/>
  <c r="H218" i="24" s="1"/>
  <c r="I218" i="24" s="1"/>
  <c r="C218" i="24"/>
  <c r="G217" i="24"/>
  <c r="H217" i="24" s="1"/>
  <c r="I217" i="24" s="1"/>
  <c r="C217" i="24"/>
  <c r="H216" i="24"/>
  <c r="I216" i="24" s="1"/>
  <c r="G216" i="24"/>
  <c r="C216" i="24"/>
  <c r="G215" i="24"/>
  <c r="H215" i="24" s="1"/>
  <c r="I215" i="24" s="1"/>
  <c r="C215" i="24"/>
  <c r="G214" i="24"/>
  <c r="H214" i="24" s="1"/>
  <c r="I214" i="24" s="1"/>
  <c r="C214" i="24"/>
  <c r="G213" i="24"/>
  <c r="H213" i="24" s="1"/>
  <c r="I213" i="24" s="1"/>
  <c r="C213" i="24"/>
  <c r="G212" i="24"/>
  <c r="H212" i="24" s="1"/>
  <c r="I212" i="24" s="1"/>
  <c r="C212" i="24"/>
  <c r="G211" i="24"/>
  <c r="H211" i="24" s="1"/>
  <c r="C211" i="24"/>
  <c r="E210" i="24"/>
  <c r="B210" i="24"/>
  <c r="B205" i="24" s="1"/>
  <c r="G209" i="24"/>
  <c r="H209" i="24" s="1"/>
  <c r="I209" i="24" s="1"/>
  <c r="C209" i="24"/>
  <c r="G208" i="24"/>
  <c r="H208" i="24" s="1"/>
  <c r="I208" i="24" s="1"/>
  <c r="C208" i="24"/>
  <c r="G207" i="24"/>
  <c r="H207" i="24"/>
  <c r="I207" i="24" s="1"/>
  <c r="C207" i="24"/>
  <c r="E206" i="24"/>
  <c r="E205" i="24" s="1"/>
  <c r="B206" i="24"/>
  <c r="G204" i="24"/>
  <c r="H204" i="24" s="1"/>
  <c r="I204" i="24" s="1"/>
  <c r="C204" i="24"/>
  <c r="G203" i="24"/>
  <c r="H203" i="24" s="1"/>
  <c r="C203" i="24"/>
  <c r="G202" i="24"/>
  <c r="H202" i="24" s="1"/>
  <c r="I202" i="24" s="1"/>
  <c r="C202" i="24"/>
  <c r="E201" i="24"/>
  <c r="B201" i="24"/>
  <c r="G200" i="24"/>
  <c r="H200" i="24" s="1"/>
  <c r="I200" i="24" s="1"/>
  <c r="C200" i="24"/>
  <c r="G199" i="24"/>
  <c r="H199" i="24" s="1"/>
  <c r="I199" i="24" s="1"/>
  <c r="C199" i="24"/>
  <c r="G198" i="24"/>
  <c r="H198" i="24" s="1"/>
  <c r="I198" i="24" s="1"/>
  <c r="C198" i="24"/>
  <c r="G197" i="24"/>
  <c r="H197" i="24" s="1"/>
  <c r="I197" i="24" s="1"/>
  <c r="C197" i="24"/>
  <c r="G196" i="24"/>
  <c r="H196" i="24" s="1"/>
  <c r="I196" i="24" s="1"/>
  <c r="C196" i="24"/>
  <c r="G195" i="24"/>
  <c r="H195" i="24" s="1"/>
  <c r="I195" i="24" s="1"/>
  <c r="C195" i="24"/>
  <c r="G194" i="24"/>
  <c r="H194" i="24"/>
  <c r="I194" i="24" s="1"/>
  <c r="C194" i="24"/>
  <c r="G193" i="24"/>
  <c r="H193" i="24" s="1"/>
  <c r="I193" i="24" s="1"/>
  <c r="C193" i="24"/>
  <c r="G192" i="24"/>
  <c r="H192" i="24"/>
  <c r="I192" i="24" s="1"/>
  <c r="C192" i="24"/>
  <c r="E191" i="24"/>
  <c r="B191" i="24"/>
  <c r="G190" i="24"/>
  <c r="H190" i="24" s="1"/>
  <c r="I190" i="24" s="1"/>
  <c r="C190" i="24"/>
  <c r="G189" i="24"/>
  <c r="H189" i="24" s="1"/>
  <c r="I189" i="24" s="1"/>
  <c r="C189" i="24"/>
  <c r="G188" i="24"/>
  <c r="H188" i="24" s="1"/>
  <c r="I188" i="24" s="1"/>
  <c r="C188" i="24"/>
  <c r="G187" i="24"/>
  <c r="H187" i="24" s="1"/>
  <c r="C187" i="24"/>
  <c r="E186" i="24"/>
  <c r="B186" i="24"/>
  <c r="G184" i="24"/>
  <c r="H184" i="24" s="1"/>
  <c r="I184" i="24" s="1"/>
  <c r="C184" i="24"/>
  <c r="G183" i="24"/>
  <c r="H183" i="24" s="1"/>
  <c r="I183" i="24" s="1"/>
  <c r="C183" i="24"/>
  <c r="G182" i="24"/>
  <c r="H182" i="24" s="1"/>
  <c r="I182" i="24" s="1"/>
  <c r="C182" i="24"/>
  <c r="G181" i="24"/>
  <c r="H181" i="24"/>
  <c r="C181" i="24"/>
  <c r="E180" i="24"/>
  <c r="B180" i="24"/>
  <c r="G179" i="24"/>
  <c r="H179" i="24"/>
  <c r="I179" i="24" s="1"/>
  <c r="C179" i="24"/>
  <c r="G178" i="24"/>
  <c r="H178" i="24" s="1"/>
  <c r="I178" i="24" s="1"/>
  <c r="C178" i="24"/>
  <c r="G177" i="24"/>
  <c r="H177" i="24"/>
  <c r="I177" i="24" s="1"/>
  <c r="C177" i="24"/>
  <c r="G176" i="24"/>
  <c r="H176" i="24" s="1"/>
  <c r="I176" i="24" s="1"/>
  <c r="C176" i="24"/>
  <c r="G175" i="24"/>
  <c r="H175" i="24" s="1"/>
  <c r="I175" i="24" s="1"/>
  <c r="C175" i="24"/>
  <c r="G174" i="24"/>
  <c r="H174" i="24" s="1"/>
  <c r="I174" i="24" s="1"/>
  <c r="C174" i="24"/>
  <c r="G173" i="24"/>
  <c r="H173" i="24" s="1"/>
  <c r="I173" i="24" s="1"/>
  <c r="C173" i="24"/>
  <c r="G172" i="24"/>
  <c r="H172" i="24" s="1"/>
  <c r="I172" i="24" s="1"/>
  <c r="C172" i="24"/>
  <c r="G171" i="24"/>
  <c r="H171" i="24" s="1"/>
  <c r="I171" i="24" s="1"/>
  <c r="C171" i="24"/>
  <c r="G170" i="24"/>
  <c r="H170" i="24" s="1"/>
  <c r="I170" i="24" s="1"/>
  <c r="C170" i="24"/>
  <c r="G169" i="24"/>
  <c r="H169" i="24" s="1"/>
  <c r="I169" i="24" s="1"/>
  <c r="C169" i="24"/>
  <c r="G168" i="24"/>
  <c r="H168" i="24" s="1"/>
  <c r="I168" i="24" s="1"/>
  <c r="C168" i="24"/>
  <c r="G167" i="24"/>
  <c r="H167" i="24"/>
  <c r="I167" i="24" s="1"/>
  <c r="C167" i="24"/>
  <c r="G166" i="24"/>
  <c r="H166" i="24" s="1"/>
  <c r="I166" i="24" s="1"/>
  <c r="C166" i="24"/>
  <c r="G165" i="24"/>
  <c r="H165" i="24" s="1"/>
  <c r="I165" i="24" s="1"/>
  <c r="C165" i="24"/>
  <c r="G164" i="24"/>
  <c r="H164" i="24" s="1"/>
  <c r="I164" i="24" s="1"/>
  <c r="C164" i="24"/>
  <c r="G163" i="24"/>
  <c r="H163" i="24" s="1"/>
  <c r="I163" i="24" s="1"/>
  <c r="C163" i="24"/>
  <c r="G162" i="24"/>
  <c r="H162" i="24" s="1"/>
  <c r="I162" i="24" s="1"/>
  <c r="C162" i="24"/>
  <c r="G161" i="24"/>
  <c r="H161" i="24"/>
  <c r="C161" i="24"/>
  <c r="E160" i="24"/>
  <c r="B160" i="24"/>
  <c r="G159" i="24"/>
  <c r="C159" i="24"/>
  <c r="G158" i="24"/>
  <c r="C158" i="24"/>
  <c r="F157" i="24"/>
  <c r="E157" i="24"/>
  <c r="B157" i="24"/>
  <c r="H155" i="24"/>
  <c r="I155" i="24" s="1"/>
  <c r="G155" i="24"/>
  <c r="C155" i="24"/>
  <c r="G154" i="24"/>
  <c r="H154" i="24" s="1"/>
  <c r="I154" i="24" s="1"/>
  <c r="C154" i="24"/>
  <c r="H153" i="24"/>
  <c r="G153" i="24"/>
  <c r="C153" i="24"/>
  <c r="E152" i="24"/>
  <c r="B152" i="24"/>
  <c r="G151" i="24"/>
  <c r="H151" i="24" s="1"/>
  <c r="C151" i="24"/>
  <c r="E150" i="24"/>
  <c r="B150" i="24"/>
  <c r="G149" i="24"/>
  <c r="H149" i="24" s="1"/>
  <c r="I149" i="24" s="1"/>
  <c r="C149" i="24"/>
  <c r="H148" i="24"/>
  <c r="G148" i="24"/>
  <c r="C148" i="24"/>
  <c r="E147" i="24"/>
  <c r="E146" i="24" s="1"/>
  <c r="B147" i="24"/>
  <c r="B146" i="24" s="1"/>
  <c r="G145" i="24"/>
  <c r="H145" i="24" s="1"/>
  <c r="I145" i="24" s="1"/>
  <c r="C145" i="24"/>
  <c r="G144" i="24"/>
  <c r="H144" i="24" s="1"/>
  <c r="I144" i="24" s="1"/>
  <c r="C144" i="24"/>
  <c r="G143" i="24"/>
  <c r="H143" i="24" s="1"/>
  <c r="I143" i="24" s="1"/>
  <c r="C143" i="24"/>
  <c r="G142" i="24"/>
  <c r="H142" i="24" s="1"/>
  <c r="I142" i="24" s="1"/>
  <c r="C142" i="24"/>
  <c r="G141" i="24"/>
  <c r="H141" i="24" s="1"/>
  <c r="I141" i="24" s="1"/>
  <c r="C141" i="24"/>
  <c r="G140" i="24"/>
  <c r="H140" i="24" s="1"/>
  <c r="C140" i="24"/>
  <c r="E139" i="24"/>
  <c r="B139" i="24"/>
  <c r="G138" i="24"/>
  <c r="H138" i="24" s="1"/>
  <c r="I138" i="24" s="1"/>
  <c r="C138" i="24"/>
  <c r="G137" i="24"/>
  <c r="H137" i="24" s="1"/>
  <c r="I137" i="24" s="1"/>
  <c r="C137" i="24"/>
  <c r="G136" i="24"/>
  <c r="H136" i="24"/>
  <c r="I136" i="24" s="1"/>
  <c r="C136" i="24"/>
  <c r="G135" i="24"/>
  <c r="H135" i="24" s="1"/>
  <c r="I135" i="24" s="1"/>
  <c r="C135" i="24"/>
  <c r="G134" i="24"/>
  <c r="H134" i="24" s="1"/>
  <c r="I134" i="24" s="1"/>
  <c r="C134" i="24"/>
  <c r="G133" i="24"/>
  <c r="H133" i="24" s="1"/>
  <c r="I133" i="24" s="1"/>
  <c r="C133" i="24"/>
  <c r="G132" i="24"/>
  <c r="H132" i="24" s="1"/>
  <c r="I132" i="24" s="1"/>
  <c r="C132" i="24"/>
  <c r="G131" i="24"/>
  <c r="H131" i="24" s="1"/>
  <c r="I131" i="24" s="1"/>
  <c r="C131" i="24"/>
  <c r="G130" i="24"/>
  <c r="H130" i="24" s="1"/>
  <c r="I130" i="24" s="1"/>
  <c r="C130" i="24"/>
  <c r="G129" i="24"/>
  <c r="H129" i="24" s="1"/>
  <c r="I129" i="24" s="1"/>
  <c r="C129" i="24"/>
  <c r="G128" i="24"/>
  <c r="H128" i="24" s="1"/>
  <c r="I128" i="24" s="1"/>
  <c r="C128" i="24"/>
  <c r="G127" i="24"/>
  <c r="H127" i="24" s="1"/>
  <c r="I127" i="24" s="1"/>
  <c r="C127" i="24"/>
  <c r="G126" i="24"/>
  <c r="H126" i="24" s="1"/>
  <c r="I126" i="24" s="1"/>
  <c r="C126" i="24"/>
  <c r="G125" i="24"/>
  <c r="H125" i="24" s="1"/>
  <c r="I125" i="24" s="1"/>
  <c r="C125" i="24"/>
  <c r="G124" i="24"/>
  <c r="H124" i="24" s="1"/>
  <c r="I124" i="24" s="1"/>
  <c r="C124" i="24"/>
  <c r="G123" i="24"/>
  <c r="H123" i="24" s="1"/>
  <c r="I123" i="24" s="1"/>
  <c r="C123" i="24"/>
  <c r="G122" i="24"/>
  <c r="H122" i="24" s="1"/>
  <c r="I122" i="24" s="1"/>
  <c r="C122" i="24"/>
  <c r="G121" i="24"/>
  <c r="H121" i="24" s="1"/>
  <c r="I121" i="24" s="1"/>
  <c r="C121" i="24"/>
  <c r="H120" i="24"/>
  <c r="I120" i="24" s="1"/>
  <c r="G120" i="24"/>
  <c r="C120" i="24"/>
  <c r="G119" i="24"/>
  <c r="H119" i="24"/>
  <c r="I119" i="24" s="1"/>
  <c r="C119" i="24"/>
  <c r="G118" i="24"/>
  <c r="H118" i="24" s="1"/>
  <c r="I118" i="24" s="1"/>
  <c r="C118" i="24"/>
  <c r="G117" i="24"/>
  <c r="H117" i="24" s="1"/>
  <c r="I117" i="24" s="1"/>
  <c r="C117" i="24"/>
  <c r="G116" i="24"/>
  <c r="H116" i="24" s="1"/>
  <c r="I116" i="24" s="1"/>
  <c r="C116" i="24"/>
  <c r="G115" i="24"/>
  <c r="H115" i="24" s="1"/>
  <c r="I115" i="24" s="1"/>
  <c r="C115" i="24"/>
  <c r="G114" i="24"/>
  <c r="H114" i="24" s="1"/>
  <c r="I114" i="24" s="1"/>
  <c r="C114" i="24"/>
  <c r="G113" i="24"/>
  <c r="H113" i="24" s="1"/>
  <c r="I113" i="24" s="1"/>
  <c r="C113" i="24"/>
  <c r="H112" i="24"/>
  <c r="I112" i="24" s="1"/>
  <c r="G112" i="24"/>
  <c r="C112" i="24"/>
  <c r="E111" i="24"/>
  <c r="B111" i="24"/>
  <c r="G110" i="24"/>
  <c r="H110" i="24" s="1"/>
  <c r="I110" i="24" s="1"/>
  <c r="C110" i="24"/>
  <c r="G109" i="24"/>
  <c r="H109" i="24" s="1"/>
  <c r="I109" i="24" s="1"/>
  <c r="C109" i="24"/>
  <c r="G108" i="24"/>
  <c r="H108" i="24" s="1"/>
  <c r="I108" i="24" s="1"/>
  <c r="C108" i="24"/>
  <c r="G107" i="24"/>
  <c r="H107" i="24" s="1"/>
  <c r="I107" i="24" s="1"/>
  <c r="C107" i="24"/>
  <c r="G106" i="24"/>
  <c r="H106" i="24" s="1"/>
  <c r="I106" i="24" s="1"/>
  <c r="C106" i="24"/>
  <c r="G105" i="24"/>
  <c r="H105" i="24" s="1"/>
  <c r="I105" i="24" s="1"/>
  <c r="C105" i="24"/>
  <c r="G104" i="24"/>
  <c r="H104" i="24"/>
  <c r="C104" i="24"/>
  <c r="E103" i="24"/>
  <c r="B103" i="24"/>
  <c r="B102" i="24" s="1"/>
  <c r="G101" i="24"/>
  <c r="H101" i="24" s="1"/>
  <c r="I101" i="24" s="1"/>
  <c r="C101" i="24"/>
  <c r="G100" i="24"/>
  <c r="H100" i="24" s="1"/>
  <c r="I100" i="24" s="1"/>
  <c r="C100" i="24"/>
  <c r="G99" i="24"/>
  <c r="H99" i="24" s="1"/>
  <c r="I99" i="24" s="1"/>
  <c r="C99" i="24"/>
  <c r="G98" i="24"/>
  <c r="H98" i="24" s="1"/>
  <c r="I98" i="24" s="1"/>
  <c r="C98" i="24"/>
  <c r="G97" i="24"/>
  <c r="H97" i="24" s="1"/>
  <c r="I97" i="24" s="1"/>
  <c r="C97" i="24"/>
  <c r="G96" i="24"/>
  <c r="H96" i="24" s="1"/>
  <c r="I96" i="24" s="1"/>
  <c r="C96" i="24"/>
  <c r="G95" i="24"/>
  <c r="H95" i="24" s="1"/>
  <c r="I95" i="24" s="1"/>
  <c r="C95" i="24"/>
  <c r="G94" i="24"/>
  <c r="H94" i="24" s="1"/>
  <c r="I94" i="24" s="1"/>
  <c r="C94" i="24"/>
  <c r="G93" i="24"/>
  <c r="H93" i="24" s="1"/>
  <c r="I93" i="24" s="1"/>
  <c r="C93" i="24"/>
  <c r="G92" i="24"/>
  <c r="H92" i="24" s="1"/>
  <c r="I92" i="24" s="1"/>
  <c r="C92" i="24"/>
  <c r="H91" i="24"/>
  <c r="I91" i="24" s="1"/>
  <c r="G91" i="24"/>
  <c r="C91" i="24"/>
  <c r="G90" i="24"/>
  <c r="H90" i="24" s="1"/>
  <c r="I90" i="24" s="1"/>
  <c r="C90" i="24"/>
  <c r="H89" i="24"/>
  <c r="I89" i="24" s="1"/>
  <c r="G89" i="24"/>
  <c r="C89" i="24"/>
  <c r="G88" i="24"/>
  <c r="H88" i="24" s="1"/>
  <c r="I88" i="24" s="1"/>
  <c r="C88" i="24"/>
  <c r="G87" i="24"/>
  <c r="H87" i="24" s="1"/>
  <c r="I87" i="24" s="1"/>
  <c r="C87" i="24"/>
  <c r="G86" i="24"/>
  <c r="H86" i="24" s="1"/>
  <c r="C86" i="24"/>
  <c r="E85" i="24"/>
  <c r="B85" i="24"/>
  <c r="G84" i="24"/>
  <c r="H84" i="24" s="1"/>
  <c r="I84" i="24" s="1"/>
  <c r="C84" i="24"/>
  <c r="G83" i="24"/>
  <c r="H83" i="24" s="1"/>
  <c r="I83" i="24" s="1"/>
  <c r="C83" i="24"/>
  <c r="G82" i="24"/>
  <c r="H82" i="24" s="1"/>
  <c r="I82" i="24" s="1"/>
  <c r="C82" i="24"/>
  <c r="G81" i="24"/>
  <c r="H81" i="24" s="1"/>
  <c r="I81" i="24" s="1"/>
  <c r="C81" i="24"/>
  <c r="G80" i="24"/>
  <c r="H80" i="24" s="1"/>
  <c r="I80" i="24" s="1"/>
  <c r="C80" i="24"/>
  <c r="G79" i="24"/>
  <c r="H79" i="24" s="1"/>
  <c r="I79" i="24" s="1"/>
  <c r="C79" i="24"/>
  <c r="G78" i="24"/>
  <c r="H78" i="24" s="1"/>
  <c r="I78" i="24" s="1"/>
  <c r="C78" i="24"/>
  <c r="G77" i="24"/>
  <c r="H77" i="24" s="1"/>
  <c r="I77" i="24" s="1"/>
  <c r="C77" i="24"/>
  <c r="G76" i="24"/>
  <c r="H76" i="24" s="1"/>
  <c r="I76" i="24" s="1"/>
  <c r="C76" i="24"/>
  <c r="G75" i="24"/>
  <c r="H75" i="24" s="1"/>
  <c r="I75" i="24" s="1"/>
  <c r="C75" i="24"/>
  <c r="G74" i="24"/>
  <c r="H74" i="24" s="1"/>
  <c r="I74" i="24" s="1"/>
  <c r="C74" i="24"/>
  <c r="G73" i="24"/>
  <c r="H73" i="24" s="1"/>
  <c r="I73" i="24" s="1"/>
  <c r="C73" i="24"/>
  <c r="G72" i="24"/>
  <c r="H72" i="24" s="1"/>
  <c r="I72" i="24" s="1"/>
  <c r="C72" i="24"/>
  <c r="G71" i="24"/>
  <c r="H71" i="24" s="1"/>
  <c r="I71" i="24" s="1"/>
  <c r="C71" i="24"/>
  <c r="G70" i="24"/>
  <c r="H70" i="24" s="1"/>
  <c r="I70" i="24" s="1"/>
  <c r="C70" i="24"/>
  <c r="G69" i="24"/>
  <c r="H69" i="24" s="1"/>
  <c r="I69" i="24" s="1"/>
  <c r="C69" i="24"/>
  <c r="G68" i="24"/>
  <c r="H68" i="24" s="1"/>
  <c r="I68" i="24" s="1"/>
  <c r="C68" i="24"/>
  <c r="G67" i="24"/>
  <c r="H67" i="24" s="1"/>
  <c r="I67" i="24" s="1"/>
  <c r="C67" i="24"/>
  <c r="G66" i="24"/>
  <c r="H66" i="24" s="1"/>
  <c r="I66" i="24" s="1"/>
  <c r="C66" i="24"/>
  <c r="G65" i="24"/>
  <c r="H65" i="24" s="1"/>
  <c r="I65" i="24" s="1"/>
  <c r="C65" i="24"/>
  <c r="G64" i="24"/>
  <c r="H64" i="24" s="1"/>
  <c r="I64" i="24" s="1"/>
  <c r="C64" i="24"/>
  <c r="G63" i="24"/>
  <c r="H63" i="24" s="1"/>
  <c r="I63" i="24" s="1"/>
  <c r="C63" i="24"/>
  <c r="G62" i="24"/>
  <c r="H62" i="24" s="1"/>
  <c r="I62" i="24" s="1"/>
  <c r="C62" i="24"/>
  <c r="G61" i="24"/>
  <c r="H61" i="24" s="1"/>
  <c r="I61" i="24" s="1"/>
  <c r="C61" i="24"/>
  <c r="G60" i="24"/>
  <c r="H60" i="24" s="1"/>
  <c r="I60" i="24" s="1"/>
  <c r="C60" i="24"/>
  <c r="G59" i="24"/>
  <c r="H59" i="24" s="1"/>
  <c r="I59" i="24" s="1"/>
  <c r="C59" i="24"/>
  <c r="G58" i="24"/>
  <c r="H58" i="24" s="1"/>
  <c r="I58" i="24" s="1"/>
  <c r="C58" i="24"/>
  <c r="G57" i="24"/>
  <c r="H57" i="24" s="1"/>
  <c r="I57" i="24" s="1"/>
  <c r="C57" i="24"/>
  <c r="G56" i="24"/>
  <c r="H56" i="24" s="1"/>
  <c r="I56" i="24" s="1"/>
  <c r="C56" i="24"/>
  <c r="G55" i="24"/>
  <c r="H55" i="24" s="1"/>
  <c r="I55" i="24" s="1"/>
  <c r="C55" i="24"/>
  <c r="G54" i="24"/>
  <c r="H54" i="24" s="1"/>
  <c r="I54" i="24" s="1"/>
  <c r="C54" i="24"/>
  <c r="G53" i="24"/>
  <c r="H53" i="24" s="1"/>
  <c r="I53" i="24" s="1"/>
  <c r="C53" i="24"/>
  <c r="G52" i="24"/>
  <c r="H52" i="24" s="1"/>
  <c r="I52" i="24" s="1"/>
  <c r="C52" i="24"/>
  <c r="G51" i="24"/>
  <c r="H51" i="24" s="1"/>
  <c r="I51" i="24" s="1"/>
  <c r="C51" i="24"/>
  <c r="G50" i="24"/>
  <c r="H50" i="24" s="1"/>
  <c r="I50" i="24" s="1"/>
  <c r="C50" i="24"/>
  <c r="G49" i="24"/>
  <c r="H49" i="24" s="1"/>
  <c r="I49" i="24" s="1"/>
  <c r="C49" i="24"/>
  <c r="G48" i="24"/>
  <c r="H48" i="24" s="1"/>
  <c r="I48" i="24" s="1"/>
  <c r="C48" i="24"/>
  <c r="E47" i="24"/>
  <c r="B47" i="24"/>
  <c r="G46" i="24"/>
  <c r="H46" i="24" s="1"/>
  <c r="I46" i="24" s="1"/>
  <c r="C46" i="24"/>
  <c r="G45" i="24"/>
  <c r="H45" i="24" s="1"/>
  <c r="I45" i="24" s="1"/>
  <c r="C45" i="24"/>
  <c r="G44" i="24"/>
  <c r="H44" i="24" s="1"/>
  <c r="I44" i="24" s="1"/>
  <c r="C44" i="24"/>
  <c r="G43" i="24"/>
  <c r="H43" i="24" s="1"/>
  <c r="I43" i="24" s="1"/>
  <c r="C43" i="24"/>
  <c r="G42" i="24"/>
  <c r="H42" i="24" s="1"/>
  <c r="I42" i="24" s="1"/>
  <c r="C42" i="24"/>
  <c r="G41" i="24"/>
  <c r="H41" i="24" s="1"/>
  <c r="I41" i="24" s="1"/>
  <c r="C41" i="24"/>
  <c r="G40" i="24"/>
  <c r="H40" i="24" s="1"/>
  <c r="I40" i="24" s="1"/>
  <c r="C40" i="24"/>
  <c r="G39" i="24"/>
  <c r="H39" i="24" s="1"/>
  <c r="I39" i="24" s="1"/>
  <c r="C39" i="24"/>
  <c r="G38" i="24"/>
  <c r="H38" i="24" s="1"/>
  <c r="I38" i="24" s="1"/>
  <c r="C38" i="24"/>
  <c r="G37" i="24"/>
  <c r="H37" i="24" s="1"/>
  <c r="I37" i="24" s="1"/>
  <c r="C37" i="24"/>
  <c r="G36" i="24"/>
  <c r="H36" i="24"/>
  <c r="I36" i="24" s="1"/>
  <c r="C36" i="24"/>
  <c r="G35" i="24"/>
  <c r="H35" i="24" s="1"/>
  <c r="I35" i="24" s="1"/>
  <c r="C35" i="24"/>
  <c r="G34" i="24"/>
  <c r="H34" i="24" s="1"/>
  <c r="I34" i="24" s="1"/>
  <c r="C34" i="24"/>
  <c r="G33" i="24"/>
  <c r="H33" i="24" s="1"/>
  <c r="I33" i="24" s="1"/>
  <c r="C33" i="24"/>
  <c r="G32" i="24"/>
  <c r="H32" i="24" s="1"/>
  <c r="I32" i="24" s="1"/>
  <c r="C32" i="24"/>
  <c r="G31" i="24"/>
  <c r="H31" i="24" s="1"/>
  <c r="I31" i="24" s="1"/>
  <c r="C31" i="24"/>
  <c r="G30" i="24"/>
  <c r="H30" i="24" s="1"/>
  <c r="I30" i="24" s="1"/>
  <c r="C30" i="24"/>
  <c r="G29" i="24"/>
  <c r="H29" i="24" s="1"/>
  <c r="I29" i="24" s="1"/>
  <c r="C29" i="24"/>
  <c r="G28" i="24"/>
  <c r="H28" i="24" s="1"/>
  <c r="I28" i="24" s="1"/>
  <c r="C28" i="24"/>
  <c r="G27" i="24"/>
  <c r="H27" i="24" s="1"/>
  <c r="I27" i="24" s="1"/>
  <c r="C27" i="24"/>
  <c r="G26" i="24"/>
  <c r="H26" i="24" s="1"/>
  <c r="I26" i="24" s="1"/>
  <c r="C26" i="24"/>
  <c r="G25" i="24"/>
  <c r="H25" i="24" s="1"/>
  <c r="I25" i="24" s="1"/>
  <c r="C25" i="24"/>
  <c r="G24" i="24"/>
  <c r="H24" i="24" s="1"/>
  <c r="I24" i="24" s="1"/>
  <c r="C24" i="24"/>
  <c r="G23" i="24"/>
  <c r="H23" i="24" s="1"/>
  <c r="I23" i="24" s="1"/>
  <c r="C23" i="24"/>
  <c r="G22" i="24"/>
  <c r="H22" i="24" s="1"/>
  <c r="I22" i="24" s="1"/>
  <c r="C22" i="24"/>
  <c r="G21" i="24"/>
  <c r="H21" i="24" s="1"/>
  <c r="I21" i="24" s="1"/>
  <c r="C21" i="24"/>
  <c r="G20" i="24"/>
  <c r="H20" i="24"/>
  <c r="I20" i="24" s="1"/>
  <c r="C20" i="24"/>
  <c r="G19" i="24"/>
  <c r="H19" i="24" s="1"/>
  <c r="I19" i="24" s="1"/>
  <c r="C19" i="24"/>
  <c r="G18" i="24"/>
  <c r="H18" i="24" s="1"/>
  <c r="I18" i="24" s="1"/>
  <c r="C18" i="24"/>
  <c r="G17" i="24"/>
  <c r="H17" i="24" s="1"/>
  <c r="I17" i="24" s="1"/>
  <c r="C17" i="24"/>
  <c r="G16" i="24"/>
  <c r="H16" i="24"/>
  <c r="I16" i="24" s="1"/>
  <c r="C16" i="24"/>
  <c r="G15" i="24"/>
  <c r="H15" i="24" s="1"/>
  <c r="I15" i="24" s="1"/>
  <c r="C15" i="24"/>
  <c r="G14" i="24"/>
  <c r="H14" i="24" s="1"/>
  <c r="C14" i="24"/>
  <c r="E13" i="24"/>
  <c r="E12" i="24" s="1"/>
  <c r="B13" i="24"/>
  <c r="H158" i="24"/>
  <c r="I158" i="24" s="1"/>
  <c r="H31" i="23"/>
  <c r="C31" i="23"/>
  <c r="H30" i="23"/>
  <c r="C30" i="23"/>
  <c r="H29" i="23"/>
  <c r="C29" i="23"/>
  <c r="H28" i="23"/>
  <c r="C28" i="23"/>
  <c r="H27" i="23"/>
  <c r="C27" i="23"/>
  <c r="H26" i="23"/>
  <c r="C26" i="23"/>
  <c r="H25" i="23"/>
  <c r="C25" i="23"/>
  <c r="H24" i="23"/>
  <c r="C24" i="23"/>
  <c r="H23" i="23"/>
  <c r="C23" i="23"/>
  <c r="H22" i="23"/>
  <c r="C22" i="23"/>
  <c r="H21" i="23"/>
  <c r="C21" i="23"/>
  <c r="E20" i="23"/>
  <c r="B20" i="23"/>
  <c r="H19" i="23"/>
  <c r="C19" i="23"/>
  <c r="H18" i="23"/>
  <c r="C18" i="23"/>
  <c r="H17" i="23"/>
  <c r="C17" i="23"/>
  <c r="H16" i="23"/>
  <c r="C16" i="23"/>
  <c r="E15" i="23"/>
  <c r="B15" i="23"/>
  <c r="H14" i="23"/>
  <c r="C14" i="23"/>
  <c r="H13" i="23"/>
  <c r="C13" i="23"/>
  <c r="E12" i="23"/>
  <c r="E11" i="23" s="1"/>
  <c r="B12" i="23"/>
  <c r="B11" i="23" s="1"/>
  <c r="G32" i="22"/>
  <c r="H32" i="22" s="1"/>
  <c r="C32" i="22"/>
  <c r="E31" i="22"/>
  <c r="B31" i="22"/>
  <c r="G30" i="22"/>
  <c r="H30" i="22" s="1"/>
  <c r="I30" i="22" s="1"/>
  <c r="C30" i="22"/>
  <c r="G29" i="22"/>
  <c r="H29" i="22" s="1"/>
  <c r="I29" i="22" s="1"/>
  <c r="C29" i="22"/>
  <c r="G28" i="22"/>
  <c r="H28" i="22" s="1"/>
  <c r="I28" i="22" s="1"/>
  <c r="C28" i="22"/>
  <c r="G27" i="22"/>
  <c r="H27" i="22" s="1"/>
  <c r="I27" i="22" s="1"/>
  <c r="C27" i="22"/>
  <c r="G26" i="22"/>
  <c r="H26" i="22" s="1"/>
  <c r="I26" i="22" s="1"/>
  <c r="C26" i="22"/>
  <c r="G25" i="22"/>
  <c r="H25" i="22" s="1"/>
  <c r="I25" i="22" s="1"/>
  <c r="C25" i="22"/>
  <c r="G24" i="22"/>
  <c r="H24" i="22" s="1"/>
  <c r="I24" i="22" s="1"/>
  <c r="C24" i="22"/>
  <c r="E23" i="22"/>
  <c r="B23" i="22"/>
  <c r="G22" i="22"/>
  <c r="H22" i="22" s="1"/>
  <c r="I22" i="22" s="1"/>
  <c r="C22" i="22"/>
  <c r="G21" i="22"/>
  <c r="H21" i="22" s="1"/>
  <c r="I21" i="22" s="1"/>
  <c r="C21" i="22"/>
  <c r="G20" i="22"/>
  <c r="H20" i="22" s="1"/>
  <c r="I20" i="22" s="1"/>
  <c r="C20" i="22"/>
  <c r="G19" i="22"/>
  <c r="H19" i="22" s="1"/>
  <c r="I19" i="22" s="1"/>
  <c r="C19" i="22"/>
  <c r="G18" i="22"/>
  <c r="H18" i="22" s="1"/>
  <c r="I18" i="22" s="1"/>
  <c r="C18" i="22"/>
  <c r="G17" i="22"/>
  <c r="H17" i="22" s="1"/>
  <c r="I17" i="22" s="1"/>
  <c r="C17" i="22"/>
  <c r="G16" i="22"/>
  <c r="H16" i="22" s="1"/>
  <c r="I16" i="22" s="1"/>
  <c r="C16" i="22"/>
  <c r="G15" i="22"/>
  <c r="H15" i="22" s="1"/>
  <c r="I15" i="22" s="1"/>
  <c r="C15" i="22"/>
  <c r="G14" i="22"/>
  <c r="H14" i="22" s="1"/>
  <c r="I14" i="22" s="1"/>
  <c r="C14" i="22"/>
  <c r="G13" i="22"/>
  <c r="H13" i="22" s="1"/>
  <c r="C13" i="22"/>
  <c r="E12" i="22"/>
  <c r="E11" i="22" s="1"/>
  <c r="B12" i="22"/>
  <c r="H195" i="21"/>
  <c r="C195" i="21"/>
  <c r="E194" i="21"/>
  <c r="B194" i="21"/>
  <c r="H193" i="21"/>
  <c r="I193" i="21" s="1"/>
  <c r="C193" i="21"/>
  <c r="H192" i="21"/>
  <c r="I192" i="21" s="1"/>
  <c r="C192" i="21"/>
  <c r="H191" i="21"/>
  <c r="I191" i="21" s="1"/>
  <c r="C191" i="21"/>
  <c r="H190" i="21"/>
  <c r="I190" i="21" s="1"/>
  <c r="C190" i="21"/>
  <c r="E189" i="21"/>
  <c r="B189" i="21"/>
  <c r="H188" i="21"/>
  <c r="I188" i="21" s="1"/>
  <c r="C188" i="21"/>
  <c r="H187" i="21"/>
  <c r="I187" i="21" s="1"/>
  <c r="C187" i="21"/>
  <c r="H186" i="21"/>
  <c r="I186" i="21" s="1"/>
  <c r="C186" i="21"/>
  <c r="E185" i="21"/>
  <c r="B185" i="21"/>
  <c r="H183" i="21"/>
  <c r="I183" i="21" s="1"/>
  <c r="C183" i="21"/>
  <c r="H182" i="21"/>
  <c r="I182" i="21" s="1"/>
  <c r="C182" i="21"/>
  <c r="H181" i="21"/>
  <c r="I181" i="21" s="1"/>
  <c r="C181" i="21"/>
  <c r="H180" i="21"/>
  <c r="I180" i="21" s="1"/>
  <c r="C180" i="21"/>
  <c r="H179" i="21"/>
  <c r="I179" i="21" s="1"/>
  <c r="C179" i="21"/>
  <c r="E178" i="21"/>
  <c r="B178" i="21"/>
  <c r="B177" i="21" s="1"/>
  <c r="H176" i="21"/>
  <c r="I176" i="21" s="1"/>
  <c r="C176" i="21"/>
  <c r="E175" i="21"/>
  <c r="B175" i="21"/>
  <c r="B174" i="21" s="1"/>
  <c r="H173" i="21"/>
  <c r="I173" i="21" s="1"/>
  <c r="C173" i="21"/>
  <c r="E172" i="21"/>
  <c r="B172" i="21"/>
  <c r="H171" i="21"/>
  <c r="I171" i="21" s="1"/>
  <c r="C171" i="21"/>
  <c r="H170" i="21"/>
  <c r="I170" i="21" s="1"/>
  <c r="C170" i="21"/>
  <c r="E169" i="21"/>
  <c r="B169" i="21"/>
  <c r="H168" i="21"/>
  <c r="I168" i="21" s="1"/>
  <c r="C168" i="21"/>
  <c r="H167" i="21"/>
  <c r="I167" i="21" s="1"/>
  <c r="C167" i="21"/>
  <c r="H166" i="21"/>
  <c r="I166" i="21" s="1"/>
  <c r="C166" i="21"/>
  <c r="H165" i="21"/>
  <c r="I165" i="21" s="1"/>
  <c r="C165" i="21"/>
  <c r="H164" i="21"/>
  <c r="I164" i="21" s="1"/>
  <c r="C164" i="21"/>
  <c r="H163" i="21"/>
  <c r="I163" i="21" s="1"/>
  <c r="C163" i="21"/>
  <c r="H162" i="21"/>
  <c r="I162" i="21" s="1"/>
  <c r="C162" i="21"/>
  <c r="H161" i="21"/>
  <c r="I161" i="21" s="1"/>
  <c r="C161" i="21"/>
  <c r="E160" i="21"/>
  <c r="B160" i="21"/>
  <c r="H159" i="21"/>
  <c r="I159" i="21" s="1"/>
  <c r="C159" i="21"/>
  <c r="H158" i="21"/>
  <c r="I158" i="21" s="1"/>
  <c r="C158" i="21"/>
  <c r="H157" i="21"/>
  <c r="I157" i="21" s="1"/>
  <c r="C157" i="21"/>
  <c r="E156" i="21"/>
  <c r="B156" i="21"/>
  <c r="H154" i="21"/>
  <c r="I154" i="21" s="1"/>
  <c r="C154" i="21"/>
  <c r="H153" i="21"/>
  <c r="I153" i="21" s="1"/>
  <c r="C153" i="21"/>
  <c r="E152" i="21"/>
  <c r="B152" i="21"/>
  <c r="B151" i="21" s="1"/>
  <c r="H150" i="21"/>
  <c r="I150" i="21" s="1"/>
  <c r="C150" i="21"/>
  <c r="H149" i="21"/>
  <c r="I149" i="21" s="1"/>
  <c r="C149" i="21"/>
  <c r="E148" i="21"/>
  <c r="B148" i="21"/>
  <c r="H147" i="21"/>
  <c r="I147" i="21" s="1"/>
  <c r="C147" i="21"/>
  <c r="E146" i="21"/>
  <c r="B146" i="21"/>
  <c r="H145" i="21"/>
  <c r="I145" i="21" s="1"/>
  <c r="C145" i="21"/>
  <c r="H144" i="21"/>
  <c r="I144" i="21" s="1"/>
  <c r="C144" i="21"/>
  <c r="H143" i="21"/>
  <c r="I143" i="21" s="1"/>
  <c r="C143" i="21"/>
  <c r="H142" i="21"/>
  <c r="I142" i="21" s="1"/>
  <c r="C142" i="21"/>
  <c r="H141" i="21"/>
  <c r="I141" i="21" s="1"/>
  <c r="C141" i="21"/>
  <c r="H140" i="21"/>
  <c r="I140" i="21" s="1"/>
  <c r="C140" i="21"/>
  <c r="H139" i="21"/>
  <c r="I139" i="21" s="1"/>
  <c r="C139" i="21"/>
  <c r="E138" i="21"/>
  <c r="B138" i="21"/>
  <c r="H136" i="21"/>
  <c r="I136" i="21" s="1"/>
  <c r="C136" i="21"/>
  <c r="H135" i="21"/>
  <c r="C135" i="21"/>
  <c r="H134" i="21"/>
  <c r="I134" i="21" s="1"/>
  <c r="C134" i="21"/>
  <c r="H133" i="21"/>
  <c r="I133" i="21" s="1"/>
  <c r="C133" i="21"/>
  <c r="H132" i="21"/>
  <c r="I132" i="21" s="1"/>
  <c r="C132" i="21"/>
  <c r="H131" i="21"/>
  <c r="I131" i="21" s="1"/>
  <c r="C131" i="21"/>
  <c r="E130" i="21"/>
  <c r="B130" i="21"/>
  <c r="B129" i="21" s="1"/>
  <c r="H128" i="21"/>
  <c r="I128" i="21" s="1"/>
  <c r="C128" i="21"/>
  <c r="H127" i="21"/>
  <c r="I127" i="21" s="1"/>
  <c r="C127" i="21"/>
  <c r="E126" i="21"/>
  <c r="B126" i="21"/>
  <c r="H125" i="21"/>
  <c r="I125" i="21" s="1"/>
  <c r="C125" i="21"/>
  <c r="E124" i="21"/>
  <c r="B124" i="21"/>
  <c r="H123" i="21"/>
  <c r="I123" i="21" s="1"/>
  <c r="C123" i="21"/>
  <c r="H122" i="21"/>
  <c r="I122" i="21" s="1"/>
  <c r="C122" i="21"/>
  <c r="H121" i="21"/>
  <c r="I121" i="21" s="1"/>
  <c r="C121" i="21"/>
  <c r="H120" i="21"/>
  <c r="I120" i="21" s="1"/>
  <c r="C120" i="21"/>
  <c r="E119" i="21"/>
  <c r="B119" i="21"/>
  <c r="H118" i="21"/>
  <c r="I118" i="21" s="1"/>
  <c r="C118" i="21"/>
  <c r="H117" i="21"/>
  <c r="I117" i="21" s="1"/>
  <c r="C117" i="21"/>
  <c r="H116" i="21"/>
  <c r="I116" i="21" s="1"/>
  <c r="C116" i="21"/>
  <c r="H115" i="21"/>
  <c r="I115" i="21" s="1"/>
  <c r="C115" i="21"/>
  <c r="E114" i="21"/>
  <c r="B114" i="21"/>
  <c r="H112" i="21"/>
  <c r="I112" i="21" s="1"/>
  <c r="C112" i="21"/>
  <c r="H111" i="21"/>
  <c r="I111" i="21" s="1"/>
  <c r="C111" i="21"/>
  <c r="E110" i="21"/>
  <c r="B110" i="21"/>
  <c r="H109" i="21"/>
  <c r="I109" i="21" s="1"/>
  <c r="C109" i="21"/>
  <c r="H108" i="21"/>
  <c r="I108" i="21" s="1"/>
  <c r="C108" i="21"/>
  <c r="H107" i="21"/>
  <c r="I107" i="21" s="1"/>
  <c r="C107" i="21"/>
  <c r="H106" i="21"/>
  <c r="I106" i="21" s="1"/>
  <c r="C106" i="21"/>
  <c r="E105" i="21"/>
  <c r="B105" i="21"/>
  <c r="H104" i="21"/>
  <c r="I104" i="21" s="1"/>
  <c r="C104" i="21"/>
  <c r="H103" i="21"/>
  <c r="I103" i="21" s="1"/>
  <c r="C103" i="21"/>
  <c r="H102" i="21"/>
  <c r="I102" i="21" s="1"/>
  <c r="C102" i="21"/>
  <c r="H101" i="21"/>
  <c r="I101" i="21" s="1"/>
  <c r="C101" i="21"/>
  <c r="H100" i="21"/>
  <c r="I100" i="21" s="1"/>
  <c r="C100" i="21"/>
  <c r="E99" i="21"/>
  <c r="B99" i="21"/>
  <c r="H97" i="21"/>
  <c r="C97" i="21"/>
  <c r="H94" i="21"/>
  <c r="I94" i="21" s="1"/>
  <c r="C94" i="21"/>
  <c r="H93" i="21"/>
  <c r="I93" i="21" s="1"/>
  <c r="C93" i="21"/>
  <c r="E92" i="21"/>
  <c r="B92" i="21"/>
  <c r="H91" i="21"/>
  <c r="I91" i="21" s="1"/>
  <c r="C91" i="21"/>
  <c r="H90" i="21"/>
  <c r="I90" i="21" s="1"/>
  <c r="C90" i="21"/>
  <c r="H89" i="21"/>
  <c r="I89" i="21" s="1"/>
  <c r="C89" i="21"/>
  <c r="E88" i="21"/>
  <c r="B88" i="21"/>
  <c r="H87" i="21"/>
  <c r="I87" i="21" s="1"/>
  <c r="C87" i="21"/>
  <c r="H86" i="21"/>
  <c r="I86" i="21" s="1"/>
  <c r="C86" i="21"/>
  <c r="H85" i="21"/>
  <c r="I85" i="21" s="1"/>
  <c r="C85" i="21"/>
  <c r="H84" i="21"/>
  <c r="I84" i="21" s="1"/>
  <c r="C84" i="21"/>
  <c r="H83" i="21"/>
  <c r="I83" i="21" s="1"/>
  <c r="C83" i="21"/>
  <c r="H82" i="21"/>
  <c r="I82" i="21" s="1"/>
  <c r="C82" i="21"/>
  <c r="H81" i="21"/>
  <c r="I81" i="21" s="1"/>
  <c r="C81" i="21"/>
  <c r="H80" i="21"/>
  <c r="I80" i="21" s="1"/>
  <c r="C80" i="21"/>
  <c r="H79" i="21"/>
  <c r="I79" i="21" s="1"/>
  <c r="C79" i="21"/>
  <c r="H78" i="21"/>
  <c r="I78" i="21" s="1"/>
  <c r="C78" i="21"/>
  <c r="H77" i="21"/>
  <c r="I77" i="21" s="1"/>
  <c r="C77" i="21"/>
  <c r="H76" i="21"/>
  <c r="I76" i="21" s="1"/>
  <c r="C76" i="21"/>
  <c r="E75" i="21"/>
  <c r="B75" i="21"/>
  <c r="H74" i="21"/>
  <c r="I74" i="21" s="1"/>
  <c r="C74" i="21"/>
  <c r="H73" i="21"/>
  <c r="I73" i="21" s="1"/>
  <c r="C73" i="21"/>
  <c r="H72" i="21"/>
  <c r="I72" i="21" s="1"/>
  <c r="C72" i="21"/>
  <c r="E71" i="21"/>
  <c r="B71" i="21"/>
  <c r="H69" i="21"/>
  <c r="I69" i="21" s="1"/>
  <c r="C69" i="21"/>
  <c r="H68" i="21"/>
  <c r="I68" i="21" s="1"/>
  <c r="C68" i="21"/>
  <c r="E67" i="21"/>
  <c r="B67" i="21"/>
  <c r="B66" i="21" s="1"/>
  <c r="H65" i="21"/>
  <c r="I65" i="21" s="1"/>
  <c r="C65" i="21"/>
  <c r="H64" i="21"/>
  <c r="I64" i="21" s="1"/>
  <c r="C64" i="21"/>
  <c r="E63" i="21"/>
  <c r="B63" i="21"/>
  <c r="H62" i="21"/>
  <c r="I62" i="21" s="1"/>
  <c r="C62" i="21"/>
  <c r="H61" i="21"/>
  <c r="I61" i="21" s="1"/>
  <c r="C61" i="21"/>
  <c r="E60" i="21"/>
  <c r="B60" i="21"/>
  <c r="H59" i="21"/>
  <c r="I59" i="21" s="1"/>
  <c r="C59" i="21"/>
  <c r="H58" i="21"/>
  <c r="I58" i="21" s="1"/>
  <c r="C58" i="21"/>
  <c r="E57" i="21"/>
  <c r="B57" i="21"/>
  <c r="H56" i="21"/>
  <c r="I56" i="21" s="1"/>
  <c r="C56" i="21"/>
  <c r="H55" i="21"/>
  <c r="C55" i="21"/>
  <c r="H52" i="21"/>
  <c r="I52" i="21" s="1"/>
  <c r="C52" i="21"/>
  <c r="H51" i="21"/>
  <c r="I51" i="21" s="1"/>
  <c r="C51" i="21"/>
  <c r="H50" i="21"/>
  <c r="I50" i="21" s="1"/>
  <c r="C50" i="21"/>
  <c r="E49" i="21"/>
  <c r="B49" i="21"/>
  <c r="H48" i="21"/>
  <c r="I48" i="21" s="1"/>
  <c r="C48" i="21"/>
  <c r="H47" i="21"/>
  <c r="I47" i="21" s="1"/>
  <c r="C47" i="21"/>
  <c r="H46" i="21"/>
  <c r="I46" i="21" s="1"/>
  <c r="C46" i="21"/>
  <c r="H45" i="21"/>
  <c r="I45" i="21" s="1"/>
  <c r="C45" i="21"/>
  <c r="H44" i="21"/>
  <c r="I44" i="21" s="1"/>
  <c r="C44" i="21"/>
  <c r="E43" i="21"/>
  <c r="B43" i="21"/>
  <c r="H42" i="21"/>
  <c r="I42" i="21" s="1"/>
  <c r="C42" i="21"/>
  <c r="H41" i="21"/>
  <c r="I41" i="21" s="1"/>
  <c r="C41" i="21"/>
  <c r="H40" i="21"/>
  <c r="I40" i="21" s="1"/>
  <c r="C40" i="21"/>
  <c r="H39" i="21"/>
  <c r="I39" i="21" s="1"/>
  <c r="C39" i="21"/>
  <c r="H38" i="21"/>
  <c r="I38" i="21" s="1"/>
  <c r="C38" i="21"/>
  <c r="H37" i="21"/>
  <c r="I37" i="21" s="1"/>
  <c r="C37" i="21"/>
  <c r="H36" i="21"/>
  <c r="I36" i="21" s="1"/>
  <c r="C36" i="21"/>
  <c r="H35" i="21"/>
  <c r="I35" i="21" s="1"/>
  <c r="C35" i="21"/>
  <c r="H34" i="21"/>
  <c r="I34" i="21" s="1"/>
  <c r="C34" i="21"/>
  <c r="H33" i="21"/>
  <c r="I33" i="21" s="1"/>
  <c r="C33" i="21"/>
  <c r="H32" i="21"/>
  <c r="I32" i="21" s="1"/>
  <c r="C32" i="21"/>
  <c r="H31" i="21"/>
  <c r="I31" i="21" s="1"/>
  <c r="C31" i="21"/>
  <c r="H30" i="21"/>
  <c r="C30" i="21"/>
  <c r="E29" i="21"/>
  <c r="B29" i="21"/>
  <c r="H28" i="21"/>
  <c r="I28" i="21" s="1"/>
  <c r="C28" i="21"/>
  <c r="H27" i="21"/>
  <c r="I27" i="21" s="1"/>
  <c r="C27" i="21"/>
  <c r="H26" i="21"/>
  <c r="I26" i="21" s="1"/>
  <c r="C26" i="21"/>
  <c r="H25" i="21"/>
  <c r="I25" i="21" s="1"/>
  <c r="C25" i="21"/>
  <c r="E24" i="21"/>
  <c r="B24" i="21"/>
  <c r="H22" i="21"/>
  <c r="I22" i="21" s="1"/>
  <c r="C22" i="21"/>
  <c r="H21" i="21"/>
  <c r="I21" i="21" s="1"/>
  <c r="C21" i="21"/>
  <c r="H20" i="21"/>
  <c r="I20" i="21" s="1"/>
  <c r="C20" i="21"/>
  <c r="E19" i="21"/>
  <c r="B19" i="21"/>
  <c r="H18" i="21"/>
  <c r="I18" i="21" s="1"/>
  <c r="C18" i="21"/>
  <c r="H17" i="21"/>
  <c r="I17" i="21" s="1"/>
  <c r="C17" i="21"/>
  <c r="H16" i="21"/>
  <c r="I16" i="21" s="1"/>
  <c r="C16" i="21"/>
  <c r="E15" i="21"/>
  <c r="B15" i="21"/>
  <c r="B12" i="21" s="1"/>
  <c r="H14" i="21"/>
  <c r="H13" i="21" s="1"/>
  <c r="C14" i="21"/>
  <c r="G31" i="20"/>
  <c r="H31" i="20" s="1"/>
  <c r="I31" i="20" s="1"/>
  <c r="C31" i="20"/>
  <c r="G30" i="20"/>
  <c r="H30" i="20" s="1"/>
  <c r="I30" i="20" s="1"/>
  <c r="C30" i="20"/>
  <c r="G28" i="20"/>
  <c r="H28" i="20" s="1"/>
  <c r="I28" i="20" s="1"/>
  <c r="C28" i="20"/>
  <c r="G27" i="20"/>
  <c r="H27" i="20" s="1"/>
  <c r="I27" i="20" s="1"/>
  <c r="C27" i="20"/>
  <c r="G26" i="20"/>
  <c r="H26" i="20" s="1"/>
  <c r="I26" i="20" s="1"/>
  <c r="C26" i="20"/>
  <c r="G25" i="20"/>
  <c r="H25" i="20" s="1"/>
  <c r="I25" i="20" s="1"/>
  <c r="C25" i="20"/>
  <c r="G24" i="20"/>
  <c r="H24" i="20" s="1"/>
  <c r="I24" i="20" s="1"/>
  <c r="C24" i="20"/>
  <c r="G23" i="20"/>
  <c r="H23" i="20" s="1"/>
  <c r="I23" i="20" s="1"/>
  <c r="C23" i="20"/>
  <c r="G22" i="20"/>
  <c r="H22" i="20" s="1"/>
  <c r="I22" i="20" s="1"/>
  <c r="C22" i="20"/>
  <c r="G21" i="20"/>
  <c r="H21" i="20" s="1"/>
  <c r="I21" i="20" s="1"/>
  <c r="C21" i="20"/>
  <c r="G20" i="20"/>
  <c r="H20" i="20" s="1"/>
  <c r="I20" i="20" s="1"/>
  <c r="C20" i="20"/>
  <c r="G19" i="20"/>
  <c r="H19" i="20" s="1"/>
  <c r="I19" i="20" s="1"/>
  <c r="C19" i="20"/>
  <c r="G17" i="20"/>
  <c r="H17" i="20" s="1"/>
  <c r="I17" i="20" s="1"/>
  <c r="C17" i="20"/>
  <c r="G16" i="20"/>
  <c r="H16" i="20" s="1"/>
  <c r="I16" i="20" s="1"/>
  <c r="C16" i="20"/>
  <c r="G14" i="20"/>
  <c r="H14" i="20" s="1"/>
  <c r="I14" i="20" s="1"/>
  <c r="C14" i="20"/>
  <c r="G13" i="20"/>
  <c r="H13" i="20" s="1"/>
  <c r="C13" i="20"/>
  <c r="H206" i="19"/>
  <c r="I206" i="19" s="1"/>
  <c r="J206" i="19" s="1"/>
  <c r="D206" i="19"/>
  <c r="H205" i="19"/>
  <c r="I205" i="19" s="1"/>
  <c r="J205" i="19" s="1"/>
  <c r="D205" i="19"/>
  <c r="H204" i="19"/>
  <c r="I204" i="19" s="1"/>
  <c r="J204" i="19" s="1"/>
  <c r="D204" i="19"/>
  <c r="H203" i="19"/>
  <c r="I203" i="19" s="1"/>
  <c r="J203" i="19" s="1"/>
  <c r="D203" i="19"/>
  <c r="H202" i="19"/>
  <c r="I202" i="19" s="1"/>
  <c r="J202" i="19" s="1"/>
  <c r="D202" i="19"/>
  <c r="H201" i="19"/>
  <c r="I201" i="19" s="1"/>
  <c r="J201" i="19" s="1"/>
  <c r="D201" i="19"/>
  <c r="H200" i="19"/>
  <c r="I200" i="19" s="1"/>
  <c r="J200" i="19" s="1"/>
  <c r="D200" i="19"/>
  <c r="H199" i="19"/>
  <c r="I199" i="19" s="1"/>
  <c r="J199" i="19" s="1"/>
  <c r="D199" i="19"/>
  <c r="H198" i="19"/>
  <c r="I198" i="19" s="1"/>
  <c r="J198" i="19" s="1"/>
  <c r="D198" i="19"/>
  <c r="H197" i="19"/>
  <c r="I197" i="19" s="1"/>
  <c r="D197" i="19"/>
  <c r="H196" i="19"/>
  <c r="I196" i="19" s="1"/>
  <c r="J196" i="19" s="1"/>
  <c r="D196" i="19"/>
  <c r="F195" i="19"/>
  <c r="C195" i="19"/>
  <c r="H194" i="19"/>
  <c r="I194" i="19" s="1"/>
  <c r="J194" i="19" s="1"/>
  <c r="D194" i="19"/>
  <c r="H193" i="19"/>
  <c r="I193" i="19" s="1"/>
  <c r="J193" i="19" s="1"/>
  <c r="D193" i="19"/>
  <c r="H192" i="19"/>
  <c r="I192" i="19" s="1"/>
  <c r="J192" i="19" s="1"/>
  <c r="D192" i="19"/>
  <c r="H191" i="19"/>
  <c r="I191" i="19" s="1"/>
  <c r="J191" i="19" s="1"/>
  <c r="D191" i="19"/>
  <c r="H190" i="19"/>
  <c r="I190" i="19" s="1"/>
  <c r="J190" i="19" s="1"/>
  <c r="D190" i="19"/>
  <c r="H189" i="19"/>
  <c r="I189" i="19" s="1"/>
  <c r="J189" i="19" s="1"/>
  <c r="D189" i="19"/>
  <c r="H188" i="19"/>
  <c r="I188" i="19" s="1"/>
  <c r="J188" i="19" s="1"/>
  <c r="D188" i="19"/>
  <c r="H187" i="19"/>
  <c r="I187" i="19" s="1"/>
  <c r="J187" i="19" s="1"/>
  <c r="D187" i="19"/>
  <c r="H186" i="19"/>
  <c r="I186" i="19" s="1"/>
  <c r="J186" i="19" s="1"/>
  <c r="D186" i="19"/>
  <c r="H185" i="19"/>
  <c r="I185" i="19" s="1"/>
  <c r="J185" i="19" s="1"/>
  <c r="D185" i="19"/>
  <c r="H184" i="19"/>
  <c r="I184" i="19" s="1"/>
  <c r="J184" i="19" s="1"/>
  <c r="D184" i="19"/>
  <c r="H183" i="19"/>
  <c r="I183" i="19" s="1"/>
  <c r="J183" i="19" s="1"/>
  <c r="D183" i="19"/>
  <c r="H182" i="19"/>
  <c r="I182" i="19" s="1"/>
  <c r="J182" i="19" s="1"/>
  <c r="D182" i="19"/>
  <c r="H181" i="19"/>
  <c r="I181" i="19" s="1"/>
  <c r="J181" i="19" s="1"/>
  <c r="D181" i="19"/>
  <c r="H180" i="19"/>
  <c r="I180" i="19" s="1"/>
  <c r="J180" i="19" s="1"/>
  <c r="D180" i="19"/>
  <c r="H179" i="19"/>
  <c r="I179" i="19" s="1"/>
  <c r="J179" i="19" s="1"/>
  <c r="D179" i="19"/>
  <c r="H178" i="19"/>
  <c r="I178" i="19" s="1"/>
  <c r="J178" i="19" s="1"/>
  <c r="D178" i="19"/>
  <c r="H177" i="19"/>
  <c r="I177" i="19" s="1"/>
  <c r="J177" i="19" s="1"/>
  <c r="D177" i="19"/>
  <c r="H176" i="19"/>
  <c r="I176" i="19" s="1"/>
  <c r="J176" i="19" s="1"/>
  <c r="D176" i="19"/>
  <c r="H175" i="19"/>
  <c r="I175" i="19" s="1"/>
  <c r="J175" i="19" s="1"/>
  <c r="D175" i="19"/>
  <c r="H174" i="19"/>
  <c r="I174" i="19" s="1"/>
  <c r="J174" i="19" s="1"/>
  <c r="D174" i="19"/>
  <c r="H173" i="19"/>
  <c r="I173" i="19" s="1"/>
  <c r="J173" i="19" s="1"/>
  <c r="D173" i="19"/>
  <c r="H172" i="19"/>
  <c r="I172" i="19" s="1"/>
  <c r="J172" i="19" s="1"/>
  <c r="D172" i="19"/>
  <c r="H171" i="19"/>
  <c r="I171" i="19" s="1"/>
  <c r="J171" i="19" s="1"/>
  <c r="D171" i="19"/>
  <c r="H170" i="19"/>
  <c r="I170" i="19" s="1"/>
  <c r="J170" i="19" s="1"/>
  <c r="D170" i="19"/>
  <c r="H169" i="19"/>
  <c r="I169" i="19" s="1"/>
  <c r="J169" i="19" s="1"/>
  <c r="D169" i="19"/>
  <c r="H168" i="19"/>
  <c r="I168" i="19" s="1"/>
  <c r="J168" i="19" s="1"/>
  <c r="D168" i="19"/>
  <c r="H167" i="19"/>
  <c r="I167" i="19" s="1"/>
  <c r="J167" i="19" s="1"/>
  <c r="D167" i="19"/>
  <c r="H166" i="19"/>
  <c r="I166" i="19" s="1"/>
  <c r="J166" i="19" s="1"/>
  <c r="D166" i="19"/>
  <c r="H165" i="19"/>
  <c r="I165" i="19" s="1"/>
  <c r="J165" i="19" s="1"/>
  <c r="D165" i="19"/>
  <c r="H164" i="19"/>
  <c r="I164" i="19" s="1"/>
  <c r="J164" i="19" s="1"/>
  <c r="D164" i="19"/>
  <c r="H163" i="19"/>
  <c r="I163" i="19" s="1"/>
  <c r="J163" i="19" s="1"/>
  <c r="D163" i="19"/>
  <c r="H162" i="19"/>
  <c r="I162" i="19" s="1"/>
  <c r="J162" i="19" s="1"/>
  <c r="D162" i="19"/>
  <c r="H161" i="19"/>
  <c r="I161" i="19" s="1"/>
  <c r="J161" i="19" s="1"/>
  <c r="D161" i="19"/>
  <c r="H160" i="19"/>
  <c r="I160" i="19" s="1"/>
  <c r="J160" i="19" s="1"/>
  <c r="D160" i="19"/>
  <c r="H159" i="19"/>
  <c r="I159" i="19" s="1"/>
  <c r="J159" i="19" s="1"/>
  <c r="D159" i="19"/>
  <c r="H158" i="19"/>
  <c r="I158" i="19" s="1"/>
  <c r="J158" i="19" s="1"/>
  <c r="D158" i="19"/>
  <c r="H157" i="19"/>
  <c r="I157" i="19" s="1"/>
  <c r="J157" i="19" s="1"/>
  <c r="D157" i="19"/>
  <c r="H156" i="19"/>
  <c r="I156" i="19" s="1"/>
  <c r="J156" i="19" s="1"/>
  <c r="D156" i="19"/>
  <c r="H155" i="19"/>
  <c r="I155" i="19" s="1"/>
  <c r="J155" i="19" s="1"/>
  <c r="D155" i="19"/>
  <c r="H154" i="19"/>
  <c r="I154" i="19" s="1"/>
  <c r="J154" i="19" s="1"/>
  <c r="D154" i="19"/>
  <c r="H153" i="19"/>
  <c r="I153" i="19" s="1"/>
  <c r="J153" i="19" s="1"/>
  <c r="D153" i="19"/>
  <c r="H152" i="19"/>
  <c r="I152" i="19" s="1"/>
  <c r="J152" i="19" s="1"/>
  <c r="D152" i="19"/>
  <c r="H151" i="19"/>
  <c r="I151" i="19" s="1"/>
  <c r="J151" i="19" s="1"/>
  <c r="D151" i="19"/>
  <c r="H150" i="19"/>
  <c r="I150" i="19" s="1"/>
  <c r="J150" i="19" s="1"/>
  <c r="D150" i="19"/>
  <c r="H149" i="19"/>
  <c r="I149" i="19" s="1"/>
  <c r="J149" i="19" s="1"/>
  <c r="D149" i="19"/>
  <c r="H148" i="19"/>
  <c r="I148" i="19" s="1"/>
  <c r="J148" i="19" s="1"/>
  <c r="D148" i="19"/>
  <c r="H147" i="19"/>
  <c r="I147" i="19" s="1"/>
  <c r="J147" i="19" s="1"/>
  <c r="D147" i="19"/>
  <c r="H146" i="19"/>
  <c r="I146" i="19" s="1"/>
  <c r="J146" i="19" s="1"/>
  <c r="D146" i="19"/>
  <c r="H145" i="19"/>
  <c r="I145" i="19" s="1"/>
  <c r="J145" i="19" s="1"/>
  <c r="D145" i="19"/>
  <c r="H144" i="19"/>
  <c r="I144" i="19" s="1"/>
  <c r="J144" i="19" s="1"/>
  <c r="D144" i="19"/>
  <c r="H143" i="19"/>
  <c r="I143" i="19" s="1"/>
  <c r="J143" i="19" s="1"/>
  <c r="D143" i="19"/>
  <c r="H142" i="19"/>
  <c r="I142" i="19" s="1"/>
  <c r="J142" i="19" s="1"/>
  <c r="D142" i="19"/>
  <c r="H141" i="19"/>
  <c r="I141" i="19" s="1"/>
  <c r="J141" i="19" s="1"/>
  <c r="D141" i="19"/>
  <c r="H140" i="19"/>
  <c r="I140" i="19" s="1"/>
  <c r="J140" i="19" s="1"/>
  <c r="D140" i="19"/>
  <c r="H139" i="19"/>
  <c r="I139" i="19" s="1"/>
  <c r="J139" i="19" s="1"/>
  <c r="D139" i="19"/>
  <c r="H138" i="19"/>
  <c r="I138" i="19" s="1"/>
  <c r="J138" i="19" s="1"/>
  <c r="D138" i="19"/>
  <c r="H137" i="19"/>
  <c r="I137" i="19" s="1"/>
  <c r="J137" i="19" s="1"/>
  <c r="D137" i="19"/>
  <c r="H136" i="19"/>
  <c r="I136" i="19" s="1"/>
  <c r="J136" i="19" s="1"/>
  <c r="D136" i="19"/>
  <c r="H135" i="19"/>
  <c r="I135" i="19" s="1"/>
  <c r="J135" i="19" s="1"/>
  <c r="D135" i="19"/>
  <c r="H134" i="19"/>
  <c r="I134" i="19" s="1"/>
  <c r="J134" i="19" s="1"/>
  <c r="D134" i="19"/>
  <c r="H133" i="19"/>
  <c r="I133" i="19" s="1"/>
  <c r="J133" i="19" s="1"/>
  <c r="D133" i="19"/>
  <c r="H132" i="19"/>
  <c r="I132" i="19" s="1"/>
  <c r="J132" i="19" s="1"/>
  <c r="D132" i="19"/>
  <c r="H131" i="19"/>
  <c r="I131" i="19" s="1"/>
  <c r="J131" i="19" s="1"/>
  <c r="D131" i="19"/>
  <c r="H130" i="19"/>
  <c r="I130" i="19" s="1"/>
  <c r="J130" i="19" s="1"/>
  <c r="D130" i="19"/>
  <c r="H129" i="19"/>
  <c r="I129" i="19" s="1"/>
  <c r="J129" i="19" s="1"/>
  <c r="D129" i="19"/>
  <c r="H128" i="19"/>
  <c r="I128" i="19" s="1"/>
  <c r="J128" i="19" s="1"/>
  <c r="D128" i="19"/>
  <c r="H127" i="19"/>
  <c r="I127" i="19" s="1"/>
  <c r="D127" i="19"/>
  <c r="F126" i="19"/>
  <c r="C126" i="19"/>
  <c r="H125" i="19"/>
  <c r="I125" i="19" s="1"/>
  <c r="J125" i="19" s="1"/>
  <c r="D125" i="19"/>
  <c r="H124" i="19"/>
  <c r="I124" i="19" s="1"/>
  <c r="J124" i="19" s="1"/>
  <c r="D124" i="19"/>
  <c r="H123" i="19"/>
  <c r="I123" i="19" s="1"/>
  <c r="J123" i="19" s="1"/>
  <c r="D123" i="19"/>
  <c r="H122" i="19"/>
  <c r="I122" i="19" s="1"/>
  <c r="J122" i="19" s="1"/>
  <c r="D122" i="19"/>
  <c r="H121" i="19"/>
  <c r="I121" i="19" s="1"/>
  <c r="J121" i="19" s="1"/>
  <c r="D121" i="19"/>
  <c r="H120" i="19"/>
  <c r="I120" i="19" s="1"/>
  <c r="J120" i="19" s="1"/>
  <c r="D120" i="19"/>
  <c r="H119" i="19"/>
  <c r="I119" i="19" s="1"/>
  <c r="J119" i="19" s="1"/>
  <c r="D119" i="19"/>
  <c r="H118" i="19"/>
  <c r="I118" i="19" s="1"/>
  <c r="J118" i="19" s="1"/>
  <c r="D118" i="19"/>
  <c r="H117" i="19"/>
  <c r="I117" i="19" s="1"/>
  <c r="J117" i="19" s="1"/>
  <c r="D117" i="19"/>
  <c r="H116" i="19"/>
  <c r="I116" i="19" s="1"/>
  <c r="J116" i="19" s="1"/>
  <c r="D116" i="19"/>
  <c r="H115" i="19"/>
  <c r="I115" i="19" s="1"/>
  <c r="J115" i="19" s="1"/>
  <c r="D115" i="19"/>
  <c r="H114" i="19"/>
  <c r="I114" i="19" s="1"/>
  <c r="J114" i="19" s="1"/>
  <c r="D114" i="19"/>
  <c r="H113" i="19"/>
  <c r="I113" i="19" s="1"/>
  <c r="J113" i="19" s="1"/>
  <c r="D113" i="19"/>
  <c r="H112" i="19"/>
  <c r="I112" i="19" s="1"/>
  <c r="J112" i="19" s="1"/>
  <c r="D112" i="19"/>
  <c r="H111" i="19"/>
  <c r="I111" i="19" s="1"/>
  <c r="J111" i="19" s="1"/>
  <c r="D111" i="19"/>
  <c r="H110" i="19"/>
  <c r="I110" i="19" s="1"/>
  <c r="J110" i="19" s="1"/>
  <c r="D110" i="19"/>
  <c r="H109" i="19"/>
  <c r="I109" i="19" s="1"/>
  <c r="J109" i="19" s="1"/>
  <c r="D109" i="19"/>
  <c r="H108" i="19"/>
  <c r="I108" i="19" s="1"/>
  <c r="J108" i="19" s="1"/>
  <c r="D108" i="19"/>
  <c r="H107" i="19"/>
  <c r="I107" i="19" s="1"/>
  <c r="J107" i="19" s="1"/>
  <c r="D107" i="19"/>
  <c r="H106" i="19"/>
  <c r="I106" i="19" s="1"/>
  <c r="J106" i="19" s="1"/>
  <c r="D106" i="19"/>
  <c r="H105" i="19"/>
  <c r="I105" i="19" s="1"/>
  <c r="J105" i="19" s="1"/>
  <c r="D105" i="19"/>
  <c r="H104" i="19"/>
  <c r="I104" i="19" s="1"/>
  <c r="J104" i="19" s="1"/>
  <c r="D104" i="19"/>
  <c r="H103" i="19"/>
  <c r="I103" i="19" s="1"/>
  <c r="J103" i="19" s="1"/>
  <c r="D103" i="19"/>
  <c r="H102" i="19"/>
  <c r="I102" i="19" s="1"/>
  <c r="J102" i="19" s="1"/>
  <c r="D102" i="19"/>
  <c r="H101" i="19"/>
  <c r="I101" i="19" s="1"/>
  <c r="J101" i="19" s="1"/>
  <c r="D101" i="19"/>
  <c r="H100" i="19"/>
  <c r="I100" i="19" s="1"/>
  <c r="J100" i="19" s="1"/>
  <c r="D100" i="19"/>
  <c r="H99" i="19"/>
  <c r="I99" i="19" s="1"/>
  <c r="J99" i="19" s="1"/>
  <c r="D99" i="19"/>
  <c r="H98" i="19"/>
  <c r="I98" i="19" s="1"/>
  <c r="J98" i="19" s="1"/>
  <c r="D98" i="19"/>
  <c r="H97" i="19"/>
  <c r="I97" i="19" s="1"/>
  <c r="J97" i="19" s="1"/>
  <c r="D97" i="19"/>
  <c r="H96" i="19"/>
  <c r="I96" i="19" s="1"/>
  <c r="J96" i="19" s="1"/>
  <c r="D96" i="19"/>
  <c r="H95" i="19"/>
  <c r="I95" i="19" s="1"/>
  <c r="J95" i="19" s="1"/>
  <c r="D95" i="19"/>
  <c r="H94" i="19"/>
  <c r="I94" i="19" s="1"/>
  <c r="J94" i="19" s="1"/>
  <c r="D94" i="19"/>
  <c r="H93" i="19"/>
  <c r="I93" i="19" s="1"/>
  <c r="J93" i="19" s="1"/>
  <c r="D93" i="19"/>
  <c r="H92" i="19"/>
  <c r="I92" i="19" s="1"/>
  <c r="J92" i="19" s="1"/>
  <c r="D92" i="19"/>
  <c r="H91" i="19"/>
  <c r="I91" i="19" s="1"/>
  <c r="J91" i="19" s="1"/>
  <c r="D91" i="19"/>
  <c r="H90" i="19"/>
  <c r="I90" i="19" s="1"/>
  <c r="J90" i="19" s="1"/>
  <c r="D90" i="19"/>
  <c r="H89" i="19"/>
  <c r="I89" i="19" s="1"/>
  <c r="J89" i="19" s="1"/>
  <c r="D89" i="19"/>
  <c r="H88" i="19"/>
  <c r="I88" i="19" s="1"/>
  <c r="J88" i="19" s="1"/>
  <c r="D88" i="19"/>
  <c r="H87" i="19"/>
  <c r="I87" i="19" s="1"/>
  <c r="J87" i="19" s="1"/>
  <c r="D87" i="19"/>
  <c r="H86" i="19"/>
  <c r="I86" i="19" s="1"/>
  <c r="J86" i="19" s="1"/>
  <c r="D86" i="19"/>
  <c r="H85" i="19"/>
  <c r="I85" i="19" s="1"/>
  <c r="J85" i="19" s="1"/>
  <c r="D85" i="19"/>
  <c r="H84" i="19"/>
  <c r="I84" i="19" s="1"/>
  <c r="J84" i="19" s="1"/>
  <c r="D84" i="19"/>
  <c r="H83" i="19"/>
  <c r="I83" i="19" s="1"/>
  <c r="J83" i="19" s="1"/>
  <c r="D83" i="19"/>
  <c r="H82" i="19"/>
  <c r="I82" i="19" s="1"/>
  <c r="J82" i="19" s="1"/>
  <c r="D82" i="19"/>
  <c r="H81" i="19"/>
  <c r="I81" i="19" s="1"/>
  <c r="J81" i="19" s="1"/>
  <c r="D81" i="19"/>
  <c r="H80" i="19"/>
  <c r="I80" i="19" s="1"/>
  <c r="J80" i="19" s="1"/>
  <c r="D80" i="19"/>
  <c r="H79" i="19"/>
  <c r="I79" i="19" s="1"/>
  <c r="J79" i="19" s="1"/>
  <c r="D79" i="19"/>
  <c r="H78" i="19"/>
  <c r="I78" i="19" s="1"/>
  <c r="J78" i="19" s="1"/>
  <c r="D78" i="19"/>
  <c r="H77" i="19"/>
  <c r="I77" i="19" s="1"/>
  <c r="J77" i="19" s="1"/>
  <c r="D77" i="19"/>
  <c r="H76" i="19"/>
  <c r="I76" i="19" s="1"/>
  <c r="J76" i="19" s="1"/>
  <c r="D76" i="19"/>
  <c r="H75" i="19"/>
  <c r="I75" i="19" s="1"/>
  <c r="J75" i="19" s="1"/>
  <c r="D75" i="19"/>
  <c r="H74" i="19"/>
  <c r="I74" i="19" s="1"/>
  <c r="J74" i="19" s="1"/>
  <c r="D74" i="19"/>
  <c r="H73" i="19"/>
  <c r="I73" i="19" s="1"/>
  <c r="J73" i="19" s="1"/>
  <c r="D73" i="19"/>
  <c r="H72" i="19"/>
  <c r="I72" i="19" s="1"/>
  <c r="J72" i="19" s="1"/>
  <c r="D72" i="19"/>
  <c r="H71" i="19"/>
  <c r="I71" i="19" s="1"/>
  <c r="J71" i="19" s="1"/>
  <c r="D71" i="19"/>
  <c r="H70" i="19"/>
  <c r="I70" i="19" s="1"/>
  <c r="J70" i="19" s="1"/>
  <c r="D70" i="19"/>
  <c r="H69" i="19"/>
  <c r="I69" i="19" s="1"/>
  <c r="J69" i="19" s="1"/>
  <c r="D69" i="19"/>
  <c r="H68" i="19"/>
  <c r="I68" i="19" s="1"/>
  <c r="J68" i="19" s="1"/>
  <c r="D68" i="19"/>
  <c r="H67" i="19"/>
  <c r="I67" i="19" s="1"/>
  <c r="J67" i="19" s="1"/>
  <c r="D67" i="19"/>
  <c r="H66" i="19"/>
  <c r="I66" i="19" s="1"/>
  <c r="J66" i="19" s="1"/>
  <c r="D66" i="19"/>
  <c r="H65" i="19"/>
  <c r="I65" i="19" s="1"/>
  <c r="J65" i="19" s="1"/>
  <c r="D65" i="19"/>
  <c r="H64" i="19"/>
  <c r="I64" i="19" s="1"/>
  <c r="J64" i="19" s="1"/>
  <c r="D64" i="19"/>
  <c r="H63" i="19"/>
  <c r="I63" i="19" s="1"/>
  <c r="J63" i="19" s="1"/>
  <c r="D63" i="19"/>
  <c r="H62" i="19"/>
  <c r="I62" i="19" s="1"/>
  <c r="J62" i="19" s="1"/>
  <c r="D62" i="19"/>
  <c r="H61" i="19"/>
  <c r="I61" i="19" s="1"/>
  <c r="J61" i="19" s="1"/>
  <c r="D61" i="19"/>
  <c r="H60" i="19"/>
  <c r="I60" i="19" s="1"/>
  <c r="J60" i="19" s="1"/>
  <c r="D60" i="19"/>
  <c r="H59" i="19"/>
  <c r="I59" i="19" s="1"/>
  <c r="J59" i="19" s="1"/>
  <c r="D59" i="19"/>
  <c r="H58" i="19"/>
  <c r="I58" i="19" s="1"/>
  <c r="J58" i="19" s="1"/>
  <c r="D58" i="19"/>
  <c r="H57" i="19"/>
  <c r="I57" i="19" s="1"/>
  <c r="J57" i="19" s="1"/>
  <c r="D57" i="19"/>
  <c r="H56" i="19"/>
  <c r="I56" i="19" s="1"/>
  <c r="J56" i="19" s="1"/>
  <c r="D56" i="19"/>
  <c r="H55" i="19"/>
  <c r="I55" i="19" s="1"/>
  <c r="J55" i="19" s="1"/>
  <c r="D55" i="19"/>
  <c r="H54" i="19"/>
  <c r="I54" i="19" s="1"/>
  <c r="J54" i="19" s="1"/>
  <c r="D54" i="19"/>
  <c r="H53" i="19"/>
  <c r="I53" i="19" s="1"/>
  <c r="J53" i="19" s="1"/>
  <c r="D53" i="19"/>
  <c r="H52" i="19"/>
  <c r="I52" i="19" s="1"/>
  <c r="J52" i="19" s="1"/>
  <c r="D52" i="19"/>
  <c r="H51" i="19"/>
  <c r="I51" i="19" s="1"/>
  <c r="D51" i="19"/>
  <c r="H50" i="19"/>
  <c r="I50" i="19" s="1"/>
  <c r="J50" i="19" s="1"/>
  <c r="D50" i="19"/>
  <c r="C49" i="19"/>
  <c r="H48" i="19"/>
  <c r="I48" i="19" s="1"/>
  <c r="J48" i="19" s="1"/>
  <c r="D48" i="19"/>
  <c r="H47" i="19"/>
  <c r="I47" i="19" s="1"/>
  <c r="J47" i="19" s="1"/>
  <c r="D47" i="19"/>
  <c r="H46" i="19"/>
  <c r="I46" i="19" s="1"/>
  <c r="J46" i="19" s="1"/>
  <c r="D46" i="19"/>
  <c r="H45" i="19"/>
  <c r="I45" i="19" s="1"/>
  <c r="J45" i="19" s="1"/>
  <c r="D45" i="19"/>
  <c r="H44" i="19"/>
  <c r="I44" i="19" s="1"/>
  <c r="J44" i="19" s="1"/>
  <c r="D44" i="19"/>
  <c r="H43" i="19"/>
  <c r="I43" i="19" s="1"/>
  <c r="J43" i="19" s="1"/>
  <c r="D43" i="19"/>
  <c r="H42" i="19"/>
  <c r="I42" i="19" s="1"/>
  <c r="J42" i="19" s="1"/>
  <c r="D42" i="19"/>
  <c r="H41" i="19"/>
  <c r="I41" i="19" s="1"/>
  <c r="J41" i="19" s="1"/>
  <c r="D41" i="19"/>
  <c r="H40" i="19"/>
  <c r="I40" i="19" s="1"/>
  <c r="J40" i="19" s="1"/>
  <c r="D40" i="19"/>
  <c r="H39" i="19"/>
  <c r="I39" i="19" s="1"/>
  <c r="J39" i="19" s="1"/>
  <c r="D39" i="19"/>
  <c r="H38" i="19"/>
  <c r="I38" i="19" s="1"/>
  <c r="J38" i="19" s="1"/>
  <c r="D38" i="19"/>
  <c r="H37" i="19"/>
  <c r="D37" i="19"/>
  <c r="H36" i="19"/>
  <c r="I36" i="19" s="1"/>
  <c r="J36" i="19" s="1"/>
  <c r="D36" i="19"/>
  <c r="H35" i="19"/>
  <c r="I35" i="19" s="1"/>
  <c r="J35" i="19" s="1"/>
  <c r="D35" i="19"/>
  <c r="H34" i="19"/>
  <c r="I34" i="19" s="1"/>
  <c r="J34" i="19" s="1"/>
  <c r="D34" i="19"/>
  <c r="H33" i="19"/>
  <c r="I33" i="19" s="1"/>
  <c r="J33" i="19" s="1"/>
  <c r="D33" i="19"/>
  <c r="H32" i="19"/>
  <c r="I32" i="19" s="1"/>
  <c r="J32" i="19" s="1"/>
  <c r="D32" i="19"/>
  <c r="H31" i="19"/>
  <c r="I31" i="19" s="1"/>
  <c r="J31" i="19" s="1"/>
  <c r="D31" i="19"/>
  <c r="H30" i="19"/>
  <c r="I30" i="19" s="1"/>
  <c r="J30" i="19" s="1"/>
  <c r="D30" i="19"/>
  <c r="H29" i="19"/>
  <c r="I29" i="19" s="1"/>
  <c r="J29" i="19" s="1"/>
  <c r="D29" i="19"/>
  <c r="H28" i="19"/>
  <c r="I28" i="19" s="1"/>
  <c r="J28" i="19" s="1"/>
  <c r="D28" i="19"/>
  <c r="H27" i="19"/>
  <c r="I27" i="19" s="1"/>
  <c r="J27" i="19" s="1"/>
  <c r="D27" i="19"/>
  <c r="H26" i="19"/>
  <c r="I26" i="19" s="1"/>
  <c r="J26" i="19" s="1"/>
  <c r="D26" i="19"/>
  <c r="H25" i="19"/>
  <c r="I25" i="19" s="1"/>
  <c r="J25" i="19" s="1"/>
  <c r="D25" i="19"/>
  <c r="H24" i="19"/>
  <c r="I24" i="19" s="1"/>
  <c r="J24" i="19" s="1"/>
  <c r="D24" i="19"/>
  <c r="H23" i="19"/>
  <c r="I23" i="19" s="1"/>
  <c r="J23" i="19" s="1"/>
  <c r="D23" i="19"/>
  <c r="H22" i="19"/>
  <c r="I22" i="19" s="1"/>
  <c r="J22" i="19" s="1"/>
  <c r="D22" i="19"/>
  <c r="H21" i="19"/>
  <c r="I21" i="19" s="1"/>
  <c r="J21" i="19" s="1"/>
  <c r="D21" i="19"/>
  <c r="H20" i="19"/>
  <c r="I20" i="19" s="1"/>
  <c r="J20" i="19" s="1"/>
  <c r="D20" i="19"/>
  <c r="H19" i="19"/>
  <c r="I19" i="19" s="1"/>
  <c r="J19" i="19" s="1"/>
  <c r="D19" i="19"/>
  <c r="H18" i="19"/>
  <c r="I18" i="19" s="1"/>
  <c r="J18" i="19" s="1"/>
  <c r="D18" i="19"/>
  <c r="H17" i="19"/>
  <c r="I17" i="19" s="1"/>
  <c r="J17" i="19" s="1"/>
  <c r="D17" i="19"/>
  <c r="H16" i="19"/>
  <c r="I16" i="19" s="1"/>
  <c r="J16" i="19" s="1"/>
  <c r="D16" i="19"/>
  <c r="H15" i="19"/>
  <c r="I15" i="19" s="1"/>
  <c r="J15" i="19" s="1"/>
  <c r="D15" i="19"/>
  <c r="H14" i="19"/>
  <c r="I14" i="19" s="1"/>
  <c r="J14" i="19" s="1"/>
  <c r="D14" i="19"/>
  <c r="H13" i="19"/>
  <c r="I13" i="19" s="1"/>
  <c r="D13" i="19"/>
  <c r="F12" i="19"/>
  <c r="C12" i="19"/>
  <c r="G30" i="18"/>
  <c r="H30" i="18" s="1"/>
  <c r="I30" i="18" s="1"/>
  <c r="G29" i="18"/>
  <c r="H29" i="18" s="1"/>
  <c r="E28" i="18"/>
  <c r="B28" i="18"/>
  <c r="G27" i="18"/>
  <c r="H27" i="18" s="1"/>
  <c r="I27" i="18" s="1"/>
  <c r="G26" i="18"/>
  <c r="H26" i="18" s="1"/>
  <c r="E25" i="18"/>
  <c r="B25" i="18"/>
  <c r="G24" i="18"/>
  <c r="H24" i="18" s="1"/>
  <c r="I24" i="18" s="1"/>
  <c r="G23" i="18"/>
  <c r="H23" i="18" s="1"/>
  <c r="I23" i="18" s="1"/>
  <c r="G22" i="18"/>
  <c r="H22" i="18" s="1"/>
  <c r="I22" i="18" s="1"/>
  <c r="G21" i="18"/>
  <c r="H21" i="18" s="1"/>
  <c r="I21" i="18" s="1"/>
  <c r="G20" i="18"/>
  <c r="H20" i="18" s="1"/>
  <c r="I20" i="18" s="1"/>
  <c r="G19" i="18"/>
  <c r="H19" i="18" s="1"/>
  <c r="I19" i="18" s="1"/>
  <c r="G18" i="18"/>
  <c r="H18" i="18" s="1"/>
  <c r="I18" i="18" s="1"/>
  <c r="G17" i="18"/>
  <c r="H17" i="18" s="1"/>
  <c r="I17" i="18" s="1"/>
  <c r="G16" i="18"/>
  <c r="H16" i="18" s="1"/>
  <c r="I16" i="18" s="1"/>
  <c r="G15" i="18"/>
  <c r="H15" i="18" s="1"/>
  <c r="I15" i="18" s="1"/>
  <c r="G14" i="18"/>
  <c r="H14" i="18" s="1"/>
  <c r="I14" i="18" s="1"/>
  <c r="G13" i="18"/>
  <c r="H13" i="18" s="1"/>
  <c r="E12" i="18"/>
  <c r="E11" i="18" s="1"/>
  <c r="B12" i="18"/>
  <c r="H31" i="17"/>
  <c r="I31" i="17" s="1"/>
  <c r="C31" i="17"/>
  <c r="H30" i="17"/>
  <c r="I30" i="17" s="1"/>
  <c r="C30" i="17"/>
  <c r="H29" i="17"/>
  <c r="I29" i="17" s="1"/>
  <c r="C29" i="17"/>
  <c r="H28" i="17"/>
  <c r="I28" i="17" s="1"/>
  <c r="C28" i="17"/>
  <c r="H27" i="17"/>
  <c r="I27" i="17" s="1"/>
  <c r="C27" i="17"/>
  <c r="H26" i="17"/>
  <c r="I26" i="17" s="1"/>
  <c r="C26" i="17"/>
  <c r="H25" i="17"/>
  <c r="I25" i="17" s="1"/>
  <c r="C25" i="17"/>
  <c r="H24" i="17"/>
  <c r="I24" i="17" s="1"/>
  <c r="C24" i="17"/>
  <c r="H23" i="17"/>
  <c r="I23" i="17" s="1"/>
  <c r="C23" i="17"/>
  <c r="H22" i="17"/>
  <c r="I22" i="17" s="1"/>
  <c r="C22" i="17"/>
  <c r="H21" i="17"/>
  <c r="I21" i="17" s="1"/>
  <c r="C21" i="17"/>
  <c r="H19" i="17"/>
  <c r="I19" i="17" s="1"/>
  <c r="C19" i="17"/>
  <c r="H18" i="17"/>
  <c r="I18" i="17" s="1"/>
  <c r="C18" i="17"/>
  <c r="H17" i="17"/>
  <c r="I17" i="17" s="1"/>
  <c r="C17" i="17"/>
  <c r="H16" i="17"/>
  <c r="I16" i="17" s="1"/>
  <c r="C16" i="17"/>
  <c r="H15" i="17"/>
  <c r="I15" i="17" s="1"/>
  <c r="C15" i="17"/>
  <c r="H14" i="17"/>
  <c r="I14" i="17" s="1"/>
  <c r="C14" i="17"/>
  <c r="H13" i="17"/>
  <c r="I13" i="17" s="1"/>
  <c r="C13" i="17"/>
  <c r="G14" i="16"/>
  <c r="H14" i="16" s="1"/>
  <c r="I14" i="16" s="1"/>
  <c r="C14" i="16"/>
  <c r="G13" i="16"/>
  <c r="H13" i="16" s="1"/>
  <c r="C13" i="16"/>
  <c r="E12" i="16"/>
  <c r="B12" i="16"/>
  <c r="I136" i="15"/>
  <c r="C136" i="15"/>
  <c r="I135" i="15"/>
  <c r="C135" i="15"/>
  <c r="I134" i="15"/>
  <c r="C134" i="15"/>
  <c r="I133" i="15"/>
  <c r="C133" i="15"/>
  <c r="I132" i="15"/>
  <c r="C132" i="15"/>
  <c r="I131" i="15"/>
  <c r="C131" i="15"/>
  <c r="I130" i="15"/>
  <c r="C130" i="15"/>
  <c r="I129" i="15"/>
  <c r="C129" i="15"/>
  <c r="H128" i="15"/>
  <c r="I128" i="15" s="1"/>
  <c r="C128" i="15"/>
  <c r="E127" i="15"/>
  <c r="B127" i="15"/>
  <c r="H126" i="15"/>
  <c r="I126" i="15" s="1"/>
  <c r="C126" i="15"/>
  <c r="H125" i="15"/>
  <c r="I125" i="15" s="1"/>
  <c r="C125" i="15"/>
  <c r="H124" i="15"/>
  <c r="I124" i="15" s="1"/>
  <c r="C124" i="15"/>
  <c r="H123" i="15"/>
  <c r="I123" i="15" s="1"/>
  <c r="C123" i="15"/>
  <c r="H122" i="15"/>
  <c r="I122" i="15" s="1"/>
  <c r="C122" i="15"/>
  <c r="H121" i="15"/>
  <c r="I121" i="15" s="1"/>
  <c r="C121" i="15"/>
  <c r="H120" i="15"/>
  <c r="I120" i="15" s="1"/>
  <c r="C120" i="15"/>
  <c r="H119" i="15"/>
  <c r="I119" i="15" s="1"/>
  <c r="C119" i="15"/>
  <c r="H118" i="15"/>
  <c r="I118" i="15" s="1"/>
  <c r="C118" i="15"/>
  <c r="H117" i="15"/>
  <c r="I117" i="15" s="1"/>
  <c r="C117" i="15"/>
  <c r="H116" i="15"/>
  <c r="I116" i="15" s="1"/>
  <c r="C116" i="15"/>
  <c r="H115" i="15"/>
  <c r="I115" i="15" s="1"/>
  <c r="C115" i="15"/>
  <c r="H114" i="15"/>
  <c r="I114" i="15" s="1"/>
  <c r="C114" i="15"/>
  <c r="H113" i="15"/>
  <c r="I113" i="15" s="1"/>
  <c r="C113" i="15"/>
  <c r="H112" i="15"/>
  <c r="I112" i="15" s="1"/>
  <c r="C112" i="15"/>
  <c r="E111" i="15"/>
  <c r="B111" i="15"/>
  <c r="I110" i="15"/>
  <c r="C110" i="15"/>
  <c r="I109" i="15"/>
  <c r="C109" i="15"/>
  <c r="I108" i="15"/>
  <c r="C108" i="15"/>
  <c r="I107" i="15"/>
  <c r="C107" i="15"/>
  <c r="I106" i="15"/>
  <c r="C106" i="15"/>
  <c r="I105" i="15"/>
  <c r="C105" i="15"/>
  <c r="I104" i="15"/>
  <c r="C104" i="15"/>
  <c r="I103" i="15"/>
  <c r="C103" i="15"/>
  <c r="I102" i="15"/>
  <c r="C102" i="15"/>
  <c r="I101" i="15"/>
  <c r="C101" i="15"/>
  <c r="I100" i="15"/>
  <c r="C100" i="15"/>
  <c r="I99" i="15"/>
  <c r="C99" i="15"/>
  <c r="I98" i="15"/>
  <c r="C98" i="15"/>
  <c r="H97" i="15"/>
  <c r="C97" i="15"/>
  <c r="E96" i="15"/>
  <c r="B96" i="15"/>
  <c r="G94" i="15"/>
  <c r="H94" i="15" s="1"/>
  <c r="I94" i="15" s="1"/>
  <c r="C94" i="15"/>
  <c r="G93" i="15"/>
  <c r="H93" i="15" s="1"/>
  <c r="I93" i="15" s="1"/>
  <c r="C93" i="15"/>
  <c r="G92" i="15"/>
  <c r="H92" i="15" s="1"/>
  <c r="I92" i="15" s="1"/>
  <c r="C92" i="15"/>
  <c r="E91" i="15"/>
  <c r="B91" i="15"/>
  <c r="G90" i="15"/>
  <c r="H90" i="15" s="1"/>
  <c r="I90" i="15" s="1"/>
  <c r="C90" i="15"/>
  <c r="G89" i="15"/>
  <c r="H89" i="15" s="1"/>
  <c r="I89" i="15" s="1"/>
  <c r="C89" i="15"/>
  <c r="G88" i="15"/>
  <c r="H88" i="15" s="1"/>
  <c r="I88" i="15" s="1"/>
  <c r="C88" i="15"/>
  <c r="G87" i="15"/>
  <c r="H87" i="15" s="1"/>
  <c r="I87" i="15" s="1"/>
  <c r="C87" i="15"/>
  <c r="G86" i="15"/>
  <c r="H86" i="15" s="1"/>
  <c r="I86" i="15" s="1"/>
  <c r="C86" i="15"/>
  <c r="G85" i="15"/>
  <c r="H85" i="15" s="1"/>
  <c r="I85" i="15" s="1"/>
  <c r="C85" i="15"/>
  <c r="G84" i="15"/>
  <c r="H84" i="15" s="1"/>
  <c r="I84" i="15" s="1"/>
  <c r="C84" i="15"/>
  <c r="G83" i="15"/>
  <c r="H83" i="15" s="1"/>
  <c r="I83" i="15" s="1"/>
  <c r="C83" i="15"/>
  <c r="G82" i="15"/>
  <c r="H82" i="15" s="1"/>
  <c r="I82" i="15" s="1"/>
  <c r="C82" i="15"/>
  <c r="G81" i="15"/>
  <c r="H81" i="15" s="1"/>
  <c r="I81" i="15" s="1"/>
  <c r="C81" i="15"/>
  <c r="G80" i="15"/>
  <c r="H80" i="15" s="1"/>
  <c r="I80" i="15" s="1"/>
  <c r="C80" i="15"/>
  <c r="G79" i="15"/>
  <c r="H79" i="15" s="1"/>
  <c r="I79" i="15" s="1"/>
  <c r="C79" i="15"/>
  <c r="G78" i="15"/>
  <c r="H78" i="15" s="1"/>
  <c r="I78" i="15" s="1"/>
  <c r="C78" i="15"/>
  <c r="G77" i="15"/>
  <c r="H77" i="15" s="1"/>
  <c r="I77" i="15" s="1"/>
  <c r="C77" i="15"/>
  <c r="G76" i="15"/>
  <c r="H76" i="15" s="1"/>
  <c r="I76" i="15" s="1"/>
  <c r="C76" i="15"/>
  <c r="G75" i="15"/>
  <c r="H75" i="15" s="1"/>
  <c r="I75" i="15" s="1"/>
  <c r="C75" i="15"/>
  <c r="G74" i="15"/>
  <c r="H74" i="15" s="1"/>
  <c r="I74" i="15" s="1"/>
  <c r="C74" i="15"/>
  <c r="G73" i="15"/>
  <c r="H73" i="15" s="1"/>
  <c r="I73" i="15" s="1"/>
  <c r="C73" i="15"/>
  <c r="G72" i="15"/>
  <c r="H72" i="15" s="1"/>
  <c r="I72" i="15" s="1"/>
  <c r="C72" i="15"/>
  <c r="G71" i="15"/>
  <c r="H71" i="15" s="1"/>
  <c r="I71" i="15" s="1"/>
  <c r="C71" i="15"/>
  <c r="G70" i="15"/>
  <c r="H70" i="15" s="1"/>
  <c r="I70" i="15" s="1"/>
  <c r="C70" i="15"/>
  <c r="G69" i="15"/>
  <c r="H69" i="15" s="1"/>
  <c r="I69" i="15" s="1"/>
  <c r="C69" i="15"/>
  <c r="G68" i="15"/>
  <c r="H68" i="15" s="1"/>
  <c r="I68" i="15" s="1"/>
  <c r="C68" i="15"/>
  <c r="G67" i="15"/>
  <c r="H67" i="15" s="1"/>
  <c r="I67" i="15" s="1"/>
  <c r="C67" i="15"/>
  <c r="G66" i="15"/>
  <c r="H66" i="15" s="1"/>
  <c r="I66" i="15" s="1"/>
  <c r="C66" i="15"/>
  <c r="G65" i="15"/>
  <c r="H65" i="15" s="1"/>
  <c r="I65" i="15" s="1"/>
  <c r="C65" i="15"/>
  <c r="G64" i="15"/>
  <c r="H64" i="15" s="1"/>
  <c r="I64" i="15" s="1"/>
  <c r="C64" i="15"/>
  <c r="G63" i="15"/>
  <c r="H63" i="15" s="1"/>
  <c r="I63" i="15" s="1"/>
  <c r="C63" i="15"/>
  <c r="G62" i="15"/>
  <c r="H62" i="15" s="1"/>
  <c r="I62" i="15" s="1"/>
  <c r="C62" i="15"/>
  <c r="G61" i="15"/>
  <c r="H61" i="15" s="1"/>
  <c r="I61" i="15" s="1"/>
  <c r="C61" i="15"/>
  <c r="G60" i="15"/>
  <c r="H60" i="15" s="1"/>
  <c r="I60" i="15" s="1"/>
  <c r="C60" i="15"/>
  <c r="G59" i="15"/>
  <c r="H59" i="15" s="1"/>
  <c r="I59" i="15" s="1"/>
  <c r="C59" i="15"/>
  <c r="G58" i="15"/>
  <c r="H58" i="15" s="1"/>
  <c r="C58" i="15"/>
  <c r="G57" i="15"/>
  <c r="H57" i="15" s="1"/>
  <c r="I57" i="15" s="1"/>
  <c r="C57" i="15"/>
  <c r="E56" i="15"/>
  <c r="B56" i="15"/>
  <c r="G55" i="15"/>
  <c r="H55" i="15" s="1"/>
  <c r="I55" i="15" s="1"/>
  <c r="C55" i="15"/>
  <c r="G54" i="15"/>
  <c r="H54" i="15" s="1"/>
  <c r="I54" i="15" s="1"/>
  <c r="C54" i="15"/>
  <c r="G53" i="15"/>
  <c r="H53" i="15" s="1"/>
  <c r="I53" i="15" s="1"/>
  <c r="C53" i="15"/>
  <c r="G52" i="15"/>
  <c r="H52" i="15" s="1"/>
  <c r="I52" i="15" s="1"/>
  <c r="C52" i="15"/>
  <c r="G51" i="15"/>
  <c r="H51" i="15" s="1"/>
  <c r="I51" i="15" s="1"/>
  <c r="C51" i="15"/>
  <c r="G50" i="15"/>
  <c r="H50" i="15" s="1"/>
  <c r="I50" i="15" s="1"/>
  <c r="C50" i="15"/>
  <c r="G49" i="15"/>
  <c r="H49" i="15" s="1"/>
  <c r="I49" i="15" s="1"/>
  <c r="C49" i="15"/>
  <c r="G48" i="15"/>
  <c r="H48" i="15" s="1"/>
  <c r="I48" i="15" s="1"/>
  <c r="C48" i="15"/>
  <c r="G47" i="15"/>
  <c r="H47" i="15" s="1"/>
  <c r="I47" i="15" s="1"/>
  <c r="C47" i="15"/>
  <c r="G46" i="15"/>
  <c r="H46" i="15" s="1"/>
  <c r="I46" i="15" s="1"/>
  <c r="C46" i="15"/>
  <c r="G45" i="15"/>
  <c r="H45" i="15" s="1"/>
  <c r="I45" i="15" s="1"/>
  <c r="C45" i="15"/>
  <c r="G44" i="15"/>
  <c r="H44" i="15" s="1"/>
  <c r="I44" i="15" s="1"/>
  <c r="C44" i="15"/>
  <c r="G43" i="15"/>
  <c r="H43" i="15" s="1"/>
  <c r="I43" i="15" s="1"/>
  <c r="C43" i="15"/>
  <c r="G42" i="15"/>
  <c r="H42" i="15" s="1"/>
  <c r="I42" i="15" s="1"/>
  <c r="C42" i="15"/>
  <c r="G41" i="15"/>
  <c r="H41" i="15" s="1"/>
  <c r="I41" i="15" s="1"/>
  <c r="C41" i="15"/>
  <c r="G40" i="15"/>
  <c r="H40" i="15" s="1"/>
  <c r="I40" i="15" s="1"/>
  <c r="C40" i="15"/>
  <c r="G39" i="15"/>
  <c r="H39" i="15" s="1"/>
  <c r="I39" i="15" s="1"/>
  <c r="C39" i="15"/>
  <c r="G38" i="15"/>
  <c r="H38" i="15" s="1"/>
  <c r="I38" i="15" s="1"/>
  <c r="C38" i="15"/>
  <c r="G37" i="15"/>
  <c r="H37" i="15" s="1"/>
  <c r="I37" i="15" s="1"/>
  <c r="C37" i="15"/>
  <c r="G36" i="15"/>
  <c r="H36" i="15" s="1"/>
  <c r="I36" i="15" s="1"/>
  <c r="C36" i="15"/>
  <c r="G35" i="15"/>
  <c r="H35" i="15" s="1"/>
  <c r="I35" i="15" s="1"/>
  <c r="C35" i="15"/>
  <c r="G34" i="15"/>
  <c r="H34" i="15" s="1"/>
  <c r="I34" i="15" s="1"/>
  <c r="C34" i="15"/>
  <c r="G33" i="15"/>
  <c r="H33" i="15" s="1"/>
  <c r="I33" i="15" s="1"/>
  <c r="C33" i="15"/>
  <c r="G32" i="15"/>
  <c r="H32" i="15" s="1"/>
  <c r="I32" i="15" s="1"/>
  <c r="C32" i="15"/>
  <c r="G31" i="15"/>
  <c r="H31" i="15" s="1"/>
  <c r="I31" i="15" s="1"/>
  <c r="C31" i="15"/>
  <c r="G30" i="15"/>
  <c r="H30" i="15" s="1"/>
  <c r="I30" i="15" s="1"/>
  <c r="C30" i="15"/>
  <c r="G29" i="15"/>
  <c r="H29" i="15" s="1"/>
  <c r="I29" i="15" s="1"/>
  <c r="C29" i="15"/>
  <c r="G28" i="15"/>
  <c r="H28" i="15" s="1"/>
  <c r="I28" i="15" s="1"/>
  <c r="C28" i="15"/>
  <c r="G27" i="15"/>
  <c r="H27" i="15" s="1"/>
  <c r="I27" i="15" s="1"/>
  <c r="C27" i="15"/>
  <c r="G26" i="15"/>
  <c r="H26" i="15" s="1"/>
  <c r="I26" i="15" s="1"/>
  <c r="C26" i="15"/>
  <c r="G25" i="15"/>
  <c r="H25" i="15" s="1"/>
  <c r="I25" i="15" s="1"/>
  <c r="C25" i="15"/>
  <c r="G24" i="15"/>
  <c r="H24" i="15" s="1"/>
  <c r="I24" i="15" s="1"/>
  <c r="C24" i="15"/>
  <c r="G23" i="15"/>
  <c r="H23" i="15" s="1"/>
  <c r="I23" i="15" s="1"/>
  <c r="C23" i="15"/>
  <c r="G22" i="15"/>
  <c r="H22" i="15" s="1"/>
  <c r="I22" i="15" s="1"/>
  <c r="C22" i="15"/>
  <c r="G21" i="15"/>
  <c r="H21" i="15" s="1"/>
  <c r="I21" i="15" s="1"/>
  <c r="C21" i="15"/>
  <c r="G20" i="15"/>
  <c r="H20" i="15" s="1"/>
  <c r="I20" i="15" s="1"/>
  <c r="C20" i="15"/>
  <c r="G19" i="15"/>
  <c r="H19" i="15" s="1"/>
  <c r="I19" i="15" s="1"/>
  <c r="C19" i="15"/>
  <c r="G18" i="15"/>
  <c r="H18" i="15" s="1"/>
  <c r="I18" i="15" s="1"/>
  <c r="C18" i="15"/>
  <c r="E17" i="15"/>
  <c r="B17" i="15"/>
  <c r="G16" i="15"/>
  <c r="H16" i="15" s="1"/>
  <c r="I16" i="15" s="1"/>
  <c r="C16" i="15"/>
  <c r="G15" i="15"/>
  <c r="H15" i="15" s="1"/>
  <c r="C15" i="15"/>
  <c r="G14" i="15"/>
  <c r="H14" i="15" s="1"/>
  <c r="I14" i="15" s="1"/>
  <c r="C14" i="15"/>
  <c r="E13" i="15"/>
  <c r="B13" i="15"/>
  <c r="G373" i="14"/>
  <c r="H373" i="14" s="1"/>
  <c r="I373" i="14" s="1"/>
  <c r="C373" i="14"/>
  <c r="G372" i="14"/>
  <c r="H372" i="14" s="1"/>
  <c r="C372" i="14"/>
  <c r="G371" i="14"/>
  <c r="H371" i="14" s="1"/>
  <c r="I371" i="14" s="1"/>
  <c r="C371" i="14"/>
  <c r="H370" i="14"/>
  <c r="I370" i="14" s="1"/>
  <c r="C370" i="14"/>
  <c r="G369" i="14"/>
  <c r="H369" i="14" s="1"/>
  <c r="C369" i="14"/>
  <c r="C368" i="14" s="1"/>
  <c r="E368" i="14"/>
  <c r="E363" i="14" s="1"/>
  <c r="D368" i="14"/>
  <c r="B368" i="14"/>
  <c r="G367" i="14"/>
  <c r="H367" i="14"/>
  <c r="I367" i="14" s="1"/>
  <c r="C367" i="14"/>
  <c r="G366" i="14"/>
  <c r="H366" i="14" s="1"/>
  <c r="I366" i="14" s="1"/>
  <c r="C366" i="14"/>
  <c r="G365" i="14"/>
  <c r="H365" i="14" s="1"/>
  <c r="I365" i="14" s="1"/>
  <c r="C365" i="14"/>
  <c r="E364" i="14"/>
  <c r="D364" i="14"/>
  <c r="B364" i="14"/>
  <c r="G623" i="14"/>
  <c r="H623" i="14" s="1"/>
  <c r="I623" i="14" s="1"/>
  <c r="C623" i="14"/>
  <c r="G622" i="14"/>
  <c r="H622" i="14" s="1"/>
  <c r="I622" i="14" s="1"/>
  <c r="C622" i="14"/>
  <c r="G621" i="14"/>
  <c r="H621" i="14" s="1"/>
  <c r="I621" i="14" s="1"/>
  <c r="C621" i="14"/>
  <c r="G620" i="14"/>
  <c r="H620" i="14" s="1"/>
  <c r="I620" i="14" s="1"/>
  <c r="C620" i="14"/>
  <c r="G619" i="14"/>
  <c r="H619" i="14" s="1"/>
  <c r="I619" i="14" s="1"/>
  <c r="C619" i="14"/>
  <c r="G618" i="14"/>
  <c r="H618" i="14" s="1"/>
  <c r="I618" i="14" s="1"/>
  <c r="C618" i="14"/>
  <c r="G617" i="14"/>
  <c r="H617" i="14"/>
  <c r="I617" i="14" s="1"/>
  <c r="C617" i="14"/>
  <c r="G616" i="14"/>
  <c r="H616" i="14" s="1"/>
  <c r="I616" i="14" s="1"/>
  <c r="C616" i="14"/>
  <c r="G615" i="14"/>
  <c r="H615" i="14" s="1"/>
  <c r="I615" i="14" s="1"/>
  <c r="C615" i="14"/>
  <c r="G614" i="14"/>
  <c r="H614" i="14" s="1"/>
  <c r="I614" i="14" s="1"/>
  <c r="C614" i="14"/>
  <c r="E613" i="14"/>
  <c r="D613" i="14"/>
  <c r="B613" i="14"/>
  <c r="G612" i="14"/>
  <c r="H612" i="14" s="1"/>
  <c r="I612" i="14" s="1"/>
  <c r="C612" i="14"/>
  <c r="G611" i="14"/>
  <c r="H611" i="14"/>
  <c r="I611" i="14" s="1"/>
  <c r="C611" i="14"/>
  <c r="G610" i="14"/>
  <c r="H610" i="14" s="1"/>
  <c r="I610" i="14" s="1"/>
  <c r="C610" i="14"/>
  <c r="G609" i="14"/>
  <c r="H609" i="14" s="1"/>
  <c r="I609" i="14" s="1"/>
  <c r="C609" i="14"/>
  <c r="G608" i="14"/>
  <c r="H608" i="14" s="1"/>
  <c r="I608" i="14" s="1"/>
  <c r="C608" i="14"/>
  <c r="G607" i="14"/>
  <c r="H607" i="14" s="1"/>
  <c r="I607" i="14" s="1"/>
  <c r="C607" i="14"/>
  <c r="G606" i="14"/>
  <c r="H606" i="14" s="1"/>
  <c r="I606" i="14" s="1"/>
  <c r="C606" i="14"/>
  <c r="G605" i="14"/>
  <c r="H605" i="14" s="1"/>
  <c r="I605" i="14" s="1"/>
  <c r="C605" i="14"/>
  <c r="G604" i="14"/>
  <c r="H604" i="14" s="1"/>
  <c r="I604" i="14" s="1"/>
  <c r="C604" i="14"/>
  <c r="G603" i="14"/>
  <c r="H603" i="14" s="1"/>
  <c r="I603" i="14" s="1"/>
  <c r="C603" i="14"/>
  <c r="G602" i="14"/>
  <c r="H602" i="14" s="1"/>
  <c r="I602" i="14" s="1"/>
  <c r="C602" i="14"/>
  <c r="G601" i="14"/>
  <c r="H601" i="14" s="1"/>
  <c r="I601" i="14" s="1"/>
  <c r="C601" i="14"/>
  <c r="E600" i="14"/>
  <c r="B600" i="14"/>
  <c r="G598" i="14"/>
  <c r="H598" i="14"/>
  <c r="I598" i="14" s="1"/>
  <c r="C598" i="14"/>
  <c r="G597" i="14"/>
  <c r="H597" i="14" s="1"/>
  <c r="I597" i="14" s="1"/>
  <c r="C597" i="14"/>
  <c r="G596" i="14"/>
  <c r="H596" i="14" s="1"/>
  <c r="C596" i="14"/>
  <c r="E595" i="14"/>
  <c r="B595" i="14"/>
  <c r="G594" i="14"/>
  <c r="H594" i="14" s="1"/>
  <c r="I594" i="14" s="1"/>
  <c r="C594" i="14"/>
  <c r="G593" i="14"/>
  <c r="H593" i="14" s="1"/>
  <c r="I593" i="14" s="1"/>
  <c r="C593" i="14"/>
  <c r="G592" i="14"/>
  <c r="H592" i="14" s="1"/>
  <c r="I592" i="14" s="1"/>
  <c r="C592" i="14"/>
  <c r="G591" i="14"/>
  <c r="H591" i="14" s="1"/>
  <c r="C591" i="14"/>
  <c r="G590" i="14"/>
  <c r="H590" i="14" s="1"/>
  <c r="I590" i="14" s="1"/>
  <c r="C590" i="14"/>
  <c r="G589" i="14"/>
  <c r="H589" i="14" s="1"/>
  <c r="I589" i="14" s="1"/>
  <c r="C589" i="14"/>
  <c r="E588" i="14"/>
  <c r="B588" i="14"/>
  <c r="G586" i="14"/>
  <c r="H586" i="14" s="1"/>
  <c r="C586" i="14"/>
  <c r="E585" i="14"/>
  <c r="E584" i="14" s="1"/>
  <c r="B585" i="14"/>
  <c r="B584" i="14" s="1"/>
  <c r="G583" i="14"/>
  <c r="H583" i="14" s="1"/>
  <c r="I583" i="14" s="1"/>
  <c r="C583" i="14"/>
  <c r="G582" i="14"/>
  <c r="H582" i="14" s="1"/>
  <c r="I582" i="14" s="1"/>
  <c r="C582" i="14"/>
  <c r="G581" i="14"/>
  <c r="H581" i="14" s="1"/>
  <c r="I581" i="14" s="1"/>
  <c r="C581" i="14"/>
  <c r="G580" i="14"/>
  <c r="H580" i="14" s="1"/>
  <c r="I580" i="14" s="1"/>
  <c r="C580" i="14"/>
  <c r="G579" i="14"/>
  <c r="H579" i="14" s="1"/>
  <c r="I579" i="14" s="1"/>
  <c r="C579" i="14"/>
  <c r="G578" i="14"/>
  <c r="H578" i="14" s="1"/>
  <c r="I578" i="14" s="1"/>
  <c r="C578" i="14"/>
  <c r="G577" i="14"/>
  <c r="H577" i="14" s="1"/>
  <c r="I577" i="14" s="1"/>
  <c r="C577" i="14"/>
  <c r="G576" i="14"/>
  <c r="H576" i="14" s="1"/>
  <c r="I576" i="14" s="1"/>
  <c r="C576" i="14"/>
  <c r="G575" i="14"/>
  <c r="H575" i="14" s="1"/>
  <c r="I575" i="14" s="1"/>
  <c r="C575" i="14"/>
  <c r="G574" i="14"/>
  <c r="H574" i="14" s="1"/>
  <c r="I574" i="14" s="1"/>
  <c r="C574" i="14"/>
  <c r="G573" i="14"/>
  <c r="H573" i="14" s="1"/>
  <c r="I573" i="14" s="1"/>
  <c r="C573" i="14"/>
  <c r="G572" i="14"/>
  <c r="H572" i="14" s="1"/>
  <c r="I572" i="14" s="1"/>
  <c r="C572" i="14"/>
  <c r="G571" i="14"/>
  <c r="H571" i="14" s="1"/>
  <c r="I571" i="14" s="1"/>
  <c r="C571" i="14"/>
  <c r="G570" i="14"/>
  <c r="H570" i="14" s="1"/>
  <c r="I570" i="14" s="1"/>
  <c r="C570" i="14"/>
  <c r="G569" i="14"/>
  <c r="H569" i="14" s="1"/>
  <c r="I569" i="14" s="1"/>
  <c r="C569" i="14"/>
  <c r="E568" i="14"/>
  <c r="E567" i="14" s="1"/>
  <c r="B568" i="14"/>
  <c r="B567" i="14" s="1"/>
  <c r="G566" i="14"/>
  <c r="H566" i="14" s="1"/>
  <c r="I566" i="14" s="1"/>
  <c r="C566" i="14"/>
  <c r="G565" i="14"/>
  <c r="H565" i="14" s="1"/>
  <c r="I565" i="14" s="1"/>
  <c r="C565" i="14"/>
  <c r="G564" i="14"/>
  <c r="H564" i="14" s="1"/>
  <c r="I564" i="14" s="1"/>
  <c r="C564" i="14"/>
  <c r="G563" i="14"/>
  <c r="H563" i="14" s="1"/>
  <c r="I563" i="14" s="1"/>
  <c r="C563" i="14"/>
  <c r="G562" i="14"/>
  <c r="H562" i="14" s="1"/>
  <c r="I562" i="14" s="1"/>
  <c r="C562" i="14"/>
  <c r="G561" i="14"/>
  <c r="H561" i="14" s="1"/>
  <c r="I561" i="14" s="1"/>
  <c r="C561" i="14"/>
  <c r="G560" i="14"/>
  <c r="H560" i="14" s="1"/>
  <c r="I560" i="14" s="1"/>
  <c r="C560" i="14"/>
  <c r="G559" i="14"/>
  <c r="H559" i="14" s="1"/>
  <c r="C559" i="14"/>
  <c r="E558" i="14"/>
  <c r="B558" i="14"/>
  <c r="G557" i="14"/>
  <c r="H557" i="14" s="1"/>
  <c r="I557" i="14" s="1"/>
  <c r="C557" i="14"/>
  <c r="G556" i="14"/>
  <c r="H556" i="14" s="1"/>
  <c r="I556" i="14" s="1"/>
  <c r="C556" i="14"/>
  <c r="G555" i="14"/>
  <c r="H555" i="14" s="1"/>
  <c r="I555" i="14" s="1"/>
  <c r="C555" i="14"/>
  <c r="G554" i="14"/>
  <c r="H554" i="14" s="1"/>
  <c r="I554" i="14" s="1"/>
  <c r="C554" i="14"/>
  <c r="G553" i="14"/>
  <c r="H553" i="14" s="1"/>
  <c r="I553" i="14" s="1"/>
  <c r="C553" i="14"/>
  <c r="G552" i="14"/>
  <c r="H552" i="14" s="1"/>
  <c r="I552" i="14" s="1"/>
  <c r="C552" i="14"/>
  <c r="G551" i="14"/>
  <c r="H551" i="14" s="1"/>
  <c r="I551" i="14" s="1"/>
  <c r="C551" i="14"/>
  <c r="G550" i="14"/>
  <c r="H550" i="14" s="1"/>
  <c r="I550" i="14" s="1"/>
  <c r="C550" i="14"/>
  <c r="G549" i="14"/>
  <c r="H549" i="14" s="1"/>
  <c r="I549" i="14" s="1"/>
  <c r="C549" i="14"/>
  <c r="G548" i="14"/>
  <c r="H548" i="14" s="1"/>
  <c r="I548" i="14" s="1"/>
  <c r="C548" i="14"/>
  <c r="G547" i="14"/>
  <c r="H547" i="14" s="1"/>
  <c r="I547" i="14" s="1"/>
  <c r="C547" i="14"/>
  <c r="G546" i="14"/>
  <c r="H546" i="14" s="1"/>
  <c r="I546" i="14" s="1"/>
  <c r="C546" i="14"/>
  <c r="E545" i="14"/>
  <c r="B545" i="14"/>
  <c r="G543" i="14"/>
  <c r="H543" i="14" s="1"/>
  <c r="I543" i="14" s="1"/>
  <c r="C543" i="14"/>
  <c r="G542" i="14"/>
  <c r="H542" i="14" s="1"/>
  <c r="I542" i="14" s="1"/>
  <c r="C542" i="14"/>
  <c r="E541" i="14"/>
  <c r="B541" i="14"/>
  <c r="G540" i="14"/>
  <c r="H540" i="14" s="1"/>
  <c r="I540" i="14" s="1"/>
  <c r="C540" i="14"/>
  <c r="G539" i="14"/>
  <c r="H539" i="14" s="1"/>
  <c r="I539" i="14" s="1"/>
  <c r="C539" i="14"/>
  <c r="G538" i="14"/>
  <c r="H538" i="14" s="1"/>
  <c r="I538" i="14" s="1"/>
  <c r="C538" i="14"/>
  <c r="E537" i="14"/>
  <c r="B537" i="14"/>
  <c r="B536" i="14" s="1"/>
  <c r="G535" i="14"/>
  <c r="H535" i="14" s="1"/>
  <c r="I535" i="14" s="1"/>
  <c r="C535" i="14"/>
  <c r="G534" i="14"/>
  <c r="H534" i="14" s="1"/>
  <c r="I534" i="14" s="1"/>
  <c r="C534" i="14"/>
  <c r="G533" i="14"/>
  <c r="H533" i="14" s="1"/>
  <c r="I533" i="14" s="1"/>
  <c r="C533" i="14"/>
  <c r="G532" i="14"/>
  <c r="H532" i="14" s="1"/>
  <c r="C532" i="14"/>
  <c r="E531" i="14"/>
  <c r="B531" i="14"/>
  <c r="G530" i="14"/>
  <c r="H530" i="14" s="1"/>
  <c r="I530" i="14" s="1"/>
  <c r="C530" i="14"/>
  <c r="G529" i="14"/>
  <c r="H529" i="14" s="1"/>
  <c r="I529" i="14" s="1"/>
  <c r="C529" i="14"/>
  <c r="G528" i="14"/>
  <c r="H528" i="14" s="1"/>
  <c r="I528" i="14" s="1"/>
  <c r="C528" i="14"/>
  <c r="G527" i="14"/>
  <c r="H527" i="14" s="1"/>
  <c r="I527" i="14" s="1"/>
  <c r="C527" i="14"/>
  <c r="G526" i="14"/>
  <c r="H526" i="14" s="1"/>
  <c r="I526" i="14" s="1"/>
  <c r="C526" i="14"/>
  <c r="G525" i="14"/>
  <c r="H525" i="14" s="1"/>
  <c r="I525" i="14" s="1"/>
  <c r="C525" i="14"/>
  <c r="G524" i="14"/>
  <c r="H524" i="14" s="1"/>
  <c r="I524" i="14" s="1"/>
  <c r="C524" i="14"/>
  <c r="G523" i="14"/>
  <c r="H523" i="14" s="1"/>
  <c r="I523" i="14" s="1"/>
  <c r="C523" i="14"/>
  <c r="G522" i="14"/>
  <c r="H522" i="14" s="1"/>
  <c r="I522" i="14" s="1"/>
  <c r="C522" i="14"/>
  <c r="G521" i="14"/>
  <c r="H521" i="14" s="1"/>
  <c r="I521" i="14" s="1"/>
  <c r="C521" i="14"/>
  <c r="G520" i="14"/>
  <c r="H520" i="14" s="1"/>
  <c r="C520" i="14"/>
  <c r="E519" i="14"/>
  <c r="B519" i="14"/>
  <c r="G517" i="14"/>
  <c r="H517" i="14" s="1"/>
  <c r="I517" i="14" s="1"/>
  <c r="C517" i="14"/>
  <c r="G516" i="14"/>
  <c r="H516" i="14" s="1"/>
  <c r="I516" i="14" s="1"/>
  <c r="C516" i="14"/>
  <c r="G515" i="14"/>
  <c r="H515" i="14"/>
  <c r="I515" i="14" s="1"/>
  <c r="C515" i="14"/>
  <c r="G514" i="14"/>
  <c r="H514" i="14" s="1"/>
  <c r="I514" i="14" s="1"/>
  <c r="C514" i="14"/>
  <c r="G513" i="14"/>
  <c r="H513" i="14" s="1"/>
  <c r="I513" i="14" s="1"/>
  <c r="C513" i="14"/>
  <c r="G512" i="14"/>
  <c r="H512" i="14" s="1"/>
  <c r="I512" i="14" s="1"/>
  <c r="C512" i="14"/>
  <c r="G511" i="14"/>
  <c r="H511" i="14" s="1"/>
  <c r="I511" i="14" s="1"/>
  <c r="C511" i="14"/>
  <c r="G510" i="14"/>
  <c r="H510" i="14" s="1"/>
  <c r="I510" i="14" s="1"/>
  <c r="C510" i="14"/>
  <c r="G509" i="14"/>
  <c r="H509" i="14" s="1"/>
  <c r="C509" i="14"/>
  <c r="E508" i="14"/>
  <c r="B508" i="14"/>
  <c r="G507" i="14"/>
  <c r="H507" i="14" s="1"/>
  <c r="I507" i="14" s="1"/>
  <c r="C507" i="14"/>
  <c r="G506" i="14"/>
  <c r="H506" i="14" s="1"/>
  <c r="I506" i="14" s="1"/>
  <c r="C506" i="14"/>
  <c r="G505" i="14"/>
  <c r="H505" i="14" s="1"/>
  <c r="I505" i="14" s="1"/>
  <c r="C505" i="14"/>
  <c r="G504" i="14"/>
  <c r="H504" i="14" s="1"/>
  <c r="I504" i="14" s="1"/>
  <c r="C504" i="14"/>
  <c r="G503" i="14"/>
  <c r="H503" i="14" s="1"/>
  <c r="I503" i="14" s="1"/>
  <c r="C503" i="14"/>
  <c r="G502" i="14"/>
  <c r="H502" i="14" s="1"/>
  <c r="I502" i="14" s="1"/>
  <c r="C502" i="14"/>
  <c r="G501" i="14"/>
  <c r="H501" i="14" s="1"/>
  <c r="I501" i="14" s="1"/>
  <c r="C501" i="14"/>
  <c r="G500" i="14"/>
  <c r="H500" i="14" s="1"/>
  <c r="I500" i="14" s="1"/>
  <c r="C500" i="14"/>
  <c r="G499" i="14"/>
  <c r="H499" i="14" s="1"/>
  <c r="I499" i="14" s="1"/>
  <c r="C499" i="14"/>
  <c r="G498" i="14"/>
  <c r="H498" i="14" s="1"/>
  <c r="I498" i="14" s="1"/>
  <c r="C498" i="14"/>
  <c r="G497" i="14"/>
  <c r="H497" i="14" s="1"/>
  <c r="I497" i="14" s="1"/>
  <c r="C497" i="14"/>
  <c r="G496" i="14"/>
  <c r="H496" i="14" s="1"/>
  <c r="I496" i="14" s="1"/>
  <c r="C496" i="14"/>
  <c r="G495" i="14"/>
  <c r="H495" i="14" s="1"/>
  <c r="I495" i="14" s="1"/>
  <c r="C495" i="14"/>
  <c r="G494" i="14"/>
  <c r="H494" i="14" s="1"/>
  <c r="I494" i="14" s="1"/>
  <c r="C494" i="14"/>
  <c r="G493" i="14"/>
  <c r="H493" i="14" s="1"/>
  <c r="I493" i="14" s="1"/>
  <c r="C493" i="14"/>
  <c r="G492" i="14"/>
  <c r="H492" i="14" s="1"/>
  <c r="I492" i="14" s="1"/>
  <c r="C492" i="14"/>
  <c r="G491" i="14"/>
  <c r="H491" i="14" s="1"/>
  <c r="I491" i="14" s="1"/>
  <c r="C491" i="14"/>
  <c r="G490" i="14"/>
  <c r="H490" i="14" s="1"/>
  <c r="I490" i="14" s="1"/>
  <c r="C490" i="14"/>
  <c r="E489" i="14"/>
  <c r="B489" i="14"/>
  <c r="G488" i="14"/>
  <c r="H488" i="14" s="1"/>
  <c r="I488" i="14" s="1"/>
  <c r="C488" i="14"/>
  <c r="G487" i="14"/>
  <c r="H487" i="14" s="1"/>
  <c r="C487" i="14"/>
  <c r="E486" i="14"/>
  <c r="E485" i="14" s="1"/>
  <c r="B486" i="14"/>
  <c r="G484" i="14"/>
  <c r="H484" i="14" s="1"/>
  <c r="I484" i="14" s="1"/>
  <c r="C484" i="14"/>
  <c r="G483" i="14"/>
  <c r="H483" i="14" s="1"/>
  <c r="I483" i="14" s="1"/>
  <c r="C483" i="14"/>
  <c r="G482" i="14"/>
  <c r="H482" i="14" s="1"/>
  <c r="I482" i="14" s="1"/>
  <c r="C482" i="14"/>
  <c r="G481" i="14"/>
  <c r="H481" i="14" s="1"/>
  <c r="I481" i="14" s="1"/>
  <c r="C481" i="14"/>
  <c r="E480" i="14"/>
  <c r="B480" i="14"/>
  <c r="G479" i="14"/>
  <c r="H479" i="14" s="1"/>
  <c r="I479" i="14" s="1"/>
  <c r="C479" i="14"/>
  <c r="G478" i="14"/>
  <c r="H478" i="14" s="1"/>
  <c r="I478" i="14" s="1"/>
  <c r="C478" i="14"/>
  <c r="G477" i="14"/>
  <c r="H477" i="14" s="1"/>
  <c r="C477" i="14"/>
  <c r="G476" i="14"/>
  <c r="H476" i="14" s="1"/>
  <c r="I476" i="14" s="1"/>
  <c r="C476" i="14"/>
  <c r="E475" i="14"/>
  <c r="E474" i="14" s="1"/>
  <c r="B475" i="14"/>
  <c r="G473" i="14"/>
  <c r="H473" i="14" s="1"/>
  <c r="I473" i="14" s="1"/>
  <c r="C473" i="14"/>
  <c r="G472" i="14"/>
  <c r="H472" i="14" s="1"/>
  <c r="I472" i="14" s="1"/>
  <c r="C472" i="14"/>
  <c r="G471" i="14"/>
  <c r="H471" i="14" s="1"/>
  <c r="I471" i="14" s="1"/>
  <c r="C471" i="14"/>
  <c r="G470" i="14"/>
  <c r="H470" i="14" s="1"/>
  <c r="I470" i="14" s="1"/>
  <c r="C470" i="14"/>
  <c r="G469" i="14"/>
  <c r="H469" i="14" s="1"/>
  <c r="I469" i="14" s="1"/>
  <c r="C469" i="14"/>
  <c r="G468" i="14"/>
  <c r="H468" i="14" s="1"/>
  <c r="I468" i="14" s="1"/>
  <c r="C468" i="14"/>
  <c r="G467" i="14"/>
  <c r="H467" i="14" s="1"/>
  <c r="I467" i="14" s="1"/>
  <c r="C467" i="14"/>
  <c r="G466" i="14"/>
  <c r="H466" i="14" s="1"/>
  <c r="C466" i="14"/>
  <c r="E465" i="14"/>
  <c r="B465" i="14"/>
  <c r="G464" i="14"/>
  <c r="H464" i="14" s="1"/>
  <c r="I464" i="14" s="1"/>
  <c r="C464" i="14"/>
  <c r="G463" i="14"/>
  <c r="H463" i="14" s="1"/>
  <c r="I463" i="14" s="1"/>
  <c r="C463" i="14"/>
  <c r="G462" i="14"/>
  <c r="H462" i="14" s="1"/>
  <c r="I462" i="14" s="1"/>
  <c r="C462" i="14"/>
  <c r="G461" i="14"/>
  <c r="H461" i="14" s="1"/>
  <c r="I461" i="14" s="1"/>
  <c r="C461" i="14"/>
  <c r="G460" i="14"/>
  <c r="H460" i="14" s="1"/>
  <c r="I460" i="14" s="1"/>
  <c r="C460" i="14"/>
  <c r="G459" i="14"/>
  <c r="H459" i="14" s="1"/>
  <c r="I459" i="14" s="1"/>
  <c r="C459" i="14"/>
  <c r="G458" i="14"/>
  <c r="H458" i="14"/>
  <c r="I458" i="14" s="1"/>
  <c r="C458" i="14"/>
  <c r="G457" i="14"/>
  <c r="H457" i="14" s="1"/>
  <c r="I457" i="14" s="1"/>
  <c r="C457" i="14"/>
  <c r="G456" i="14"/>
  <c r="H456" i="14" s="1"/>
  <c r="I456" i="14" s="1"/>
  <c r="C456" i="14"/>
  <c r="G455" i="14"/>
  <c r="H455" i="14" s="1"/>
  <c r="I455" i="14" s="1"/>
  <c r="C455" i="14"/>
  <c r="G454" i="14"/>
  <c r="H454" i="14" s="1"/>
  <c r="I454" i="14" s="1"/>
  <c r="C454" i="14"/>
  <c r="G453" i="14"/>
  <c r="H453" i="14" s="1"/>
  <c r="I453" i="14" s="1"/>
  <c r="C453" i="14"/>
  <c r="G452" i="14"/>
  <c r="H452" i="14" s="1"/>
  <c r="I452" i="14" s="1"/>
  <c r="C452" i="14"/>
  <c r="G451" i="14"/>
  <c r="H451" i="14" s="1"/>
  <c r="I451" i="14" s="1"/>
  <c r="C451" i="14"/>
  <c r="G450" i="14"/>
  <c r="H450" i="14" s="1"/>
  <c r="I450" i="14" s="1"/>
  <c r="C450" i="14"/>
  <c r="E449" i="14"/>
  <c r="B449" i="14"/>
  <c r="G447" i="14"/>
  <c r="H447" i="14"/>
  <c r="I447" i="14" s="1"/>
  <c r="C447" i="14"/>
  <c r="G446" i="14"/>
  <c r="H446" i="14" s="1"/>
  <c r="C446" i="14"/>
  <c r="E445" i="14"/>
  <c r="E444" i="14" s="1"/>
  <c r="B445" i="14"/>
  <c r="B444" i="14" s="1"/>
  <c r="G443" i="14"/>
  <c r="H443" i="14" s="1"/>
  <c r="I443" i="14" s="1"/>
  <c r="C443" i="14"/>
  <c r="G442" i="14"/>
  <c r="H442" i="14" s="1"/>
  <c r="I442" i="14" s="1"/>
  <c r="C442" i="14"/>
  <c r="G441" i="14"/>
  <c r="H441" i="14" s="1"/>
  <c r="I441" i="14" s="1"/>
  <c r="C441" i="14"/>
  <c r="E440" i="14"/>
  <c r="B440" i="14"/>
  <c r="G439" i="14"/>
  <c r="H439" i="14" s="1"/>
  <c r="I439" i="14" s="1"/>
  <c r="C439" i="14"/>
  <c r="G438" i="14"/>
  <c r="H438" i="14" s="1"/>
  <c r="I438" i="14" s="1"/>
  <c r="C438" i="14"/>
  <c r="G437" i="14"/>
  <c r="H437" i="14" s="1"/>
  <c r="I437" i="14" s="1"/>
  <c r="C437" i="14"/>
  <c r="G436" i="14"/>
  <c r="H436" i="14" s="1"/>
  <c r="C436" i="14"/>
  <c r="E435" i="14"/>
  <c r="B435" i="14"/>
  <c r="G433" i="14"/>
  <c r="H433" i="14" s="1"/>
  <c r="I433" i="14" s="1"/>
  <c r="C433" i="14"/>
  <c r="G432" i="14"/>
  <c r="H432" i="14"/>
  <c r="I432" i="14" s="1"/>
  <c r="C432" i="14"/>
  <c r="G431" i="14"/>
  <c r="H431" i="14" s="1"/>
  <c r="I431" i="14" s="1"/>
  <c r="C431" i="14"/>
  <c r="G430" i="14"/>
  <c r="H430" i="14" s="1"/>
  <c r="I430" i="14" s="1"/>
  <c r="C430" i="14"/>
  <c r="G429" i="14"/>
  <c r="H429" i="14" s="1"/>
  <c r="I429" i="14" s="1"/>
  <c r="C429" i="14"/>
  <c r="G428" i="14"/>
  <c r="H428" i="14" s="1"/>
  <c r="I428" i="14" s="1"/>
  <c r="C428" i="14"/>
  <c r="G427" i="14"/>
  <c r="H427" i="14" s="1"/>
  <c r="I427" i="14" s="1"/>
  <c r="C427" i="14"/>
  <c r="G426" i="14"/>
  <c r="H426" i="14" s="1"/>
  <c r="C426" i="14"/>
  <c r="G425" i="14"/>
  <c r="H425" i="14" s="1"/>
  <c r="I425" i="14" s="1"/>
  <c r="C425" i="14"/>
  <c r="E424" i="14"/>
  <c r="B424" i="14"/>
  <c r="G423" i="14"/>
  <c r="H423" i="14" s="1"/>
  <c r="I423" i="14" s="1"/>
  <c r="C423" i="14"/>
  <c r="G422" i="14"/>
  <c r="H422" i="14" s="1"/>
  <c r="I422" i="14" s="1"/>
  <c r="C422" i="14"/>
  <c r="G421" i="14"/>
  <c r="H421" i="14" s="1"/>
  <c r="I421" i="14" s="1"/>
  <c r="C421" i="14"/>
  <c r="G420" i="14"/>
  <c r="H420" i="14" s="1"/>
  <c r="I420" i="14" s="1"/>
  <c r="C420" i="14"/>
  <c r="G419" i="14"/>
  <c r="H419" i="14" s="1"/>
  <c r="I419" i="14" s="1"/>
  <c r="C419" i="14"/>
  <c r="G418" i="14"/>
  <c r="H418" i="14" s="1"/>
  <c r="I418" i="14" s="1"/>
  <c r="C418" i="14"/>
  <c r="G417" i="14"/>
  <c r="H417" i="14" s="1"/>
  <c r="I417" i="14" s="1"/>
  <c r="C417" i="14"/>
  <c r="G416" i="14"/>
  <c r="H416" i="14" s="1"/>
  <c r="I416" i="14" s="1"/>
  <c r="C416" i="14"/>
  <c r="G415" i="14"/>
  <c r="H415" i="14" s="1"/>
  <c r="I415" i="14" s="1"/>
  <c r="C415" i="14"/>
  <c r="G414" i="14"/>
  <c r="H414" i="14" s="1"/>
  <c r="I414" i="14" s="1"/>
  <c r="C414" i="14"/>
  <c r="G413" i="14"/>
  <c r="H413" i="14" s="1"/>
  <c r="I413" i="14" s="1"/>
  <c r="C413" i="14"/>
  <c r="G412" i="14"/>
  <c r="H412" i="14" s="1"/>
  <c r="I412" i="14" s="1"/>
  <c r="C412" i="14"/>
  <c r="G411" i="14"/>
  <c r="H411" i="14" s="1"/>
  <c r="I411" i="14" s="1"/>
  <c r="C411" i="14"/>
  <c r="G410" i="14"/>
  <c r="H410" i="14" s="1"/>
  <c r="I410" i="14" s="1"/>
  <c r="C410" i="14"/>
  <c r="G409" i="14"/>
  <c r="H409" i="14" s="1"/>
  <c r="I409" i="14" s="1"/>
  <c r="C409" i="14"/>
  <c r="E408" i="14"/>
  <c r="B408" i="14"/>
  <c r="G407" i="14"/>
  <c r="H407" i="14" s="1"/>
  <c r="H406" i="14" s="1"/>
  <c r="C407" i="14"/>
  <c r="E406" i="14"/>
  <c r="B406" i="14"/>
  <c r="G404" i="14"/>
  <c r="H404" i="14" s="1"/>
  <c r="C404" i="14"/>
  <c r="G403" i="14"/>
  <c r="H403" i="14" s="1"/>
  <c r="I403" i="14" s="1"/>
  <c r="C403" i="14"/>
  <c r="G402" i="14"/>
  <c r="H402" i="14" s="1"/>
  <c r="I402" i="14" s="1"/>
  <c r="C402" i="14"/>
  <c r="G401" i="14"/>
  <c r="H401" i="14" s="1"/>
  <c r="I401" i="14"/>
  <c r="C401" i="14"/>
  <c r="G400" i="14"/>
  <c r="H400" i="14" s="1"/>
  <c r="I400" i="14" s="1"/>
  <c r="C400" i="14"/>
  <c r="G399" i="14"/>
  <c r="H399" i="14" s="1"/>
  <c r="I399" i="14" s="1"/>
  <c r="C399" i="14"/>
  <c r="G398" i="14"/>
  <c r="H398" i="14" s="1"/>
  <c r="I398" i="14" s="1"/>
  <c r="C398" i="14"/>
  <c r="G397" i="14"/>
  <c r="H397" i="14" s="1"/>
  <c r="I397" i="14" s="1"/>
  <c r="C397" i="14"/>
  <c r="G396" i="14"/>
  <c r="H396" i="14" s="1"/>
  <c r="I396" i="14" s="1"/>
  <c r="C396" i="14"/>
  <c r="G395" i="14"/>
  <c r="H395" i="14" s="1"/>
  <c r="I395" i="14" s="1"/>
  <c r="C395" i="14"/>
  <c r="G394" i="14"/>
  <c r="H394" i="14" s="1"/>
  <c r="C394" i="14"/>
  <c r="G393" i="14"/>
  <c r="H393" i="14" s="1"/>
  <c r="I393" i="14" s="1"/>
  <c r="C393" i="14"/>
  <c r="E392" i="14"/>
  <c r="E374" i="14" s="1"/>
  <c r="B392" i="14"/>
  <c r="G391" i="14"/>
  <c r="H391" i="14" s="1"/>
  <c r="I391" i="14" s="1"/>
  <c r="C391" i="14"/>
  <c r="G390" i="14"/>
  <c r="H390" i="14" s="1"/>
  <c r="I390" i="14" s="1"/>
  <c r="C390" i="14"/>
  <c r="G389" i="14"/>
  <c r="H389" i="14" s="1"/>
  <c r="I389" i="14" s="1"/>
  <c r="C389" i="14"/>
  <c r="G388" i="14"/>
  <c r="H388" i="14" s="1"/>
  <c r="I388" i="14" s="1"/>
  <c r="C388" i="14"/>
  <c r="G387" i="14"/>
  <c r="H387" i="14" s="1"/>
  <c r="I387" i="14" s="1"/>
  <c r="C387" i="14"/>
  <c r="G386" i="14"/>
  <c r="H386" i="14" s="1"/>
  <c r="I386" i="14" s="1"/>
  <c r="C386" i="14"/>
  <c r="G385" i="14"/>
  <c r="H385" i="14" s="1"/>
  <c r="I385" i="14" s="1"/>
  <c r="C385" i="14"/>
  <c r="G384" i="14"/>
  <c r="H384" i="14"/>
  <c r="I384" i="14" s="1"/>
  <c r="C384" i="14"/>
  <c r="G383" i="14"/>
  <c r="H383" i="14" s="1"/>
  <c r="I383" i="14" s="1"/>
  <c r="C383" i="14"/>
  <c r="G382" i="14"/>
  <c r="H382" i="14" s="1"/>
  <c r="I382" i="14" s="1"/>
  <c r="C382" i="14"/>
  <c r="G381" i="14"/>
  <c r="H381" i="14" s="1"/>
  <c r="I381" i="14" s="1"/>
  <c r="C381" i="14"/>
  <c r="G380" i="14"/>
  <c r="H380" i="14" s="1"/>
  <c r="I380" i="14" s="1"/>
  <c r="C380" i="14"/>
  <c r="G379" i="14"/>
  <c r="H379" i="14" s="1"/>
  <c r="C379" i="14"/>
  <c r="G378" i="14"/>
  <c r="H378" i="14" s="1"/>
  <c r="I378" i="14" s="1"/>
  <c r="C378" i="14"/>
  <c r="G377" i="14"/>
  <c r="H377" i="14" s="1"/>
  <c r="I377" i="14" s="1"/>
  <c r="C377" i="14"/>
  <c r="G376" i="14"/>
  <c r="H376" i="14" s="1"/>
  <c r="I376" i="14" s="1"/>
  <c r="C376" i="14"/>
  <c r="E375" i="14"/>
  <c r="B375" i="14"/>
  <c r="G362" i="14"/>
  <c r="H362" i="14" s="1"/>
  <c r="I362" i="14" s="1"/>
  <c r="C362" i="14"/>
  <c r="G361" i="14"/>
  <c r="H361" i="14" s="1"/>
  <c r="I361" i="14" s="1"/>
  <c r="C361" i="14"/>
  <c r="G360" i="14"/>
  <c r="H360" i="14" s="1"/>
  <c r="C360" i="14"/>
  <c r="G359" i="14"/>
  <c r="H359" i="14" s="1"/>
  <c r="I359" i="14" s="1"/>
  <c r="C359" i="14"/>
  <c r="G358" i="14"/>
  <c r="H358" i="14" s="1"/>
  <c r="C358" i="14"/>
  <c r="E357" i="14"/>
  <c r="B357" i="14"/>
  <c r="G356" i="14"/>
  <c r="H356" i="14" s="1"/>
  <c r="I356" i="14"/>
  <c r="C356" i="14"/>
  <c r="G355" i="14"/>
  <c r="H355" i="14" s="1"/>
  <c r="I355" i="14" s="1"/>
  <c r="C355" i="14"/>
  <c r="G354" i="14"/>
  <c r="H354" i="14" s="1"/>
  <c r="I354" i="14" s="1"/>
  <c r="C354" i="14"/>
  <c r="G353" i="14"/>
  <c r="H353" i="14" s="1"/>
  <c r="I353" i="14" s="1"/>
  <c r="C353" i="14"/>
  <c r="G352" i="14"/>
  <c r="H352" i="14" s="1"/>
  <c r="I352" i="14" s="1"/>
  <c r="C352" i="14"/>
  <c r="E351" i="14"/>
  <c r="B351" i="14"/>
  <c r="G350" i="14"/>
  <c r="H350" i="14" s="1"/>
  <c r="C350" i="14"/>
  <c r="E349" i="14"/>
  <c r="B349" i="14"/>
  <c r="G347" i="14"/>
  <c r="H347" i="14" s="1"/>
  <c r="I347" i="14" s="1"/>
  <c r="C347" i="14"/>
  <c r="G346" i="14"/>
  <c r="H346" i="14" s="1"/>
  <c r="I346" i="14" s="1"/>
  <c r="C346" i="14"/>
  <c r="G345" i="14"/>
  <c r="H345" i="14" s="1"/>
  <c r="I345" i="14" s="1"/>
  <c r="C345" i="14"/>
  <c r="G344" i="14"/>
  <c r="H344" i="14" s="1"/>
  <c r="I344" i="14" s="1"/>
  <c r="C344" i="14"/>
  <c r="G343" i="14"/>
  <c r="H343" i="14" s="1"/>
  <c r="I343" i="14" s="1"/>
  <c r="C343" i="14"/>
  <c r="G342" i="14"/>
  <c r="H342" i="14" s="1"/>
  <c r="I342" i="14" s="1"/>
  <c r="C342" i="14"/>
  <c r="G341" i="14"/>
  <c r="H341" i="14" s="1"/>
  <c r="I341" i="14" s="1"/>
  <c r="C341" i="14"/>
  <c r="G340" i="14"/>
  <c r="H340" i="14" s="1"/>
  <c r="I340" i="14" s="1"/>
  <c r="C340" i="14"/>
  <c r="G339" i="14"/>
  <c r="H339" i="14" s="1"/>
  <c r="I339" i="14" s="1"/>
  <c r="C339" i="14"/>
  <c r="G338" i="14"/>
  <c r="H338" i="14" s="1"/>
  <c r="I338" i="14" s="1"/>
  <c r="C338" i="14"/>
  <c r="G337" i="14"/>
  <c r="H337" i="14" s="1"/>
  <c r="I337" i="14" s="1"/>
  <c r="C337" i="14"/>
  <c r="G336" i="14"/>
  <c r="H336" i="14" s="1"/>
  <c r="I336" i="14" s="1"/>
  <c r="C336" i="14"/>
  <c r="G335" i="14"/>
  <c r="H335" i="14" s="1"/>
  <c r="I335" i="14" s="1"/>
  <c r="C335" i="14"/>
  <c r="G334" i="14"/>
  <c r="H334" i="14" s="1"/>
  <c r="I334" i="14" s="1"/>
  <c r="C334" i="14"/>
  <c r="G333" i="14"/>
  <c r="H333" i="14" s="1"/>
  <c r="I333" i="14" s="1"/>
  <c r="C333" i="14"/>
  <c r="G332" i="14"/>
  <c r="H332" i="14" s="1"/>
  <c r="I332" i="14" s="1"/>
  <c r="C332" i="14"/>
  <c r="G331" i="14"/>
  <c r="H331" i="14" s="1"/>
  <c r="I331" i="14" s="1"/>
  <c r="C331" i="14"/>
  <c r="G330" i="14"/>
  <c r="H330" i="14" s="1"/>
  <c r="I330" i="14" s="1"/>
  <c r="C330" i="14"/>
  <c r="G329" i="14"/>
  <c r="H329" i="14" s="1"/>
  <c r="I329" i="14" s="1"/>
  <c r="C329" i="14"/>
  <c r="G328" i="14"/>
  <c r="H328" i="14" s="1"/>
  <c r="I328" i="14" s="1"/>
  <c r="C328" i="14"/>
  <c r="G327" i="14"/>
  <c r="H327" i="14" s="1"/>
  <c r="I327" i="14" s="1"/>
  <c r="C327" i="14"/>
  <c r="E326" i="14"/>
  <c r="E325" i="14" s="1"/>
  <c r="B326" i="14"/>
  <c r="B325" i="14" s="1"/>
  <c r="G324" i="14"/>
  <c r="H324" i="14" s="1"/>
  <c r="I324" i="14" s="1"/>
  <c r="C324" i="14"/>
  <c r="G323" i="14"/>
  <c r="H323" i="14" s="1"/>
  <c r="I323" i="14" s="1"/>
  <c r="C323" i="14"/>
  <c r="G322" i="14"/>
  <c r="H322" i="14" s="1"/>
  <c r="I322" i="14" s="1"/>
  <c r="C322" i="14"/>
  <c r="G321" i="14"/>
  <c r="H321" i="14" s="1"/>
  <c r="I321" i="14" s="1"/>
  <c r="C321" i="14"/>
  <c r="G320" i="14"/>
  <c r="H320" i="14" s="1"/>
  <c r="I320" i="14" s="1"/>
  <c r="C320" i="14"/>
  <c r="G319" i="14"/>
  <c r="H319" i="14" s="1"/>
  <c r="I319" i="14" s="1"/>
  <c r="C319" i="14"/>
  <c r="G318" i="14"/>
  <c r="H318" i="14" s="1"/>
  <c r="I318" i="14" s="1"/>
  <c r="C318" i="14"/>
  <c r="G317" i="14"/>
  <c r="H317" i="14" s="1"/>
  <c r="I317" i="14" s="1"/>
  <c r="C317" i="14"/>
  <c r="G316" i="14"/>
  <c r="H316" i="14" s="1"/>
  <c r="I316" i="14" s="1"/>
  <c r="C316" i="14"/>
  <c r="G315" i="14"/>
  <c r="H315" i="14" s="1"/>
  <c r="I315" i="14" s="1"/>
  <c r="C315" i="14"/>
  <c r="G314" i="14"/>
  <c r="H314" i="14" s="1"/>
  <c r="I314" i="14" s="1"/>
  <c r="C314" i="14"/>
  <c r="G313" i="14"/>
  <c r="H313" i="14" s="1"/>
  <c r="I313" i="14"/>
  <c r="C313" i="14"/>
  <c r="G312" i="14"/>
  <c r="H312" i="14" s="1"/>
  <c r="I312" i="14" s="1"/>
  <c r="C312" i="14"/>
  <c r="G311" i="14"/>
  <c r="H311" i="14" s="1"/>
  <c r="I311" i="14" s="1"/>
  <c r="C311" i="14"/>
  <c r="G310" i="14"/>
  <c r="H310" i="14" s="1"/>
  <c r="I310" i="14" s="1"/>
  <c r="C310" i="14"/>
  <c r="G309" i="14"/>
  <c r="H309" i="14" s="1"/>
  <c r="I309" i="14" s="1"/>
  <c r="C309" i="14"/>
  <c r="G308" i="14"/>
  <c r="H308" i="14" s="1"/>
  <c r="I308" i="14" s="1"/>
  <c r="C308" i="14"/>
  <c r="E307" i="14"/>
  <c r="B307" i="14"/>
  <c r="G306" i="14"/>
  <c r="H306" i="14" s="1"/>
  <c r="I306" i="14" s="1"/>
  <c r="C306" i="14"/>
  <c r="G305" i="14"/>
  <c r="H305" i="14" s="1"/>
  <c r="I305" i="14" s="1"/>
  <c r="C305" i="14"/>
  <c r="G304" i="14"/>
  <c r="H304" i="14" s="1"/>
  <c r="I304" i="14" s="1"/>
  <c r="C304" i="14"/>
  <c r="G303" i="14"/>
  <c r="H303" i="14" s="1"/>
  <c r="I303" i="14" s="1"/>
  <c r="C303" i="14"/>
  <c r="G302" i="14"/>
  <c r="H302" i="14" s="1"/>
  <c r="I302" i="14" s="1"/>
  <c r="C302" i="14"/>
  <c r="G301" i="14"/>
  <c r="H301" i="14" s="1"/>
  <c r="I301" i="14" s="1"/>
  <c r="C301" i="14"/>
  <c r="G300" i="14"/>
  <c r="H300" i="14" s="1"/>
  <c r="I300" i="14" s="1"/>
  <c r="C300" i="14"/>
  <c r="G299" i="14"/>
  <c r="H299" i="14" s="1"/>
  <c r="I299" i="14" s="1"/>
  <c r="C299" i="14"/>
  <c r="G298" i="14"/>
  <c r="H298" i="14" s="1"/>
  <c r="I298" i="14" s="1"/>
  <c r="C298" i="14"/>
  <c r="G297" i="14"/>
  <c r="H297" i="14" s="1"/>
  <c r="I297" i="14" s="1"/>
  <c r="C297" i="14"/>
  <c r="G296" i="14"/>
  <c r="H296" i="14" s="1"/>
  <c r="I296" i="14" s="1"/>
  <c r="C296" i="14"/>
  <c r="G295" i="14"/>
  <c r="H295" i="14" s="1"/>
  <c r="I295" i="14" s="1"/>
  <c r="C295" i="14"/>
  <c r="G294" i="14"/>
  <c r="H294" i="14" s="1"/>
  <c r="I294" i="14" s="1"/>
  <c r="C294" i="14"/>
  <c r="G293" i="14"/>
  <c r="H293" i="14" s="1"/>
  <c r="I293" i="14" s="1"/>
  <c r="C293" i="14"/>
  <c r="G292" i="14"/>
  <c r="H292" i="14" s="1"/>
  <c r="I292" i="14" s="1"/>
  <c r="C292" i="14"/>
  <c r="G291" i="14"/>
  <c r="H291" i="14" s="1"/>
  <c r="I291" i="14" s="1"/>
  <c r="C291" i="14"/>
  <c r="G290" i="14"/>
  <c r="H290" i="14" s="1"/>
  <c r="I290" i="14" s="1"/>
  <c r="C290" i="14"/>
  <c r="G289" i="14"/>
  <c r="H289" i="14" s="1"/>
  <c r="I289" i="14" s="1"/>
  <c r="C289" i="14"/>
  <c r="G288" i="14"/>
  <c r="H288" i="14" s="1"/>
  <c r="I288" i="14" s="1"/>
  <c r="C288" i="14"/>
  <c r="G287" i="14"/>
  <c r="H287" i="14" s="1"/>
  <c r="I287" i="14" s="1"/>
  <c r="C287" i="14"/>
  <c r="G286" i="14"/>
  <c r="H286" i="14" s="1"/>
  <c r="I286" i="14" s="1"/>
  <c r="C286" i="14"/>
  <c r="G285" i="14"/>
  <c r="H285" i="14" s="1"/>
  <c r="I285" i="14" s="1"/>
  <c r="C285" i="14"/>
  <c r="G284" i="14"/>
  <c r="H284" i="14" s="1"/>
  <c r="C284" i="14"/>
  <c r="E283" i="14"/>
  <c r="B283" i="14"/>
  <c r="G282" i="14"/>
  <c r="H282" i="14" s="1"/>
  <c r="I282" i="14" s="1"/>
  <c r="C282" i="14"/>
  <c r="G281" i="14"/>
  <c r="H281" i="14" s="1"/>
  <c r="I281" i="14" s="1"/>
  <c r="C281" i="14"/>
  <c r="G280" i="14"/>
  <c r="H280" i="14" s="1"/>
  <c r="I280" i="14" s="1"/>
  <c r="C280" i="14"/>
  <c r="G279" i="14"/>
  <c r="H279" i="14" s="1"/>
  <c r="I279" i="14" s="1"/>
  <c r="C279" i="14"/>
  <c r="G278" i="14"/>
  <c r="H278" i="14" s="1"/>
  <c r="I278" i="14" s="1"/>
  <c r="C278" i="14"/>
  <c r="E277" i="14"/>
  <c r="B277" i="14"/>
  <c r="G275" i="14"/>
  <c r="H275" i="14" s="1"/>
  <c r="I275" i="14" s="1"/>
  <c r="C275" i="14"/>
  <c r="G274" i="14"/>
  <c r="H274" i="14" s="1"/>
  <c r="I274" i="14" s="1"/>
  <c r="C274" i="14"/>
  <c r="G273" i="14"/>
  <c r="H273" i="14" s="1"/>
  <c r="I273" i="14" s="1"/>
  <c r="C273" i="14"/>
  <c r="G272" i="14"/>
  <c r="H272" i="14" s="1"/>
  <c r="I272" i="14" s="1"/>
  <c r="C272" i="14"/>
  <c r="G271" i="14"/>
  <c r="H271" i="14" s="1"/>
  <c r="I271" i="14" s="1"/>
  <c r="C271" i="14"/>
  <c r="G270" i="14"/>
  <c r="H270" i="14" s="1"/>
  <c r="I270" i="14" s="1"/>
  <c r="C270" i="14"/>
  <c r="G269" i="14"/>
  <c r="H269" i="14" s="1"/>
  <c r="I269" i="14" s="1"/>
  <c r="C269" i="14"/>
  <c r="G268" i="14"/>
  <c r="H268" i="14" s="1"/>
  <c r="I268" i="14" s="1"/>
  <c r="C268" i="14"/>
  <c r="G267" i="14"/>
  <c r="H267" i="14" s="1"/>
  <c r="I267" i="14" s="1"/>
  <c r="C267" i="14"/>
  <c r="G266" i="14"/>
  <c r="H266" i="14" s="1"/>
  <c r="I266" i="14" s="1"/>
  <c r="C266" i="14"/>
  <c r="G265" i="14"/>
  <c r="H265" i="14" s="1"/>
  <c r="I265" i="14" s="1"/>
  <c r="C265" i="14"/>
  <c r="G264" i="14"/>
  <c r="H264" i="14" s="1"/>
  <c r="I264" i="14" s="1"/>
  <c r="C264" i="14"/>
  <c r="G263" i="14"/>
  <c r="H263" i="14" s="1"/>
  <c r="I263" i="14" s="1"/>
  <c r="C263" i="14"/>
  <c r="G262" i="14"/>
  <c r="H262" i="14" s="1"/>
  <c r="C262" i="14"/>
  <c r="E261" i="14"/>
  <c r="B261" i="14"/>
  <c r="G260" i="14"/>
  <c r="H260" i="14" s="1"/>
  <c r="I260" i="14" s="1"/>
  <c r="C260" i="14"/>
  <c r="G259" i="14"/>
  <c r="H259" i="14" s="1"/>
  <c r="I259" i="14" s="1"/>
  <c r="C259" i="14"/>
  <c r="G258" i="14"/>
  <c r="H258" i="14" s="1"/>
  <c r="I258" i="14" s="1"/>
  <c r="C258" i="14"/>
  <c r="G257" i="14"/>
  <c r="H257" i="14" s="1"/>
  <c r="I257" i="14" s="1"/>
  <c r="C257" i="14"/>
  <c r="G256" i="14"/>
  <c r="H256" i="14" s="1"/>
  <c r="I256" i="14" s="1"/>
  <c r="C256" i="14"/>
  <c r="G255" i="14"/>
  <c r="H255" i="14" s="1"/>
  <c r="I255" i="14" s="1"/>
  <c r="C255" i="14"/>
  <c r="G254" i="14"/>
  <c r="H254" i="14" s="1"/>
  <c r="I254" i="14" s="1"/>
  <c r="C254" i="14"/>
  <c r="G253" i="14"/>
  <c r="H253" i="14" s="1"/>
  <c r="I253" i="14" s="1"/>
  <c r="C253" i="14"/>
  <c r="G252" i="14"/>
  <c r="H252" i="14" s="1"/>
  <c r="I252" i="14" s="1"/>
  <c r="C252" i="14"/>
  <c r="G251" i="14"/>
  <c r="H251" i="14" s="1"/>
  <c r="I251" i="14" s="1"/>
  <c r="C251" i="14"/>
  <c r="G250" i="14"/>
  <c r="H250" i="14" s="1"/>
  <c r="I250" i="14" s="1"/>
  <c r="C250" i="14"/>
  <c r="G249" i="14"/>
  <c r="H249" i="14" s="1"/>
  <c r="I249" i="14" s="1"/>
  <c r="C249" i="14"/>
  <c r="G248" i="14"/>
  <c r="H248" i="14" s="1"/>
  <c r="I248" i="14" s="1"/>
  <c r="C248" i="14"/>
  <c r="G247" i="14"/>
  <c r="H247" i="14" s="1"/>
  <c r="I247" i="14" s="1"/>
  <c r="C247" i="14"/>
  <c r="G246" i="14"/>
  <c r="H246" i="14" s="1"/>
  <c r="I246" i="14" s="1"/>
  <c r="C246" i="14"/>
  <c r="G245" i="14"/>
  <c r="H245" i="14" s="1"/>
  <c r="I245" i="14" s="1"/>
  <c r="C245" i="14"/>
  <c r="G244" i="14"/>
  <c r="H244" i="14" s="1"/>
  <c r="I244" i="14" s="1"/>
  <c r="C244" i="14"/>
  <c r="G243" i="14"/>
  <c r="H243" i="14" s="1"/>
  <c r="I243" i="14" s="1"/>
  <c r="C243" i="14"/>
  <c r="G242" i="14"/>
  <c r="H242" i="14" s="1"/>
  <c r="I242" i="14" s="1"/>
  <c r="C242" i="14"/>
  <c r="G241" i="14"/>
  <c r="H241" i="14" s="1"/>
  <c r="I241" i="14" s="1"/>
  <c r="C241" i="14"/>
  <c r="G240" i="14"/>
  <c r="H240" i="14" s="1"/>
  <c r="I240" i="14" s="1"/>
  <c r="C240" i="14"/>
  <c r="G239" i="14"/>
  <c r="H239" i="14" s="1"/>
  <c r="I239" i="14" s="1"/>
  <c r="C239" i="14"/>
  <c r="G238" i="14"/>
  <c r="H238" i="14" s="1"/>
  <c r="I238" i="14" s="1"/>
  <c r="C238" i="14"/>
  <c r="G237" i="14"/>
  <c r="H237" i="14" s="1"/>
  <c r="I237" i="14" s="1"/>
  <c r="C237" i="14"/>
  <c r="G236" i="14"/>
  <c r="H236" i="14" s="1"/>
  <c r="I236" i="14" s="1"/>
  <c r="C236" i="14"/>
  <c r="E235" i="14"/>
  <c r="E234" i="14" s="1"/>
  <c r="B235" i="14"/>
  <c r="B234" i="14" s="1"/>
  <c r="G233" i="14"/>
  <c r="H233" i="14" s="1"/>
  <c r="I233" i="14" s="1"/>
  <c r="C233" i="14"/>
  <c r="G232" i="14"/>
  <c r="H232" i="14" s="1"/>
  <c r="I232" i="14" s="1"/>
  <c r="C232" i="14"/>
  <c r="E231" i="14"/>
  <c r="B231" i="14"/>
  <c r="G230" i="14"/>
  <c r="H230" i="14"/>
  <c r="I230" i="14" s="1"/>
  <c r="C230" i="14"/>
  <c r="G229" i="14"/>
  <c r="H229" i="14" s="1"/>
  <c r="I229" i="14" s="1"/>
  <c r="C229" i="14"/>
  <c r="G228" i="14"/>
  <c r="H228" i="14" s="1"/>
  <c r="I228" i="14" s="1"/>
  <c r="C228" i="14"/>
  <c r="G227" i="14"/>
  <c r="H227" i="14" s="1"/>
  <c r="I227" i="14" s="1"/>
  <c r="C227" i="14"/>
  <c r="G226" i="14"/>
  <c r="H226" i="14" s="1"/>
  <c r="I226" i="14" s="1"/>
  <c r="C226" i="14"/>
  <c r="E225" i="14"/>
  <c r="B225" i="14"/>
  <c r="G224" i="14"/>
  <c r="H224" i="14" s="1"/>
  <c r="I224" i="14" s="1"/>
  <c r="C224" i="14"/>
  <c r="G223" i="14"/>
  <c r="H223" i="14" s="1"/>
  <c r="I223" i="14" s="1"/>
  <c r="C223" i="14"/>
  <c r="E222" i="14"/>
  <c r="B222" i="14"/>
  <c r="G220" i="14"/>
  <c r="H220" i="14" s="1"/>
  <c r="I220" i="14" s="1"/>
  <c r="C220" i="14"/>
  <c r="G219" i="14"/>
  <c r="H219" i="14" s="1"/>
  <c r="I219" i="14" s="1"/>
  <c r="C219" i="14"/>
  <c r="G218" i="14"/>
  <c r="H218" i="14" s="1"/>
  <c r="I218" i="14" s="1"/>
  <c r="C218" i="14"/>
  <c r="G217" i="14"/>
  <c r="H217" i="14" s="1"/>
  <c r="I217" i="14" s="1"/>
  <c r="C217" i="14"/>
  <c r="G216" i="14"/>
  <c r="H216" i="14" s="1"/>
  <c r="I216" i="14" s="1"/>
  <c r="C216" i="14"/>
  <c r="G215" i="14"/>
  <c r="H215" i="14" s="1"/>
  <c r="I215" i="14" s="1"/>
  <c r="C215" i="14"/>
  <c r="G214" i="14"/>
  <c r="H214" i="14" s="1"/>
  <c r="I214" i="14" s="1"/>
  <c r="C214" i="14"/>
  <c r="G213" i="14"/>
  <c r="H213" i="14" s="1"/>
  <c r="I213" i="14" s="1"/>
  <c r="C213" i="14"/>
  <c r="G212" i="14"/>
  <c r="H212" i="14" s="1"/>
  <c r="I212" i="14" s="1"/>
  <c r="C212" i="14"/>
  <c r="G211" i="14"/>
  <c r="H211" i="14" s="1"/>
  <c r="I211" i="14" s="1"/>
  <c r="C211" i="14"/>
  <c r="G210" i="14"/>
  <c r="H210" i="14" s="1"/>
  <c r="I210" i="14" s="1"/>
  <c r="C210" i="14"/>
  <c r="G209" i="14"/>
  <c r="H209" i="14" s="1"/>
  <c r="I209" i="14" s="1"/>
  <c r="C209" i="14"/>
  <c r="G208" i="14"/>
  <c r="H208" i="14" s="1"/>
  <c r="I208" i="14" s="1"/>
  <c r="C208" i="14"/>
  <c r="G207" i="14"/>
  <c r="H207" i="14" s="1"/>
  <c r="I207" i="14" s="1"/>
  <c r="C207" i="14"/>
  <c r="G206" i="14"/>
  <c r="H206" i="14" s="1"/>
  <c r="C206" i="14"/>
  <c r="E205" i="14"/>
  <c r="B205" i="14"/>
  <c r="G204" i="14"/>
  <c r="H204" i="14" s="1"/>
  <c r="I204" i="14" s="1"/>
  <c r="C204" i="14"/>
  <c r="G203" i="14"/>
  <c r="H203" i="14" s="1"/>
  <c r="I203" i="14" s="1"/>
  <c r="C203" i="14"/>
  <c r="G202" i="14"/>
  <c r="H202" i="14" s="1"/>
  <c r="I202" i="14" s="1"/>
  <c r="C202" i="14"/>
  <c r="G201" i="14"/>
  <c r="H201" i="14" s="1"/>
  <c r="I201" i="14" s="1"/>
  <c r="C201" i="14"/>
  <c r="G200" i="14"/>
  <c r="H200" i="14" s="1"/>
  <c r="I200" i="14" s="1"/>
  <c r="C200" i="14"/>
  <c r="G199" i="14"/>
  <c r="H199" i="14" s="1"/>
  <c r="I199" i="14" s="1"/>
  <c r="C199" i="14"/>
  <c r="G198" i="14"/>
  <c r="H198" i="14" s="1"/>
  <c r="I198" i="14" s="1"/>
  <c r="C198" i="14"/>
  <c r="G197" i="14"/>
  <c r="H197" i="14" s="1"/>
  <c r="I197" i="14" s="1"/>
  <c r="C197" i="14"/>
  <c r="G196" i="14"/>
  <c r="H196" i="14" s="1"/>
  <c r="I196" i="14" s="1"/>
  <c r="C196" i="14"/>
  <c r="G195" i="14"/>
  <c r="H195" i="14" s="1"/>
  <c r="I195" i="14" s="1"/>
  <c r="C195" i="14"/>
  <c r="G194" i="14"/>
  <c r="H194" i="14" s="1"/>
  <c r="I194" i="14" s="1"/>
  <c r="C194" i="14"/>
  <c r="G193" i="14"/>
  <c r="H193" i="14" s="1"/>
  <c r="I193" i="14" s="1"/>
  <c r="C193" i="14"/>
  <c r="G192" i="14"/>
  <c r="H192" i="14" s="1"/>
  <c r="I192" i="14" s="1"/>
  <c r="C192" i="14"/>
  <c r="G191" i="14"/>
  <c r="H191" i="14" s="1"/>
  <c r="I191" i="14" s="1"/>
  <c r="C191" i="14"/>
  <c r="G190" i="14"/>
  <c r="H190" i="14" s="1"/>
  <c r="I190" i="14" s="1"/>
  <c r="C190" i="14"/>
  <c r="G189" i="14"/>
  <c r="H189" i="14" s="1"/>
  <c r="I189" i="14" s="1"/>
  <c r="C189" i="14"/>
  <c r="G188" i="14"/>
  <c r="H188" i="14" s="1"/>
  <c r="I188" i="14" s="1"/>
  <c r="C188" i="14"/>
  <c r="G187" i="14"/>
  <c r="H187" i="14" s="1"/>
  <c r="I187" i="14" s="1"/>
  <c r="C187" i="14"/>
  <c r="G186" i="14"/>
  <c r="H186" i="14" s="1"/>
  <c r="I186" i="14" s="1"/>
  <c r="C186" i="14"/>
  <c r="G185" i="14"/>
  <c r="H185" i="14" s="1"/>
  <c r="I185" i="14" s="1"/>
  <c r="C185" i="14"/>
  <c r="G184" i="14"/>
  <c r="H184" i="14" s="1"/>
  <c r="I184" i="14" s="1"/>
  <c r="C184" i="14"/>
  <c r="G183" i="14"/>
  <c r="H183" i="14" s="1"/>
  <c r="I183" i="14" s="1"/>
  <c r="C183" i="14"/>
  <c r="G182" i="14"/>
  <c r="H182" i="14" s="1"/>
  <c r="I182" i="14" s="1"/>
  <c r="C182" i="14"/>
  <c r="G181" i="14"/>
  <c r="H181" i="14" s="1"/>
  <c r="I181" i="14" s="1"/>
  <c r="C181" i="14"/>
  <c r="G180" i="14"/>
  <c r="H180" i="14" s="1"/>
  <c r="I180" i="14" s="1"/>
  <c r="C180" i="14"/>
  <c r="G179" i="14"/>
  <c r="H179" i="14" s="1"/>
  <c r="I179" i="14" s="1"/>
  <c r="C179" i="14"/>
  <c r="G178" i="14"/>
  <c r="H178" i="14" s="1"/>
  <c r="I178" i="14" s="1"/>
  <c r="C178" i="14"/>
  <c r="G177" i="14"/>
  <c r="H177" i="14" s="1"/>
  <c r="I177" i="14" s="1"/>
  <c r="C177" i="14"/>
  <c r="G176" i="14"/>
  <c r="H176" i="14" s="1"/>
  <c r="I176" i="14" s="1"/>
  <c r="C176" i="14"/>
  <c r="G175" i="14"/>
  <c r="H175" i="14" s="1"/>
  <c r="I175" i="14" s="1"/>
  <c r="C175" i="14"/>
  <c r="G174" i="14"/>
  <c r="H174" i="14" s="1"/>
  <c r="C174" i="14"/>
  <c r="E173" i="14"/>
  <c r="B173" i="14"/>
  <c r="G172" i="14"/>
  <c r="H172" i="14" s="1"/>
  <c r="I172" i="14" s="1"/>
  <c r="C172" i="14"/>
  <c r="G171" i="14"/>
  <c r="H171" i="14" s="1"/>
  <c r="I171" i="14" s="1"/>
  <c r="C171" i="14"/>
  <c r="G170" i="14"/>
  <c r="H170" i="14" s="1"/>
  <c r="I170" i="14" s="1"/>
  <c r="C170" i="14"/>
  <c r="G169" i="14"/>
  <c r="H169" i="14" s="1"/>
  <c r="I169" i="14" s="1"/>
  <c r="C169" i="14"/>
  <c r="G168" i="14"/>
  <c r="H168" i="14" s="1"/>
  <c r="I168" i="14" s="1"/>
  <c r="C168" i="14"/>
  <c r="E167" i="14"/>
  <c r="B167" i="14"/>
  <c r="G165" i="14"/>
  <c r="H165" i="14" s="1"/>
  <c r="I165" i="14" s="1"/>
  <c r="C165" i="14"/>
  <c r="G164" i="14"/>
  <c r="H164" i="14" s="1"/>
  <c r="I164" i="14" s="1"/>
  <c r="C164" i="14"/>
  <c r="E163" i="14"/>
  <c r="E162" i="14" s="1"/>
  <c r="B163" i="14"/>
  <c r="B162" i="14" s="1"/>
  <c r="G161" i="14"/>
  <c r="H161" i="14" s="1"/>
  <c r="I161" i="14" s="1"/>
  <c r="C161" i="14"/>
  <c r="G160" i="14"/>
  <c r="H160" i="14" s="1"/>
  <c r="I160" i="14" s="1"/>
  <c r="C160" i="14"/>
  <c r="G159" i="14"/>
  <c r="H159" i="14" s="1"/>
  <c r="C159" i="14"/>
  <c r="E158" i="14"/>
  <c r="E157" i="14" s="1"/>
  <c r="B158" i="14"/>
  <c r="B157" i="14" s="1"/>
  <c r="G156" i="14"/>
  <c r="H156" i="14" s="1"/>
  <c r="I156" i="14" s="1"/>
  <c r="C156" i="14"/>
  <c r="G155" i="14"/>
  <c r="H155" i="14" s="1"/>
  <c r="I155" i="14" s="1"/>
  <c r="C155" i="14"/>
  <c r="G154" i="14"/>
  <c r="H154" i="14" s="1"/>
  <c r="C154" i="14"/>
  <c r="E153" i="14"/>
  <c r="B153" i="14"/>
  <c r="G152" i="14"/>
  <c r="H152" i="14" s="1"/>
  <c r="I152" i="14" s="1"/>
  <c r="C152" i="14"/>
  <c r="G151" i="14"/>
  <c r="H151" i="14" s="1"/>
  <c r="I151" i="14" s="1"/>
  <c r="C151" i="14"/>
  <c r="G150" i="14"/>
  <c r="H150" i="14" s="1"/>
  <c r="I150" i="14" s="1"/>
  <c r="C150" i="14"/>
  <c r="G149" i="14"/>
  <c r="H149" i="14" s="1"/>
  <c r="I149" i="14" s="1"/>
  <c r="C149" i="14"/>
  <c r="G148" i="14"/>
  <c r="H148" i="14" s="1"/>
  <c r="I148" i="14" s="1"/>
  <c r="C148" i="14"/>
  <c r="G147" i="14"/>
  <c r="H147" i="14" s="1"/>
  <c r="I147" i="14" s="1"/>
  <c r="C147" i="14"/>
  <c r="G146" i="14"/>
  <c r="H146" i="14" s="1"/>
  <c r="I146" i="14" s="1"/>
  <c r="C146" i="14"/>
  <c r="G145" i="14"/>
  <c r="H145" i="14" s="1"/>
  <c r="I145" i="14" s="1"/>
  <c r="C145" i="14"/>
  <c r="G144" i="14"/>
  <c r="H144" i="14" s="1"/>
  <c r="I144" i="14" s="1"/>
  <c r="C144" i="14"/>
  <c r="G143" i="14"/>
  <c r="H143" i="14" s="1"/>
  <c r="I143" i="14" s="1"/>
  <c r="C143" i="14"/>
  <c r="G142" i="14"/>
  <c r="H142" i="14" s="1"/>
  <c r="I142" i="14" s="1"/>
  <c r="C142" i="14"/>
  <c r="G141" i="14"/>
  <c r="H141" i="14" s="1"/>
  <c r="C141" i="14"/>
  <c r="E140" i="14"/>
  <c r="E139" i="14" s="1"/>
  <c r="B140" i="14"/>
  <c r="B139" i="14" s="1"/>
  <c r="G138" i="14"/>
  <c r="H138" i="14" s="1"/>
  <c r="I138" i="14" s="1"/>
  <c r="C138" i="14"/>
  <c r="G137" i="14"/>
  <c r="H137" i="14" s="1"/>
  <c r="I137" i="14" s="1"/>
  <c r="C137" i="14"/>
  <c r="G136" i="14"/>
  <c r="H136" i="14" s="1"/>
  <c r="I136" i="14" s="1"/>
  <c r="C136" i="14"/>
  <c r="G135" i="14"/>
  <c r="H135" i="14" s="1"/>
  <c r="I135" i="14" s="1"/>
  <c r="C135" i="14"/>
  <c r="E134" i="14"/>
  <c r="B134" i="14"/>
  <c r="G133" i="14"/>
  <c r="H133" i="14"/>
  <c r="I133" i="14" s="1"/>
  <c r="C133" i="14"/>
  <c r="G132" i="14"/>
  <c r="H132" i="14" s="1"/>
  <c r="I132" i="14" s="1"/>
  <c r="C132" i="14"/>
  <c r="G131" i="14"/>
  <c r="H131" i="14" s="1"/>
  <c r="I131" i="14" s="1"/>
  <c r="C131" i="14"/>
  <c r="G130" i="14"/>
  <c r="H130" i="14" s="1"/>
  <c r="I130" i="14" s="1"/>
  <c r="C130" i="14"/>
  <c r="G129" i="14"/>
  <c r="H129" i="14" s="1"/>
  <c r="I129" i="14" s="1"/>
  <c r="C129" i="14"/>
  <c r="G128" i="14"/>
  <c r="H128" i="14" s="1"/>
  <c r="I128" i="14" s="1"/>
  <c r="C128" i="14"/>
  <c r="G127" i="14"/>
  <c r="H127" i="14" s="1"/>
  <c r="I127" i="14" s="1"/>
  <c r="C127" i="14"/>
  <c r="G126" i="14"/>
  <c r="H126" i="14" s="1"/>
  <c r="I126" i="14" s="1"/>
  <c r="C126" i="14"/>
  <c r="G125" i="14"/>
  <c r="H125" i="14" s="1"/>
  <c r="I125" i="14" s="1"/>
  <c r="C125" i="14"/>
  <c r="G124" i="14"/>
  <c r="H124" i="14" s="1"/>
  <c r="I124" i="14" s="1"/>
  <c r="C124" i="14"/>
  <c r="G123" i="14"/>
  <c r="H123" i="14" s="1"/>
  <c r="I123" i="14" s="1"/>
  <c r="C123" i="14"/>
  <c r="G122" i="14"/>
  <c r="H122" i="14" s="1"/>
  <c r="I122" i="14" s="1"/>
  <c r="C122" i="14"/>
  <c r="G121" i="14"/>
  <c r="H121" i="14" s="1"/>
  <c r="I121" i="14" s="1"/>
  <c r="C121" i="14"/>
  <c r="G120" i="14"/>
  <c r="H120" i="14" s="1"/>
  <c r="I120" i="14" s="1"/>
  <c r="C120" i="14"/>
  <c r="G119" i="14"/>
  <c r="H119" i="14" s="1"/>
  <c r="I119" i="14" s="1"/>
  <c r="C119" i="14"/>
  <c r="G118" i="14"/>
  <c r="H118" i="14" s="1"/>
  <c r="I118" i="14" s="1"/>
  <c r="C118" i="14"/>
  <c r="G117" i="14"/>
  <c r="H117" i="14"/>
  <c r="I117" i="14" s="1"/>
  <c r="C117" i="14"/>
  <c r="G116" i="14"/>
  <c r="H116" i="14" s="1"/>
  <c r="I116" i="14" s="1"/>
  <c r="C116" i="14"/>
  <c r="G115" i="14"/>
  <c r="H115" i="14" s="1"/>
  <c r="I115" i="14" s="1"/>
  <c r="C115" i="14"/>
  <c r="G114" i="14"/>
  <c r="H114" i="14" s="1"/>
  <c r="I114" i="14" s="1"/>
  <c r="C114" i="14"/>
  <c r="G113" i="14"/>
  <c r="H113" i="14" s="1"/>
  <c r="I113" i="14" s="1"/>
  <c r="C113" i="14"/>
  <c r="G112" i="14"/>
  <c r="H112" i="14" s="1"/>
  <c r="I112" i="14" s="1"/>
  <c r="C112" i="14"/>
  <c r="G111" i="14"/>
  <c r="H111" i="14" s="1"/>
  <c r="I111" i="14" s="1"/>
  <c r="C111" i="14"/>
  <c r="G110" i="14"/>
  <c r="H110" i="14" s="1"/>
  <c r="I110" i="14" s="1"/>
  <c r="C110" i="14"/>
  <c r="G109" i="14"/>
  <c r="H109" i="14" s="1"/>
  <c r="I109" i="14" s="1"/>
  <c r="C109" i="14"/>
  <c r="E108" i="14"/>
  <c r="B108" i="14"/>
  <c r="G107" i="14"/>
  <c r="H107" i="14" s="1"/>
  <c r="I107" i="14" s="1"/>
  <c r="C107" i="14"/>
  <c r="G106" i="14"/>
  <c r="H106" i="14" s="1"/>
  <c r="I106" i="14" s="1"/>
  <c r="C106" i="14"/>
  <c r="G105" i="14"/>
  <c r="H105" i="14" s="1"/>
  <c r="I105" i="14" s="1"/>
  <c r="C105" i="14"/>
  <c r="G104" i="14"/>
  <c r="H104" i="14" s="1"/>
  <c r="I104" i="14" s="1"/>
  <c r="C104" i="14"/>
  <c r="G103" i="14"/>
  <c r="H103" i="14" s="1"/>
  <c r="I103" i="14" s="1"/>
  <c r="C103" i="14"/>
  <c r="G102" i="14"/>
  <c r="H102" i="14" s="1"/>
  <c r="I102" i="14" s="1"/>
  <c r="C102" i="14"/>
  <c r="G101" i="14"/>
  <c r="H101" i="14" s="1"/>
  <c r="I101" i="14" s="1"/>
  <c r="C101" i="14"/>
  <c r="G100" i="14"/>
  <c r="H100" i="14" s="1"/>
  <c r="I100" i="14" s="1"/>
  <c r="C100" i="14"/>
  <c r="G99" i="14"/>
  <c r="H99" i="14" s="1"/>
  <c r="I99" i="14" s="1"/>
  <c r="C99" i="14"/>
  <c r="G98" i="14"/>
  <c r="H98" i="14" s="1"/>
  <c r="I98" i="14" s="1"/>
  <c r="C98" i="14"/>
  <c r="G97" i="14"/>
  <c r="H97" i="14" s="1"/>
  <c r="I97" i="14" s="1"/>
  <c r="C97" i="14"/>
  <c r="G96" i="14"/>
  <c r="H96" i="14" s="1"/>
  <c r="I96" i="14" s="1"/>
  <c r="C96" i="14"/>
  <c r="E95" i="14"/>
  <c r="B95" i="14"/>
  <c r="G93" i="14"/>
  <c r="H93" i="14" s="1"/>
  <c r="I93" i="14" s="1"/>
  <c r="C93" i="14"/>
  <c r="G92" i="14"/>
  <c r="H92" i="14" s="1"/>
  <c r="I92" i="14" s="1"/>
  <c r="C92" i="14"/>
  <c r="G91" i="14"/>
  <c r="H91" i="14"/>
  <c r="I91" i="14" s="1"/>
  <c r="C91" i="14"/>
  <c r="G90" i="14"/>
  <c r="H90" i="14" s="1"/>
  <c r="I90" i="14" s="1"/>
  <c r="C90" i="14"/>
  <c r="G89" i="14"/>
  <c r="H89" i="14" s="1"/>
  <c r="I89" i="14" s="1"/>
  <c r="C89" i="14"/>
  <c r="G88" i="14"/>
  <c r="H88" i="14" s="1"/>
  <c r="I88" i="14" s="1"/>
  <c r="C88" i="14"/>
  <c r="G87" i="14"/>
  <c r="H87" i="14"/>
  <c r="I87" i="14" s="1"/>
  <c r="C87" i="14"/>
  <c r="G86" i="14"/>
  <c r="H86" i="14" s="1"/>
  <c r="I86" i="14" s="1"/>
  <c r="C86" i="14"/>
  <c r="G85" i="14"/>
  <c r="H85" i="14" s="1"/>
  <c r="I85" i="14" s="1"/>
  <c r="C85" i="14"/>
  <c r="G84" i="14"/>
  <c r="H84" i="14" s="1"/>
  <c r="I84" i="14" s="1"/>
  <c r="C84" i="14"/>
  <c r="G83" i="14"/>
  <c r="H83" i="14"/>
  <c r="I83" i="14" s="1"/>
  <c r="C83" i="14"/>
  <c r="G82" i="14"/>
  <c r="H82" i="14" s="1"/>
  <c r="I82" i="14" s="1"/>
  <c r="C82" i="14"/>
  <c r="G81" i="14"/>
  <c r="H81" i="14" s="1"/>
  <c r="I81" i="14" s="1"/>
  <c r="C81" i="14"/>
  <c r="G80" i="14"/>
  <c r="H80" i="14" s="1"/>
  <c r="C80" i="14"/>
  <c r="E79" i="14"/>
  <c r="B79" i="14"/>
  <c r="G78" i="14"/>
  <c r="H78" i="14" s="1"/>
  <c r="I78" i="14" s="1"/>
  <c r="C78" i="14"/>
  <c r="G77" i="14"/>
  <c r="H77" i="14" s="1"/>
  <c r="I77" i="14" s="1"/>
  <c r="C77" i="14"/>
  <c r="G76" i="14"/>
  <c r="H76" i="14" s="1"/>
  <c r="I76" i="14" s="1"/>
  <c r="C76" i="14"/>
  <c r="G75" i="14"/>
  <c r="H75" i="14" s="1"/>
  <c r="I75" i="14" s="1"/>
  <c r="C75" i="14"/>
  <c r="G74" i="14"/>
  <c r="H74" i="14" s="1"/>
  <c r="I74" i="14" s="1"/>
  <c r="C74" i="14"/>
  <c r="G73" i="14"/>
  <c r="H73" i="14" s="1"/>
  <c r="I73" i="14" s="1"/>
  <c r="C73" i="14"/>
  <c r="G72" i="14"/>
  <c r="H72" i="14" s="1"/>
  <c r="I72" i="14" s="1"/>
  <c r="C72" i="14"/>
  <c r="G71" i="14"/>
  <c r="H71" i="14" s="1"/>
  <c r="I71" i="14"/>
  <c r="C71" i="14"/>
  <c r="G70" i="14"/>
  <c r="H70" i="14" s="1"/>
  <c r="I70" i="14" s="1"/>
  <c r="C70" i="14"/>
  <c r="G69" i="14"/>
  <c r="H69" i="14" s="1"/>
  <c r="I69" i="14" s="1"/>
  <c r="C69" i="14"/>
  <c r="G68" i="14"/>
  <c r="H68" i="14" s="1"/>
  <c r="I68" i="14" s="1"/>
  <c r="C68" i="14"/>
  <c r="G67" i="14"/>
  <c r="H67" i="14" s="1"/>
  <c r="I67" i="14" s="1"/>
  <c r="C67" i="14"/>
  <c r="G66" i="14"/>
  <c r="H66" i="14" s="1"/>
  <c r="I66" i="14" s="1"/>
  <c r="C66" i="14"/>
  <c r="G65" i="14"/>
  <c r="H65" i="14" s="1"/>
  <c r="I65" i="14" s="1"/>
  <c r="C65" i="14"/>
  <c r="G64" i="14"/>
  <c r="H64" i="14" s="1"/>
  <c r="I64" i="14" s="1"/>
  <c r="C64" i="14"/>
  <c r="G63" i="14"/>
  <c r="H63" i="14" s="1"/>
  <c r="I63" i="14" s="1"/>
  <c r="C63" i="14"/>
  <c r="G62" i="14"/>
  <c r="H62" i="14" s="1"/>
  <c r="I62" i="14" s="1"/>
  <c r="C62" i="14"/>
  <c r="G61" i="14"/>
  <c r="H61" i="14" s="1"/>
  <c r="I61" i="14" s="1"/>
  <c r="C61" i="14"/>
  <c r="G60" i="14"/>
  <c r="H60" i="14" s="1"/>
  <c r="I60" i="14" s="1"/>
  <c r="C60" i="14"/>
  <c r="G59" i="14"/>
  <c r="H59" i="14" s="1"/>
  <c r="I59" i="14" s="1"/>
  <c r="C59" i="14"/>
  <c r="G58" i="14"/>
  <c r="H58" i="14" s="1"/>
  <c r="I58" i="14" s="1"/>
  <c r="C58" i="14"/>
  <c r="G57" i="14"/>
  <c r="H57" i="14" s="1"/>
  <c r="I57" i="14"/>
  <c r="C57" i="14"/>
  <c r="G56" i="14"/>
  <c r="H56" i="14" s="1"/>
  <c r="I56" i="14" s="1"/>
  <c r="C56" i="14"/>
  <c r="G55" i="14"/>
  <c r="H55" i="14" s="1"/>
  <c r="I55" i="14" s="1"/>
  <c r="C55" i="14"/>
  <c r="G54" i="14"/>
  <c r="H54" i="14" s="1"/>
  <c r="I54" i="14" s="1"/>
  <c r="C54" i="14"/>
  <c r="G53" i="14"/>
  <c r="H53" i="14" s="1"/>
  <c r="I53" i="14" s="1"/>
  <c r="C53" i="14"/>
  <c r="G52" i="14"/>
  <c r="H52" i="14" s="1"/>
  <c r="I52" i="14" s="1"/>
  <c r="C52" i="14"/>
  <c r="G51" i="14"/>
  <c r="H51" i="14" s="1"/>
  <c r="I51" i="14" s="1"/>
  <c r="C51" i="14"/>
  <c r="G50" i="14"/>
  <c r="H50" i="14" s="1"/>
  <c r="I50" i="14" s="1"/>
  <c r="C50" i="14"/>
  <c r="G49" i="14"/>
  <c r="H49" i="14" s="1"/>
  <c r="I49" i="14" s="1"/>
  <c r="C49" i="14"/>
  <c r="G48" i="14"/>
  <c r="H48" i="14" s="1"/>
  <c r="I48" i="14" s="1"/>
  <c r="C48" i="14"/>
  <c r="G47" i="14"/>
  <c r="H47" i="14" s="1"/>
  <c r="I47" i="14" s="1"/>
  <c r="C47" i="14"/>
  <c r="G46" i="14"/>
  <c r="H46" i="14" s="1"/>
  <c r="I46" i="14" s="1"/>
  <c r="C46" i="14"/>
  <c r="G45" i="14"/>
  <c r="H45" i="14" s="1"/>
  <c r="I45" i="14" s="1"/>
  <c r="C45" i="14"/>
  <c r="G44" i="14"/>
  <c r="H44" i="14" s="1"/>
  <c r="I44" i="14" s="1"/>
  <c r="C44" i="14"/>
  <c r="G43" i="14"/>
  <c r="H43" i="14" s="1"/>
  <c r="I43" i="14" s="1"/>
  <c r="C43" i="14"/>
  <c r="E42" i="14"/>
  <c r="B42" i="14"/>
  <c r="G41" i="14"/>
  <c r="H41" i="14" s="1"/>
  <c r="I41" i="14" s="1"/>
  <c r="C41" i="14"/>
  <c r="G40" i="14"/>
  <c r="H40" i="14" s="1"/>
  <c r="I40" i="14" s="1"/>
  <c r="C40" i="14"/>
  <c r="G39" i="14"/>
  <c r="H39" i="14" s="1"/>
  <c r="I39" i="14" s="1"/>
  <c r="C39" i="14"/>
  <c r="G38" i="14"/>
  <c r="H38" i="14" s="1"/>
  <c r="I38" i="14" s="1"/>
  <c r="C38" i="14"/>
  <c r="G37" i="14"/>
  <c r="H37" i="14" s="1"/>
  <c r="I37" i="14" s="1"/>
  <c r="C37" i="14"/>
  <c r="G36" i="14"/>
  <c r="H36" i="14" s="1"/>
  <c r="I36" i="14" s="1"/>
  <c r="C36" i="14"/>
  <c r="G35" i="14"/>
  <c r="H35" i="14" s="1"/>
  <c r="I35" i="14" s="1"/>
  <c r="C35" i="14"/>
  <c r="G34" i="14"/>
  <c r="H34" i="14" s="1"/>
  <c r="I34" i="14" s="1"/>
  <c r="C34" i="14"/>
  <c r="G33" i="14"/>
  <c r="H33" i="14" s="1"/>
  <c r="I33" i="14" s="1"/>
  <c r="C33" i="14"/>
  <c r="G32" i="14"/>
  <c r="H32" i="14" s="1"/>
  <c r="I32" i="14" s="1"/>
  <c r="C32" i="14"/>
  <c r="G31" i="14"/>
  <c r="H31" i="14" s="1"/>
  <c r="I31" i="14" s="1"/>
  <c r="C31" i="14"/>
  <c r="G30" i="14"/>
  <c r="H30" i="14" s="1"/>
  <c r="I30" i="14" s="1"/>
  <c r="C30" i="14"/>
  <c r="G29" i="14"/>
  <c r="H29" i="14" s="1"/>
  <c r="I29" i="14" s="1"/>
  <c r="C29" i="14"/>
  <c r="G28" i="14"/>
  <c r="H28" i="14" s="1"/>
  <c r="I28" i="14" s="1"/>
  <c r="C28" i="14"/>
  <c r="G27" i="14"/>
  <c r="H27" i="14" s="1"/>
  <c r="I27" i="14" s="1"/>
  <c r="C27" i="14"/>
  <c r="G26" i="14"/>
  <c r="H26" i="14" s="1"/>
  <c r="I26" i="14" s="1"/>
  <c r="C26" i="14"/>
  <c r="H25" i="14"/>
  <c r="I25" i="14" s="1"/>
  <c r="C25" i="14"/>
  <c r="G24" i="14"/>
  <c r="H24" i="14" s="1"/>
  <c r="I24" i="14" s="1"/>
  <c r="C24" i="14"/>
  <c r="G23" i="14"/>
  <c r="H23" i="14" s="1"/>
  <c r="I23" i="14" s="1"/>
  <c r="C23" i="14"/>
  <c r="G22" i="14"/>
  <c r="H22" i="14" s="1"/>
  <c r="I22" i="14" s="1"/>
  <c r="C22" i="14"/>
  <c r="G21" i="14"/>
  <c r="H21" i="14" s="1"/>
  <c r="I21" i="14" s="1"/>
  <c r="C21" i="14"/>
  <c r="G20" i="14"/>
  <c r="H20" i="14" s="1"/>
  <c r="I20" i="14" s="1"/>
  <c r="C20" i="14"/>
  <c r="G19" i="14"/>
  <c r="H19" i="14" s="1"/>
  <c r="I19" i="14" s="1"/>
  <c r="C19" i="14"/>
  <c r="G18" i="14"/>
  <c r="H18" i="14" s="1"/>
  <c r="I18" i="14" s="1"/>
  <c r="C18" i="14"/>
  <c r="G17" i="14"/>
  <c r="H17" i="14" s="1"/>
  <c r="I17" i="14" s="1"/>
  <c r="C17" i="14"/>
  <c r="G16" i="14"/>
  <c r="H16" i="14" s="1"/>
  <c r="I16" i="14" s="1"/>
  <c r="C16" i="14"/>
  <c r="G15" i="14"/>
  <c r="H15" i="14" s="1"/>
  <c r="I15" i="14" s="1"/>
  <c r="C15" i="14"/>
  <c r="H14" i="14"/>
  <c r="C14" i="14"/>
  <c r="E13" i="14"/>
  <c r="B13" i="14"/>
  <c r="E276" i="14"/>
  <c r="E448" i="14"/>
  <c r="B434" i="14"/>
  <c r="E518" i="14"/>
  <c r="E599" i="14"/>
  <c r="B276" i="14"/>
  <c r="B448" i="14"/>
  <c r="B518" i="14"/>
  <c r="E405" i="14"/>
  <c r="I358" i="14"/>
  <c r="I369" i="14"/>
  <c r="I262" i="14"/>
  <c r="D363" i="14"/>
  <c r="E434" i="14"/>
  <c r="H163" i="14"/>
  <c r="H162" i="14" s="1"/>
  <c r="I141" i="14"/>
  <c r="I140" i="14" s="1"/>
  <c r="I407" i="14"/>
  <c r="I406" i="14" s="1"/>
  <c r="G57" i="13"/>
  <c r="H57" i="13"/>
  <c r="I57" i="13" s="1"/>
  <c r="C57" i="13"/>
  <c r="G56" i="13"/>
  <c r="H56" i="13" s="1"/>
  <c r="I56" i="13" s="1"/>
  <c r="C56" i="13"/>
  <c r="G55" i="13"/>
  <c r="H55" i="13" s="1"/>
  <c r="I55" i="13" s="1"/>
  <c r="C55" i="13"/>
  <c r="G54" i="13"/>
  <c r="H54" i="13" s="1"/>
  <c r="I54" i="13" s="1"/>
  <c r="C54" i="13"/>
  <c r="G53" i="13"/>
  <c r="H53" i="13" s="1"/>
  <c r="I53" i="13" s="1"/>
  <c r="C53" i="13"/>
  <c r="G52" i="13"/>
  <c r="H52" i="13" s="1"/>
  <c r="I52" i="13" s="1"/>
  <c r="C52" i="13"/>
  <c r="G51" i="13"/>
  <c r="H51" i="13"/>
  <c r="I51" i="13" s="1"/>
  <c r="C51" i="13"/>
  <c r="C46" i="13" s="1"/>
  <c r="G50" i="13"/>
  <c r="H50" i="13" s="1"/>
  <c r="I50" i="13" s="1"/>
  <c r="C50" i="13"/>
  <c r="G49" i="13"/>
  <c r="H49" i="13"/>
  <c r="I49" i="13" s="1"/>
  <c r="C49" i="13"/>
  <c r="G48" i="13"/>
  <c r="H48" i="13" s="1"/>
  <c r="I48" i="13" s="1"/>
  <c r="C48" i="13"/>
  <c r="G47" i="13"/>
  <c r="H47" i="13"/>
  <c r="C47" i="13"/>
  <c r="E46" i="13"/>
  <c r="D46" i="13"/>
  <c r="B46" i="13"/>
  <c r="G45" i="13"/>
  <c r="H45" i="13"/>
  <c r="H44" i="13" s="1"/>
  <c r="C45" i="13"/>
  <c r="C44" i="13"/>
  <c r="E44" i="13"/>
  <c r="D44" i="13"/>
  <c r="B44" i="13"/>
  <c r="G43" i="13"/>
  <c r="H43" i="13"/>
  <c r="I43" i="13" s="1"/>
  <c r="C43" i="13"/>
  <c r="G42" i="13"/>
  <c r="H42" i="13" s="1"/>
  <c r="I42" i="13" s="1"/>
  <c r="C42" i="13"/>
  <c r="G41" i="13"/>
  <c r="H41" i="13" s="1"/>
  <c r="I41" i="13" s="1"/>
  <c r="C41" i="13"/>
  <c r="G40" i="13"/>
  <c r="H40" i="13" s="1"/>
  <c r="I40" i="13" s="1"/>
  <c r="C40" i="13"/>
  <c r="G39" i="13"/>
  <c r="H39" i="13"/>
  <c r="I39" i="13" s="1"/>
  <c r="C39" i="13"/>
  <c r="G38" i="13"/>
  <c r="H38" i="13" s="1"/>
  <c r="I38" i="13" s="1"/>
  <c r="C38" i="13"/>
  <c r="G37" i="13"/>
  <c r="H37" i="13" s="1"/>
  <c r="I37" i="13" s="1"/>
  <c r="C37" i="13"/>
  <c r="G36" i="13"/>
  <c r="H36" i="13" s="1"/>
  <c r="I36" i="13" s="1"/>
  <c r="C36" i="13"/>
  <c r="G35" i="13"/>
  <c r="H35" i="13" s="1"/>
  <c r="I35" i="13" s="1"/>
  <c r="C35" i="13"/>
  <c r="G34" i="13"/>
  <c r="H34" i="13" s="1"/>
  <c r="I34" i="13" s="1"/>
  <c r="C34" i="13"/>
  <c r="G33" i="13"/>
  <c r="H33" i="13"/>
  <c r="I33" i="13" s="1"/>
  <c r="C33" i="13"/>
  <c r="C27" i="13" s="1"/>
  <c r="G32" i="13"/>
  <c r="H32" i="13" s="1"/>
  <c r="I32" i="13" s="1"/>
  <c r="C32" i="13"/>
  <c r="G31" i="13"/>
  <c r="H31" i="13"/>
  <c r="I31" i="13" s="1"/>
  <c r="C31" i="13"/>
  <c r="G30" i="13"/>
  <c r="H30" i="13" s="1"/>
  <c r="I30" i="13" s="1"/>
  <c r="C30" i="13"/>
  <c r="G29" i="13"/>
  <c r="H29" i="13"/>
  <c r="I29" i="13" s="1"/>
  <c r="C29" i="13"/>
  <c r="G28" i="13"/>
  <c r="H28" i="13" s="1"/>
  <c r="C28" i="13"/>
  <c r="F27" i="13"/>
  <c r="E27" i="13"/>
  <c r="D27" i="13"/>
  <c r="B27" i="13"/>
  <c r="G26" i="13"/>
  <c r="H26" i="13" s="1"/>
  <c r="I26" i="13" s="1"/>
  <c r="C26" i="13"/>
  <c r="G25" i="13"/>
  <c r="H25" i="13"/>
  <c r="I25" i="13" s="1"/>
  <c r="C25" i="13"/>
  <c r="G24" i="13"/>
  <c r="H24" i="13" s="1"/>
  <c r="I24" i="13" s="1"/>
  <c r="C24" i="13"/>
  <c r="G23" i="13"/>
  <c r="H23" i="13"/>
  <c r="I23" i="13" s="1"/>
  <c r="C23" i="13"/>
  <c r="G22" i="13"/>
  <c r="H22" i="13" s="1"/>
  <c r="I22" i="13" s="1"/>
  <c r="C22" i="13"/>
  <c r="G21" i="13"/>
  <c r="H21" i="13"/>
  <c r="I21" i="13" s="1"/>
  <c r="C21" i="13"/>
  <c r="G20" i="13"/>
  <c r="H20" i="13" s="1"/>
  <c r="I20" i="13" s="1"/>
  <c r="C20" i="13"/>
  <c r="G19" i="13"/>
  <c r="H19" i="13"/>
  <c r="I19" i="13" s="1"/>
  <c r="C19" i="13"/>
  <c r="G18" i="13"/>
  <c r="H18" i="13" s="1"/>
  <c r="I18" i="13" s="1"/>
  <c r="C18" i="13"/>
  <c r="G17" i="13"/>
  <c r="H17" i="13"/>
  <c r="I17" i="13" s="1"/>
  <c r="C17" i="13"/>
  <c r="G16" i="13"/>
  <c r="H16" i="13" s="1"/>
  <c r="I16" i="13" s="1"/>
  <c r="C16" i="13"/>
  <c r="G15" i="13"/>
  <c r="H15" i="13" s="1"/>
  <c r="I15" i="13" s="1"/>
  <c r="C15" i="13"/>
  <c r="G14" i="13"/>
  <c r="H14" i="13" s="1"/>
  <c r="I14" i="13" s="1"/>
  <c r="C14" i="13"/>
  <c r="G13" i="13"/>
  <c r="H13" i="13" s="1"/>
  <c r="I13" i="13" s="1"/>
  <c r="I12" i="13" s="1"/>
  <c r="C13" i="13"/>
  <c r="E12" i="13"/>
  <c r="E11" i="13" s="1"/>
  <c r="B12" i="13"/>
  <c r="B11" i="13" s="1"/>
  <c r="H46" i="6"/>
  <c r="I46" i="6" s="1"/>
  <c r="C46" i="6"/>
  <c r="H45" i="6"/>
  <c r="I45" i="6" s="1"/>
  <c r="C45" i="6"/>
  <c r="H44" i="6"/>
  <c r="I44" i="6" s="1"/>
  <c r="C44" i="6"/>
  <c r="H43" i="6"/>
  <c r="I43" i="6" s="1"/>
  <c r="C43" i="6"/>
  <c r="H42" i="6"/>
  <c r="I42" i="6" s="1"/>
  <c r="C42" i="6"/>
  <c r="H41" i="6"/>
  <c r="I41" i="6" s="1"/>
  <c r="C41" i="6"/>
  <c r="H40" i="6"/>
  <c r="I40" i="6" s="1"/>
  <c r="C40" i="6"/>
  <c r="H39" i="6"/>
  <c r="I39" i="6" s="1"/>
  <c r="C39" i="6"/>
  <c r="H38" i="6"/>
  <c r="I38" i="6" s="1"/>
  <c r="C38" i="6"/>
  <c r="H37" i="6"/>
  <c r="I37" i="6" s="1"/>
  <c r="C37" i="6"/>
  <c r="H36" i="6"/>
  <c r="I36" i="6" s="1"/>
  <c r="C36" i="6"/>
  <c r="H35" i="6"/>
  <c r="I35" i="6" s="1"/>
  <c r="C35" i="6"/>
  <c r="H34" i="6"/>
  <c r="I34" i="6" s="1"/>
  <c r="C34" i="6"/>
  <c r="H33" i="6"/>
  <c r="I33" i="6" s="1"/>
  <c r="C33" i="6"/>
  <c r="H32" i="6"/>
  <c r="I32" i="6" s="1"/>
  <c r="C32" i="6"/>
  <c r="H31" i="6"/>
  <c r="I31" i="6" s="1"/>
  <c r="C31" i="6"/>
  <c r="H30" i="6"/>
  <c r="I30" i="6" s="1"/>
  <c r="C30" i="6"/>
  <c r="H29" i="6"/>
  <c r="I29" i="6" s="1"/>
  <c r="C29" i="6"/>
  <c r="H28" i="6"/>
  <c r="I28" i="6" s="1"/>
  <c r="C28" i="6"/>
  <c r="H27" i="6"/>
  <c r="I27" i="6" s="1"/>
  <c r="C27" i="6"/>
  <c r="H26" i="6"/>
  <c r="I26" i="6" s="1"/>
  <c r="C26" i="6"/>
  <c r="H25" i="6"/>
  <c r="I25" i="6" s="1"/>
  <c r="C25" i="6"/>
  <c r="H24" i="6"/>
  <c r="I24" i="6" s="1"/>
  <c r="C24" i="6"/>
  <c r="B23" i="6"/>
  <c r="H22" i="6"/>
  <c r="I22" i="6" s="1"/>
  <c r="C22" i="6"/>
  <c r="H21" i="6"/>
  <c r="I21" i="6" s="1"/>
  <c r="C21" i="6"/>
  <c r="H20" i="6"/>
  <c r="I20" i="6" s="1"/>
  <c r="C20" i="6"/>
  <c r="H19" i="6"/>
  <c r="I19" i="6" s="1"/>
  <c r="C19" i="6"/>
  <c r="H18" i="6"/>
  <c r="I18" i="6" s="1"/>
  <c r="C18" i="6"/>
  <c r="H17" i="6"/>
  <c r="I17" i="6" s="1"/>
  <c r="C17" i="6"/>
  <c r="B16" i="6"/>
  <c r="H15" i="6"/>
  <c r="I15" i="6" s="1"/>
  <c r="C15" i="6"/>
  <c r="H14" i="6"/>
  <c r="I14" i="6" s="1"/>
  <c r="C14" i="6"/>
  <c r="H13" i="6"/>
  <c r="I13" i="6" s="1"/>
  <c r="C13" i="6"/>
  <c r="G269" i="12"/>
  <c r="H269" i="12" s="1"/>
  <c r="I269" i="12" s="1"/>
  <c r="G268" i="12"/>
  <c r="H268" i="12" s="1"/>
  <c r="I268" i="12" s="1"/>
  <c r="G267" i="12"/>
  <c r="H267" i="12" s="1"/>
  <c r="I267" i="12" s="1"/>
  <c r="G266" i="12"/>
  <c r="H266" i="12" s="1"/>
  <c r="I266" i="12" s="1"/>
  <c r="G265" i="12"/>
  <c r="H265" i="12" s="1"/>
  <c r="I265" i="12" s="1"/>
  <c r="G264" i="12"/>
  <c r="H264" i="12" s="1"/>
  <c r="I264" i="12" s="1"/>
  <c r="G263" i="12"/>
  <c r="H263" i="12" s="1"/>
  <c r="I263" i="12" s="1"/>
  <c r="G262" i="12"/>
  <c r="H262" i="12" s="1"/>
  <c r="I262" i="12" s="1"/>
  <c r="G261" i="12"/>
  <c r="H261" i="12" s="1"/>
  <c r="I261" i="12" s="1"/>
  <c r="G260" i="12"/>
  <c r="H260" i="12" s="1"/>
  <c r="I260" i="12" s="1"/>
  <c r="G259" i="12"/>
  <c r="H259" i="12" s="1"/>
  <c r="I259" i="12" s="1"/>
  <c r="G258" i="12"/>
  <c r="H258" i="12" s="1"/>
  <c r="I258" i="12" s="1"/>
  <c r="G257" i="12"/>
  <c r="H257" i="12" s="1"/>
  <c r="I257" i="12" s="1"/>
  <c r="G256" i="12"/>
  <c r="H256" i="12" s="1"/>
  <c r="I256" i="12" s="1"/>
  <c r="G255" i="12"/>
  <c r="H255" i="12" s="1"/>
  <c r="I255" i="12" s="1"/>
  <c r="G254" i="12"/>
  <c r="H254" i="12" s="1"/>
  <c r="I254" i="12" s="1"/>
  <c r="G253" i="12"/>
  <c r="H253" i="12" s="1"/>
  <c r="I253" i="12" s="1"/>
  <c r="G252" i="12"/>
  <c r="H252" i="12" s="1"/>
  <c r="I252" i="12" s="1"/>
  <c r="G251" i="12"/>
  <c r="H251" i="12" s="1"/>
  <c r="I251" i="12" s="1"/>
  <c r="G250" i="12"/>
  <c r="H250" i="12" s="1"/>
  <c r="I250" i="12" s="1"/>
  <c r="G249" i="12"/>
  <c r="H249" i="12" s="1"/>
  <c r="I249" i="12" s="1"/>
  <c r="G248" i="12"/>
  <c r="H248" i="12" s="1"/>
  <c r="I248" i="12" s="1"/>
  <c r="G247" i="12"/>
  <c r="H247" i="12" s="1"/>
  <c r="I247" i="12" s="1"/>
  <c r="G246" i="12"/>
  <c r="H246" i="12" s="1"/>
  <c r="I246" i="12" s="1"/>
  <c r="G245" i="12"/>
  <c r="H245" i="12" s="1"/>
  <c r="I245" i="12" s="1"/>
  <c r="G244" i="12"/>
  <c r="H244" i="12" s="1"/>
  <c r="I244" i="12" s="1"/>
  <c r="G243" i="12"/>
  <c r="H243" i="12" s="1"/>
  <c r="I243" i="12" s="1"/>
  <c r="G242" i="12"/>
  <c r="H242" i="12" s="1"/>
  <c r="I242" i="12" s="1"/>
  <c r="G241" i="12"/>
  <c r="H241" i="12" s="1"/>
  <c r="I241" i="12" s="1"/>
  <c r="G240" i="12"/>
  <c r="H240" i="12" s="1"/>
  <c r="I240" i="12" s="1"/>
  <c r="G239" i="12"/>
  <c r="H239" i="12" s="1"/>
  <c r="I239" i="12" s="1"/>
  <c r="G238" i="12"/>
  <c r="H238" i="12" s="1"/>
  <c r="I238" i="12" s="1"/>
  <c r="G237" i="12"/>
  <c r="H237" i="12" s="1"/>
  <c r="I237" i="12" s="1"/>
  <c r="G236" i="12"/>
  <c r="H236" i="12" s="1"/>
  <c r="I236" i="12" s="1"/>
  <c r="G235" i="12"/>
  <c r="H235" i="12" s="1"/>
  <c r="I235" i="12" s="1"/>
  <c r="G234" i="12"/>
  <c r="B233" i="12"/>
  <c r="G232" i="12"/>
  <c r="H232" i="12" s="1"/>
  <c r="I232" i="12" s="1"/>
  <c r="G231" i="12"/>
  <c r="H231" i="12" s="1"/>
  <c r="I231" i="12" s="1"/>
  <c r="G230" i="12"/>
  <c r="H230" i="12" s="1"/>
  <c r="I230" i="12" s="1"/>
  <c r="G229" i="12"/>
  <c r="H229" i="12" s="1"/>
  <c r="I229" i="12" s="1"/>
  <c r="G228" i="12"/>
  <c r="H228" i="12" s="1"/>
  <c r="I228" i="12" s="1"/>
  <c r="G227" i="12"/>
  <c r="H227" i="12" s="1"/>
  <c r="I227" i="12" s="1"/>
  <c r="G226" i="12"/>
  <c r="H226" i="12" s="1"/>
  <c r="I226" i="12" s="1"/>
  <c r="G225" i="12"/>
  <c r="H225" i="12" s="1"/>
  <c r="I225" i="12" s="1"/>
  <c r="G224" i="12"/>
  <c r="H224" i="12" s="1"/>
  <c r="I224" i="12" s="1"/>
  <c r="G223" i="12"/>
  <c r="H223" i="12" s="1"/>
  <c r="I223" i="12" s="1"/>
  <c r="G222" i="12"/>
  <c r="H222" i="12" s="1"/>
  <c r="I222" i="12" s="1"/>
  <c r="G221" i="12"/>
  <c r="H221" i="12" s="1"/>
  <c r="I221" i="12" s="1"/>
  <c r="G220" i="12"/>
  <c r="H220" i="12" s="1"/>
  <c r="I220" i="12" s="1"/>
  <c r="G219" i="12"/>
  <c r="H219" i="12" s="1"/>
  <c r="I219" i="12" s="1"/>
  <c r="G218" i="12"/>
  <c r="H218" i="12" s="1"/>
  <c r="I218" i="12" s="1"/>
  <c r="G217" i="12"/>
  <c r="H217" i="12" s="1"/>
  <c r="I217" i="12" s="1"/>
  <c r="G216" i="12"/>
  <c r="H216" i="12" s="1"/>
  <c r="I216" i="12" s="1"/>
  <c r="G215" i="12"/>
  <c r="H215" i="12" s="1"/>
  <c r="I215" i="12" s="1"/>
  <c r="G214" i="12"/>
  <c r="H214" i="12" s="1"/>
  <c r="I214" i="12" s="1"/>
  <c r="G213" i="12"/>
  <c r="H213" i="12" s="1"/>
  <c r="I213" i="12" s="1"/>
  <c r="G212" i="12"/>
  <c r="H212" i="12" s="1"/>
  <c r="I212" i="12" s="1"/>
  <c r="G211" i="12"/>
  <c r="H211" i="12" s="1"/>
  <c r="I211" i="12" s="1"/>
  <c r="G210" i="12"/>
  <c r="H210" i="12" s="1"/>
  <c r="I210" i="12" s="1"/>
  <c r="G209" i="12"/>
  <c r="H209" i="12" s="1"/>
  <c r="I209" i="12" s="1"/>
  <c r="G208" i="12"/>
  <c r="H208" i="12" s="1"/>
  <c r="I208" i="12" s="1"/>
  <c r="G207" i="12"/>
  <c r="H207" i="12" s="1"/>
  <c r="I207" i="12" s="1"/>
  <c r="G206" i="12"/>
  <c r="H206" i="12" s="1"/>
  <c r="I206" i="12" s="1"/>
  <c r="G205" i="12"/>
  <c r="H205" i="12" s="1"/>
  <c r="I205" i="12" s="1"/>
  <c r="G204" i="12"/>
  <c r="H204" i="12" s="1"/>
  <c r="I204" i="12" s="1"/>
  <c r="G203" i="12"/>
  <c r="H203" i="12" s="1"/>
  <c r="I203" i="12" s="1"/>
  <c r="G202" i="12"/>
  <c r="H202" i="12" s="1"/>
  <c r="I202" i="12" s="1"/>
  <c r="G201" i="12"/>
  <c r="H201" i="12" s="1"/>
  <c r="I201" i="12" s="1"/>
  <c r="G200" i="12"/>
  <c r="H200" i="12" s="1"/>
  <c r="I200" i="12" s="1"/>
  <c r="G199" i="12"/>
  <c r="H199" i="12" s="1"/>
  <c r="I199" i="12" s="1"/>
  <c r="G198" i="12"/>
  <c r="H198" i="12" s="1"/>
  <c r="I198" i="12" s="1"/>
  <c r="G197" i="12"/>
  <c r="H197" i="12" s="1"/>
  <c r="I197" i="12" s="1"/>
  <c r="G196" i="12"/>
  <c r="H196" i="12" s="1"/>
  <c r="I196" i="12" s="1"/>
  <c r="G195" i="12"/>
  <c r="H195" i="12" s="1"/>
  <c r="I195" i="12" s="1"/>
  <c r="G194" i="12"/>
  <c r="H194" i="12" s="1"/>
  <c r="I194" i="12" s="1"/>
  <c r="G193" i="12"/>
  <c r="H193" i="12" s="1"/>
  <c r="I193" i="12" s="1"/>
  <c r="G192" i="12"/>
  <c r="H192" i="12" s="1"/>
  <c r="I192" i="12" s="1"/>
  <c r="G191" i="12"/>
  <c r="H191" i="12" s="1"/>
  <c r="I191" i="12" s="1"/>
  <c r="G190" i="12"/>
  <c r="H190" i="12" s="1"/>
  <c r="I190" i="12" s="1"/>
  <c r="G189" i="12"/>
  <c r="H189" i="12" s="1"/>
  <c r="I189" i="12" s="1"/>
  <c r="G188" i="12"/>
  <c r="H188" i="12" s="1"/>
  <c r="I188" i="12" s="1"/>
  <c r="G187" i="12"/>
  <c r="H187" i="12" s="1"/>
  <c r="I187" i="12" s="1"/>
  <c r="G186" i="12"/>
  <c r="H186" i="12" s="1"/>
  <c r="I186" i="12" s="1"/>
  <c r="G185" i="12"/>
  <c r="H185" i="12" s="1"/>
  <c r="I185" i="12" s="1"/>
  <c r="G184" i="12"/>
  <c r="H184" i="12" s="1"/>
  <c r="I184" i="12" s="1"/>
  <c r="G183" i="12"/>
  <c r="H183" i="12" s="1"/>
  <c r="I183" i="12" s="1"/>
  <c r="G182" i="12"/>
  <c r="H182" i="12" s="1"/>
  <c r="I182" i="12" s="1"/>
  <c r="G181" i="12"/>
  <c r="H181" i="12" s="1"/>
  <c r="I181" i="12" s="1"/>
  <c r="G180" i="12"/>
  <c r="H180" i="12" s="1"/>
  <c r="I180" i="12" s="1"/>
  <c r="G179" i="12"/>
  <c r="H179" i="12" s="1"/>
  <c r="I179" i="12" s="1"/>
  <c r="G178" i="12"/>
  <c r="H178" i="12" s="1"/>
  <c r="I178" i="12" s="1"/>
  <c r="G177" i="12"/>
  <c r="H177" i="12" s="1"/>
  <c r="I177" i="12" s="1"/>
  <c r="G176" i="12"/>
  <c r="H176" i="12" s="1"/>
  <c r="I176" i="12" s="1"/>
  <c r="G175" i="12"/>
  <c r="H175" i="12" s="1"/>
  <c r="I175" i="12" s="1"/>
  <c r="G174" i="12"/>
  <c r="H174" i="12" s="1"/>
  <c r="I174" i="12" s="1"/>
  <c r="G173" i="12"/>
  <c r="H173" i="12" s="1"/>
  <c r="I173" i="12" s="1"/>
  <c r="G172" i="12"/>
  <c r="H172" i="12" s="1"/>
  <c r="I172" i="12" s="1"/>
  <c r="G171" i="12"/>
  <c r="H171" i="12" s="1"/>
  <c r="I171" i="12" s="1"/>
  <c r="G170" i="12"/>
  <c r="H170" i="12" s="1"/>
  <c r="I170" i="12" s="1"/>
  <c r="G169" i="12"/>
  <c r="H169" i="12" s="1"/>
  <c r="I169" i="12" s="1"/>
  <c r="G168" i="12"/>
  <c r="H168" i="12" s="1"/>
  <c r="I168" i="12" s="1"/>
  <c r="G167" i="12"/>
  <c r="H167" i="12" s="1"/>
  <c r="I167" i="12" s="1"/>
  <c r="G166" i="12"/>
  <c r="H166" i="12" s="1"/>
  <c r="I166" i="12" s="1"/>
  <c r="G165" i="12"/>
  <c r="H165" i="12" s="1"/>
  <c r="I165" i="12" s="1"/>
  <c r="G164" i="12"/>
  <c r="H164" i="12" s="1"/>
  <c r="I164" i="12" s="1"/>
  <c r="G163" i="12"/>
  <c r="H163" i="12" s="1"/>
  <c r="I163" i="12" s="1"/>
  <c r="G162" i="12"/>
  <c r="H162" i="12" s="1"/>
  <c r="I162" i="12" s="1"/>
  <c r="G161" i="12"/>
  <c r="G160" i="12"/>
  <c r="H160" i="12" s="1"/>
  <c r="E159" i="12"/>
  <c r="B159" i="12"/>
  <c r="G158" i="12"/>
  <c r="H158" i="12" s="1"/>
  <c r="I158" i="12" s="1"/>
  <c r="G157" i="12"/>
  <c r="H157" i="12" s="1"/>
  <c r="I157" i="12" s="1"/>
  <c r="G156" i="12"/>
  <c r="H156" i="12" s="1"/>
  <c r="I156" i="12" s="1"/>
  <c r="G155" i="12"/>
  <c r="H155" i="12" s="1"/>
  <c r="I155" i="12" s="1"/>
  <c r="G154" i="12"/>
  <c r="H154" i="12" s="1"/>
  <c r="I154" i="12" s="1"/>
  <c r="G153" i="12"/>
  <c r="H153" i="12" s="1"/>
  <c r="I153" i="12" s="1"/>
  <c r="G152" i="12"/>
  <c r="H152" i="12" s="1"/>
  <c r="I152" i="12" s="1"/>
  <c r="G151" i="12"/>
  <c r="H151" i="12" s="1"/>
  <c r="I151" i="12" s="1"/>
  <c r="G150" i="12"/>
  <c r="H150" i="12" s="1"/>
  <c r="I150" i="12" s="1"/>
  <c r="G149" i="12"/>
  <c r="H149" i="12" s="1"/>
  <c r="I149" i="12" s="1"/>
  <c r="G148" i="12"/>
  <c r="H148" i="12" s="1"/>
  <c r="I148" i="12" s="1"/>
  <c r="G147" i="12"/>
  <c r="H147" i="12" s="1"/>
  <c r="I147" i="12" s="1"/>
  <c r="G146" i="12"/>
  <c r="H146" i="12" s="1"/>
  <c r="I146" i="12" s="1"/>
  <c r="G145" i="12"/>
  <c r="H145" i="12" s="1"/>
  <c r="I145" i="12" s="1"/>
  <c r="G144" i="12"/>
  <c r="H144" i="12" s="1"/>
  <c r="I144" i="12" s="1"/>
  <c r="G143" i="12"/>
  <c r="H143" i="12" s="1"/>
  <c r="I143" i="12" s="1"/>
  <c r="G142" i="12"/>
  <c r="H142" i="12" s="1"/>
  <c r="I142" i="12" s="1"/>
  <c r="G141" i="12"/>
  <c r="H141" i="12" s="1"/>
  <c r="I141" i="12" s="1"/>
  <c r="G140" i="12"/>
  <c r="H140" i="12" s="1"/>
  <c r="I140" i="12" s="1"/>
  <c r="G139" i="12"/>
  <c r="H139" i="12" s="1"/>
  <c r="I139" i="12" s="1"/>
  <c r="G138" i="12"/>
  <c r="H138" i="12" s="1"/>
  <c r="I138" i="12" s="1"/>
  <c r="G137" i="12"/>
  <c r="H137" i="12" s="1"/>
  <c r="I137" i="12" s="1"/>
  <c r="G136" i="12"/>
  <c r="H136" i="12" s="1"/>
  <c r="I136" i="12" s="1"/>
  <c r="G135" i="12"/>
  <c r="H135" i="12" s="1"/>
  <c r="I135" i="12" s="1"/>
  <c r="G134" i="12"/>
  <c r="H134" i="12" s="1"/>
  <c r="I134" i="12" s="1"/>
  <c r="G133" i="12"/>
  <c r="H133" i="12" s="1"/>
  <c r="I133" i="12" s="1"/>
  <c r="G132" i="12"/>
  <c r="H132" i="12" s="1"/>
  <c r="I132" i="12" s="1"/>
  <c r="G131" i="12"/>
  <c r="H131" i="12" s="1"/>
  <c r="I131" i="12" s="1"/>
  <c r="G130" i="12"/>
  <c r="H130" i="12" s="1"/>
  <c r="I130" i="12" s="1"/>
  <c r="G129" i="12"/>
  <c r="H129" i="12" s="1"/>
  <c r="I129" i="12" s="1"/>
  <c r="G128" i="12"/>
  <c r="H128" i="12" s="1"/>
  <c r="I128" i="12" s="1"/>
  <c r="G127" i="12"/>
  <c r="H127" i="12" s="1"/>
  <c r="I127" i="12" s="1"/>
  <c r="G126" i="12"/>
  <c r="H126" i="12" s="1"/>
  <c r="I126" i="12" s="1"/>
  <c r="G125" i="12"/>
  <c r="H125" i="12" s="1"/>
  <c r="I125" i="12" s="1"/>
  <c r="G124" i="12"/>
  <c r="H124" i="12" s="1"/>
  <c r="I124" i="12" s="1"/>
  <c r="G123" i="12"/>
  <c r="H123" i="12" s="1"/>
  <c r="I123" i="12" s="1"/>
  <c r="G122" i="12"/>
  <c r="H122" i="12" s="1"/>
  <c r="I122" i="12" s="1"/>
  <c r="G121" i="12"/>
  <c r="H121" i="12" s="1"/>
  <c r="I121" i="12" s="1"/>
  <c r="G120" i="12"/>
  <c r="H120" i="12" s="1"/>
  <c r="I120" i="12" s="1"/>
  <c r="G119" i="12"/>
  <c r="H119" i="12" s="1"/>
  <c r="I119" i="12" s="1"/>
  <c r="G118" i="12"/>
  <c r="H118" i="12" s="1"/>
  <c r="I118" i="12" s="1"/>
  <c r="G117" i="12"/>
  <c r="H117" i="12" s="1"/>
  <c r="I117" i="12" s="1"/>
  <c r="G116" i="12"/>
  <c r="H116" i="12" s="1"/>
  <c r="I116" i="12" s="1"/>
  <c r="G115" i="12"/>
  <c r="H115" i="12" s="1"/>
  <c r="I115" i="12" s="1"/>
  <c r="G114" i="12"/>
  <c r="H114" i="12" s="1"/>
  <c r="I114" i="12" s="1"/>
  <c r="G113" i="12"/>
  <c r="H113" i="12" s="1"/>
  <c r="I113" i="12" s="1"/>
  <c r="G112" i="12"/>
  <c r="H112" i="12" s="1"/>
  <c r="I112" i="12" s="1"/>
  <c r="G111" i="12"/>
  <c r="H111" i="12" s="1"/>
  <c r="I111" i="12" s="1"/>
  <c r="G110" i="12"/>
  <c r="H110" i="12" s="1"/>
  <c r="I110" i="12" s="1"/>
  <c r="G109" i="12"/>
  <c r="H109" i="12" s="1"/>
  <c r="I109" i="12" s="1"/>
  <c r="G108" i="12"/>
  <c r="H108" i="12" s="1"/>
  <c r="I108" i="12" s="1"/>
  <c r="G107" i="12"/>
  <c r="H107" i="12" s="1"/>
  <c r="I107" i="12" s="1"/>
  <c r="G106" i="12"/>
  <c r="H106" i="12" s="1"/>
  <c r="I106" i="12" s="1"/>
  <c r="G105" i="12"/>
  <c r="H105" i="12" s="1"/>
  <c r="I105" i="12" s="1"/>
  <c r="G104" i="12"/>
  <c r="H104" i="12" s="1"/>
  <c r="I104" i="12" s="1"/>
  <c r="G103" i="12"/>
  <c r="H103" i="12" s="1"/>
  <c r="I103" i="12" s="1"/>
  <c r="G102" i="12"/>
  <c r="H102" i="12" s="1"/>
  <c r="I102" i="12" s="1"/>
  <c r="G101" i="12"/>
  <c r="H101" i="12" s="1"/>
  <c r="I101" i="12" s="1"/>
  <c r="G100" i="12"/>
  <c r="H100" i="12" s="1"/>
  <c r="I100" i="12" s="1"/>
  <c r="G99" i="12"/>
  <c r="H99" i="12" s="1"/>
  <c r="I99" i="12" s="1"/>
  <c r="G98" i="12"/>
  <c r="H98" i="12" s="1"/>
  <c r="I98" i="12" s="1"/>
  <c r="G97" i="12"/>
  <c r="H97" i="12" s="1"/>
  <c r="I97" i="12" s="1"/>
  <c r="G96" i="12"/>
  <c r="H96" i="12" s="1"/>
  <c r="I96" i="12" s="1"/>
  <c r="G95" i="12"/>
  <c r="H95" i="12" s="1"/>
  <c r="I95" i="12" s="1"/>
  <c r="G94" i="12"/>
  <c r="H94" i="12" s="1"/>
  <c r="I94" i="12" s="1"/>
  <c r="G93" i="12"/>
  <c r="H93" i="12" s="1"/>
  <c r="I93" i="12" s="1"/>
  <c r="G92" i="12"/>
  <c r="H92" i="12" s="1"/>
  <c r="I92" i="12" s="1"/>
  <c r="G91" i="12"/>
  <c r="H91" i="12" s="1"/>
  <c r="I91" i="12" s="1"/>
  <c r="G90" i="12"/>
  <c r="H90" i="12" s="1"/>
  <c r="I90" i="12" s="1"/>
  <c r="G89" i="12"/>
  <c r="H89" i="12" s="1"/>
  <c r="I89" i="12" s="1"/>
  <c r="G88" i="12"/>
  <c r="H88" i="12" s="1"/>
  <c r="I88" i="12" s="1"/>
  <c r="G87" i="12"/>
  <c r="H87" i="12" s="1"/>
  <c r="I87" i="12" s="1"/>
  <c r="G86" i="12"/>
  <c r="H86" i="12" s="1"/>
  <c r="I86" i="12" s="1"/>
  <c r="G85" i="12"/>
  <c r="H85" i="12" s="1"/>
  <c r="I85" i="12" s="1"/>
  <c r="G84" i="12"/>
  <c r="H84" i="12" s="1"/>
  <c r="I84" i="12" s="1"/>
  <c r="G83" i="12"/>
  <c r="H83" i="12" s="1"/>
  <c r="I83" i="12" s="1"/>
  <c r="G82" i="12"/>
  <c r="H82" i="12" s="1"/>
  <c r="I82" i="12" s="1"/>
  <c r="G81" i="12"/>
  <c r="H81" i="12" s="1"/>
  <c r="I81" i="12" s="1"/>
  <c r="G80" i="12"/>
  <c r="H80" i="12" s="1"/>
  <c r="I80" i="12" s="1"/>
  <c r="G79" i="12"/>
  <c r="H79" i="12" s="1"/>
  <c r="I79" i="12" s="1"/>
  <c r="G78" i="12"/>
  <c r="H78" i="12" s="1"/>
  <c r="I78" i="12" s="1"/>
  <c r="G77" i="12"/>
  <c r="H77" i="12" s="1"/>
  <c r="I77" i="12" s="1"/>
  <c r="G76" i="12"/>
  <c r="H76" i="12" s="1"/>
  <c r="I76" i="12" s="1"/>
  <c r="G75" i="12"/>
  <c r="H75" i="12" s="1"/>
  <c r="I75" i="12" s="1"/>
  <c r="G74" i="12"/>
  <c r="H74" i="12" s="1"/>
  <c r="I74" i="12" s="1"/>
  <c r="G73" i="12"/>
  <c r="H73" i="12" s="1"/>
  <c r="I73" i="12" s="1"/>
  <c r="G72" i="12"/>
  <c r="H72" i="12" s="1"/>
  <c r="I72" i="12" s="1"/>
  <c r="G71" i="12"/>
  <c r="H71" i="12" s="1"/>
  <c r="I71" i="12" s="1"/>
  <c r="G70" i="12"/>
  <c r="H70" i="12" s="1"/>
  <c r="I70" i="12" s="1"/>
  <c r="G69" i="12"/>
  <c r="H69" i="12" s="1"/>
  <c r="I69" i="12" s="1"/>
  <c r="G68" i="12"/>
  <c r="H68" i="12" s="1"/>
  <c r="I68" i="12" s="1"/>
  <c r="H67" i="12"/>
  <c r="I67" i="12" s="1"/>
  <c r="G66" i="12"/>
  <c r="H66" i="12" s="1"/>
  <c r="I66" i="12" s="1"/>
  <c r="G65" i="12"/>
  <c r="H65" i="12" s="1"/>
  <c r="I65" i="12" s="1"/>
  <c r="G64" i="12"/>
  <c r="H64" i="12" s="1"/>
  <c r="I64" i="12" s="1"/>
  <c r="G63" i="12"/>
  <c r="H63" i="12" s="1"/>
  <c r="I63" i="12" s="1"/>
  <c r="G62" i="12"/>
  <c r="H62" i="12" s="1"/>
  <c r="I62" i="12" s="1"/>
  <c r="G61" i="12"/>
  <c r="H61" i="12" s="1"/>
  <c r="I61" i="12" s="1"/>
  <c r="G60" i="12"/>
  <c r="H60" i="12" s="1"/>
  <c r="G59" i="12"/>
  <c r="H59" i="12" s="1"/>
  <c r="I59" i="12" s="1"/>
  <c r="E58" i="12"/>
  <c r="B58" i="12"/>
  <c r="G57" i="12"/>
  <c r="H57" i="12" s="1"/>
  <c r="I57" i="12" s="1"/>
  <c r="G56" i="12"/>
  <c r="H56" i="12" s="1"/>
  <c r="I56" i="12" s="1"/>
  <c r="G55" i="12"/>
  <c r="H55" i="12" s="1"/>
  <c r="I55" i="12" s="1"/>
  <c r="G54" i="12"/>
  <c r="H54" i="12" s="1"/>
  <c r="I54" i="12" s="1"/>
  <c r="G53" i="12"/>
  <c r="H53" i="12" s="1"/>
  <c r="I53" i="12" s="1"/>
  <c r="G52" i="12"/>
  <c r="H52" i="12" s="1"/>
  <c r="I52" i="12" s="1"/>
  <c r="G51" i="12"/>
  <c r="H51" i="12" s="1"/>
  <c r="I51" i="12" s="1"/>
  <c r="G50" i="12"/>
  <c r="H50" i="12" s="1"/>
  <c r="I50" i="12" s="1"/>
  <c r="G49" i="12"/>
  <c r="H49" i="12" s="1"/>
  <c r="I49" i="12" s="1"/>
  <c r="G48" i="12"/>
  <c r="H48" i="12" s="1"/>
  <c r="I48" i="12" s="1"/>
  <c r="G47" i="12"/>
  <c r="H47" i="12" s="1"/>
  <c r="I47" i="12" s="1"/>
  <c r="G46" i="12"/>
  <c r="H46" i="12" s="1"/>
  <c r="I46" i="12" s="1"/>
  <c r="G45" i="12"/>
  <c r="H45" i="12" s="1"/>
  <c r="I45" i="12" s="1"/>
  <c r="G44" i="12"/>
  <c r="H44" i="12" s="1"/>
  <c r="I44" i="12" s="1"/>
  <c r="G43" i="12"/>
  <c r="H43" i="12" s="1"/>
  <c r="I43" i="12" s="1"/>
  <c r="G42" i="12"/>
  <c r="H42" i="12" s="1"/>
  <c r="I42" i="12" s="1"/>
  <c r="G41" i="12"/>
  <c r="H41" i="12" s="1"/>
  <c r="I41" i="12" s="1"/>
  <c r="G40" i="12"/>
  <c r="H40" i="12" s="1"/>
  <c r="I40" i="12" s="1"/>
  <c r="G39" i="12"/>
  <c r="H39" i="12" s="1"/>
  <c r="I39" i="12" s="1"/>
  <c r="G38" i="12"/>
  <c r="H38" i="12" s="1"/>
  <c r="I38" i="12" s="1"/>
  <c r="G37" i="12"/>
  <c r="H37" i="12" s="1"/>
  <c r="I37" i="12" s="1"/>
  <c r="G36" i="12"/>
  <c r="H36" i="12" s="1"/>
  <c r="I36" i="12" s="1"/>
  <c r="G35" i="12"/>
  <c r="H35" i="12"/>
  <c r="I35" i="12" s="1"/>
  <c r="G34" i="12"/>
  <c r="H34" i="12" s="1"/>
  <c r="I34" i="12" s="1"/>
  <c r="H33" i="12"/>
  <c r="I33" i="12" s="1"/>
  <c r="G32" i="12"/>
  <c r="H32" i="12" s="1"/>
  <c r="I32" i="12" s="1"/>
  <c r="G31" i="12"/>
  <c r="H31" i="12" s="1"/>
  <c r="I31" i="12" s="1"/>
  <c r="G30" i="12"/>
  <c r="H30" i="12" s="1"/>
  <c r="I30" i="12" s="1"/>
  <c r="G29" i="12"/>
  <c r="H29" i="12" s="1"/>
  <c r="I29" i="12" s="1"/>
  <c r="G28" i="12"/>
  <c r="H28" i="12" s="1"/>
  <c r="I28" i="12" s="1"/>
  <c r="G27" i="12"/>
  <c r="H27" i="12" s="1"/>
  <c r="I27" i="12" s="1"/>
  <c r="G26" i="12"/>
  <c r="H26" i="12" s="1"/>
  <c r="I26" i="12" s="1"/>
  <c r="G25" i="12"/>
  <c r="H25" i="12" s="1"/>
  <c r="I25" i="12" s="1"/>
  <c r="G24" i="12"/>
  <c r="H24" i="12" s="1"/>
  <c r="I24" i="12" s="1"/>
  <c r="G23" i="12"/>
  <c r="H23" i="12" s="1"/>
  <c r="I23" i="12" s="1"/>
  <c r="G22" i="12"/>
  <c r="H22" i="12" s="1"/>
  <c r="I22" i="12" s="1"/>
  <c r="G21" i="12"/>
  <c r="H21" i="12" s="1"/>
  <c r="I21" i="12" s="1"/>
  <c r="I20" i="12"/>
  <c r="G19" i="12"/>
  <c r="H19" i="12" s="1"/>
  <c r="I19" i="12" s="1"/>
  <c r="G18" i="12"/>
  <c r="H18" i="12" s="1"/>
  <c r="I18" i="12" s="1"/>
  <c r="G17" i="12"/>
  <c r="H17" i="12" s="1"/>
  <c r="I17" i="12" s="1"/>
  <c r="G16" i="12"/>
  <c r="H16" i="12"/>
  <c r="I16" i="12" s="1"/>
  <c r="G15" i="12"/>
  <c r="H15" i="12" s="1"/>
  <c r="I15" i="12" s="1"/>
  <c r="G14" i="12"/>
  <c r="H14" i="12" s="1"/>
  <c r="I14" i="12" s="1"/>
  <c r="E12" i="12"/>
  <c r="B12" i="12"/>
  <c r="G47" i="11"/>
  <c r="H47" i="11" s="1"/>
  <c r="I47" i="11" s="1"/>
  <c r="C47" i="11"/>
  <c r="G46" i="11"/>
  <c r="H46" i="11" s="1"/>
  <c r="I46" i="11" s="1"/>
  <c r="C46" i="11"/>
  <c r="G45" i="11"/>
  <c r="H45" i="11" s="1"/>
  <c r="I45" i="11" s="1"/>
  <c r="C45" i="11"/>
  <c r="G43" i="11"/>
  <c r="H43" i="11" s="1"/>
  <c r="I43" i="11" s="1"/>
  <c r="C43" i="11"/>
  <c r="G42" i="11"/>
  <c r="H42" i="11" s="1"/>
  <c r="I42" i="11" s="1"/>
  <c r="C42" i="11"/>
  <c r="G41" i="11"/>
  <c r="H41" i="11" s="1"/>
  <c r="I41" i="11" s="1"/>
  <c r="C41" i="11"/>
  <c r="G40" i="11"/>
  <c r="H40" i="11" s="1"/>
  <c r="I40" i="11" s="1"/>
  <c r="C40" i="11"/>
  <c r="G39" i="11"/>
  <c r="H39" i="11" s="1"/>
  <c r="I39" i="11" s="1"/>
  <c r="C39" i="11"/>
  <c r="G38" i="11"/>
  <c r="H38" i="11" s="1"/>
  <c r="I38" i="11" s="1"/>
  <c r="C38" i="11"/>
  <c r="G37" i="11"/>
  <c r="H37" i="11" s="1"/>
  <c r="I37" i="11" s="1"/>
  <c r="C37" i="11"/>
  <c r="G36" i="11"/>
  <c r="H36" i="11" s="1"/>
  <c r="I36" i="11" s="1"/>
  <c r="C36" i="11"/>
  <c r="G35" i="11"/>
  <c r="H35" i="11" s="1"/>
  <c r="I35" i="11" s="1"/>
  <c r="C35" i="11"/>
  <c r="G34" i="11"/>
  <c r="H34" i="11" s="1"/>
  <c r="I34" i="11" s="1"/>
  <c r="C34" i="11"/>
  <c r="G33" i="11"/>
  <c r="H33" i="11" s="1"/>
  <c r="I33" i="11" s="1"/>
  <c r="C33" i="11"/>
  <c r="G32" i="11"/>
  <c r="H32" i="11" s="1"/>
  <c r="I32" i="11" s="1"/>
  <c r="C32" i="11"/>
  <c r="G31" i="11"/>
  <c r="H31" i="11" s="1"/>
  <c r="I31" i="11" s="1"/>
  <c r="C31" i="11"/>
  <c r="G30" i="11"/>
  <c r="H30" i="11" s="1"/>
  <c r="I30" i="11" s="1"/>
  <c r="C30" i="11"/>
  <c r="G29" i="11"/>
  <c r="H29" i="11" s="1"/>
  <c r="I29" i="11" s="1"/>
  <c r="C29" i="11"/>
  <c r="G28" i="11"/>
  <c r="H28" i="11" s="1"/>
  <c r="I28" i="11" s="1"/>
  <c r="C28" i="11"/>
  <c r="G27" i="11"/>
  <c r="H27" i="11" s="1"/>
  <c r="I27" i="11" s="1"/>
  <c r="C27" i="11"/>
  <c r="G26" i="11"/>
  <c r="H26" i="11" s="1"/>
  <c r="I26" i="11" s="1"/>
  <c r="C26" i="11"/>
  <c r="G25" i="11"/>
  <c r="H25" i="11" s="1"/>
  <c r="I25" i="11" s="1"/>
  <c r="C25" i="11"/>
  <c r="G24" i="11"/>
  <c r="H24" i="11" s="1"/>
  <c r="I24" i="11" s="1"/>
  <c r="C24" i="11"/>
  <c r="G23" i="11"/>
  <c r="H23" i="11" s="1"/>
  <c r="I23" i="11" s="1"/>
  <c r="C23" i="11"/>
  <c r="G22" i="11"/>
  <c r="H22" i="11" s="1"/>
  <c r="I22" i="11" s="1"/>
  <c r="C22" i="11"/>
  <c r="G21" i="11"/>
  <c r="H21" i="11" s="1"/>
  <c r="I21" i="11" s="1"/>
  <c r="C21" i="11"/>
  <c r="G20" i="11"/>
  <c r="H20" i="11" s="1"/>
  <c r="I20" i="11" s="1"/>
  <c r="C20" i="11"/>
  <c r="G18" i="11"/>
  <c r="H18" i="11" s="1"/>
  <c r="I18" i="11" s="1"/>
  <c r="C18" i="11"/>
  <c r="G17" i="11"/>
  <c r="H17" i="11" s="1"/>
  <c r="I17" i="11" s="1"/>
  <c r="C17" i="11"/>
  <c r="G16" i="11"/>
  <c r="H16" i="11" s="1"/>
  <c r="I16" i="11" s="1"/>
  <c r="C16" i="11"/>
  <c r="G15" i="11"/>
  <c r="H15" i="11" s="1"/>
  <c r="I15" i="11" s="1"/>
  <c r="C15" i="11"/>
  <c r="G14" i="11"/>
  <c r="H14" i="11" s="1"/>
  <c r="I14" i="11" s="1"/>
  <c r="C14" i="11"/>
  <c r="I13" i="11"/>
  <c r="C13" i="11"/>
  <c r="H171" i="10"/>
  <c r="I171" i="10" s="1"/>
  <c r="C171" i="10"/>
  <c r="H170" i="10"/>
  <c r="I170" i="10" s="1"/>
  <c r="C170" i="10"/>
  <c r="H169" i="10"/>
  <c r="I169" i="10" s="1"/>
  <c r="C169" i="10"/>
  <c r="H168" i="10"/>
  <c r="I168" i="10" s="1"/>
  <c r="C168" i="10"/>
  <c r="H167" i="10"/>
  <c r="I167" i="10" s="1"/>
  <c r="C167" i="10"/>
  <c r="H166" i="10"/>
  <c r="I166" i="10"/>
  <c r="C166" i="10"/>
  <c r="H165" i="10"/>
  <c r="I165" i="10"/>
  <c r="C165" i="10"/>
  <c r="H164" i="10"/>
  <c r="I164" i="10" s="1"/>
  <c r="C164" i="10"/>
  <c r="H163" i="10"/>
  <c r="I163" i="10" s="1"/>
  <c r="C163" i="10"/>
  <c r="H162" i="10"/>
  <c r="I162" i="10" s="1"/>
  <c r="C162" i="10"/>
  <c r="H161" i="10"/>
  <c r="I161" i="10" s="1"/>
  <c r="C161" i="10"/>
  <c r="H160" i="10"/>
  <c r="I160" i="10" s="1"/>
  <c r="C160" i="10"/>
  <c r="H159" i="10"/>
  <c r="I159" i="10" s="1"/>
  <c r="C159" i="10"/>
  <c r="H158" i="10"/>
  <c r="I158" i="10"/>
  <c r="C158" i="10"/>
  <c r="H157" i="10"/>
  <c r="I157" i="10" s="1"/>
  <c r="C157" i="10"/>
  <c r="H156" i="10"/>
  <c r="I156" i="10" s="1"/>
  <c r="C156" i="10"/>
  <c r="H155" i="10"/>
  <c r="I155" i="10" s="1"/>
  <c r="C155" i="10"/>
  <c r="H154" i="10"/>
  <c r="I154" i="10" s="1"/>
  <c r="C154" i="10"/>
  <c r="H153" i="10"/>
  <c r="I153" i="10" s="1"/>
  <c r="C153" i="10"/>
  <c r="H152" i="10"/>
  <c r="I152" i="10" s="1"/>
  <c r="C152" i="10"/>
  <c r="H151" i="10"/>
  <c r="I151" i="10" s="1"/>
  <c r="C151" i="10"/>
  <c r="H150" i="10"/>
  <c r="I150" i="10" s="1"/>
  <c r="C150" i="10"/>
  <c r="H149" i="10"/>
  <c r="I149" i="10" s="1"/>
  <c r="C149" i="10"/>
  <c r="H148" i="10"/>
  <c r="I148" i="10" s="1"/>
  <c r="C148" i="10"/>
  <c r="H147" i="10"/>
  <c r="I147" i="10" s="1"/>
  <c r="C147" i="10"/>
  <c r="H146" i="10"/>
  <c r="I146" i="10" s="1"/>
  <c r="C146" i="10"/>
  <c r="H145" i="10"/>
  <c r="I145" i="10" s="1"/>
  <c r="C145" i="10"/>
  <c r="H144" i="10"/>
  <c r="I144" i="10" s="1"/>
  <c r="C144" i="10"/>
  <c r="H143" i="10"/>
  <c r="I143" i="10" s="1"/>
  <c r="C143" i="10"/>
  <c r="H142" i="10"/>
  <c r="I142" i="10" s="1"/>
  <c r="C142" i="10"/>
  <c r="H141" i="10"/>
  <c r="I141" i="10" s="1"/>
  <c r="C141" i="10"/>
  <c r="H140" i="10"/>
  <c r="I140" i="10"/>
  <c r="C140" i="10"/>
  <c r="H139" i="10"/>
  <c r="I139" i="10" s="1"/>
  <c r="C139" i="10"/>
  <c r="H138" i="10"/>
  <c r="I138" i="10" s="1"/>
  <c r="C138" i="10"/>
  <c r="H137" i="10"/>
  <c r="I137" i="10" s="1"/>
  <c r="C137" i="10"/>
  <c r="H136" i="10"/>
  <c r="I136" i="10" s="1"/>
  <c r="C136" i="10"/>
  <c r="H135" i="10"/>
  <c r="I135" i="10" s="1"/>
  <c r="C135" i="10"/>
  <c r="H134" i="10"/>
  <c r="I134" i="10" s="1"/>
  <c r="C134" i="10"/>
  <c r="H133" i="10"/>
  <c r="I133" i="10"/>
  <c r="C133" i="10"/>
  <c r="H132" i="10"/>
  <c r="I132" i="10" s="1"/>
  <c r="C132" i="10"/>
  <c r="H131" i="10"/>
  <c r="I131" i="10" s="1"/>
  <c r="C131" i="10"/>
  <c r="H130" i="10"/>
  <c r="I130" i="10" s="1"/>
  <c r="C130" i="10"/>
  <c r="H129" i="10"/>
  <c r="I129" i="10" s="1"/>
  <c r="C129" i="10"/>
  <c r="H128" i="10"/>
  <c r="I128" i="10" s="1"/>
  <c r="C128" i="10"/>
  <c r="H127" i="10"/>
  <c r="I127" i="10" s="1"/>
  <c r="C127" i="10"/>
  <c r="H126" i="10"/>
  <c r="I126" i="10" s="1"/>
  <c r="C126" i="10"/>
  <c r="H125" i="10"/>
  <c r="I125" i="10" s="1"/>
  <c r="C125" i="10"/>
  <c r="H124" i="10"/>
  <c r="I124" i="10"/>
  <c r="C124" i="10"/>
  <c r="H123" i="10"/>
  <c r="I123" i="10" s="1"/>
  <c r="C123" i="10"/>
  <c r="H122" i="10"/>
  <c r="I122" i="10" s="1"/>
  <c r="C122" i="10"/>
  <c r="H121" i="10"/>
  <c r="I121" i="10" s="1"/>
  <c r="C121" i="10"/>
  <c r="H120" i="10"/>
  <c r="I120" i="10" s="1"/>
  <c r="C120" i="10"/>
  <c r="H119" i="10"/>
  <c r="I119" i="10" s="1"/>
  <c r="C119" i="10"/>
  <c r="H118" i="10"/>
  <c r="I118" i="10" s="1"/>
  <c r="C118" i="10"/>
  <c r="H117" i="10"/>
  <c r="I117" i="10"/>
  <c r="C117" i="10"/>
  <c r="H116" i="10"/>
  <c r="I116" i="10"/>
  <c r="C116" i="10"/>
  <c r="H115" i="10"/>
  <c r="I115" i="10" s="1"/>
  <c r="C115" i="10"/>
  <c r="H114" i="10"/>
  <c r="I114" i="10" s="1"/>
  <c r="C114" i="10"/>
  <c r="H113" i="10"/>
  <c r="I113" i="10" s="1"/>
  <c r="C113" i="10"/>
  <c r="H112" i="10"/>
  <c r="I112" i="10" s="1"/>
  <c r="C112" i="10"/>
  <c r="H111" i="10"/>
  <c r="I111" i="10" s="1"/>
  <c r="C111" i="10"/>
  <c r="H110" i="10"/>
  <c r="I110" i="10"/>
  <c r="C110" i="10"/>
  <c r="E109" i="10"/>
  <c r="B109" i="10"/>
  <c r="H108" i="10"/>
  <c r="I108" i="10" s="1"/>
  <c r="C108" i="10"/>
  <c r="H107" i="10"/>
  <c r="I107" i="10" s="1"/>
  <c r="C107" i="10"/>
  <c r="H106" i="10"/>
  <c r="I106" i="10"/>
  <c r="C106" i="10"/>
  <c r="H105" i="10"/>
  <c r="I105" i="10" s="1"/>
  <c r="C105" i="10"/>
  <c r="H104" i="10"/>
  <c r="I104" i="10" s="1"/>
  <c r="C104" i="10"/>
  <c r="H103" i="10"/>
  <c r="I103" i="10" s="1"/>
  <c r="C103" i="10"/>
  <c r="H102" i="10"/>
  <c r="I102" i="10" s="1"/>
  <c r="C102" i="10"/>
  <c r="H101" i="10"/>
  <c r="I101" i="10" s="1"/>
  <c r="C101" i="10"/>
  <c r="H100" i="10"/>
  <c r="I100" i="10" s="1"/>
  <c r="C100" i="10"/>
  <c r="H99" i="10"/>
  <c r="I99" i="10"/>
  <c r="C99" i="10"/>
  <c r="H98" i="10"/>
  <c r="I98" i="10" s="1"/>
  <c r="C98" i="10"/>
  <c r="H97" i="10"/>
  <c r="I97" i="10"/>
  <c r="C97" i="10"/>
  <c r="H96" i="10"/>
  <c r="I96" i="10" s="1"/>
  <c r="C96" i="10"/>
  <c r="H95" i="10"/>
  <c r="I95" i="10" s="1"/>
  <c r="C95" i="10"/>
  <c r="H94" i="10"/>
  <c r="I94" i="10" s="1"/>
  <c r="C94" i="10"/>
  <c r="H93" i="10"/>
  <c r="I93" i="10" s="1"/>
  <c r="C93" i="10"/>
  <c r="H92" i="10"/>
  <c r="I92" i="10" s="1"/>
  <c r="C92" i="10"/>
  <c r="H91" i="10"/>
  <c r="I91" i="10" s="1"/>
  <c r="C91" i="10"/>
  <c r="H90" i="10"/>
  <c r="I90" i="10"/>
  <c r="C90" i="10"/>
  <c r="H89" i="10"/>
  <c r="I89" i="10"/>
  <c r="C89" i="10"/>
  <c r="H88" i="10"/>
  <c r="I88" i="10" s="1"/>
  <c r="C88" i="10"/>
  <c r="H87" i="10"/>
  <c r="I87" i="10" s="1"/>
  <c r="C87" i="10"/>
  <c r="H86" i="10"/>
  <c r="I86" i="10" s="1"/>
  <c r="C86" i="10"/>
  <c r="H85" i="10"/>
  <c r="I85" i="10" s="1"/>
  <c r="C85" i="10"/>
  <c r="H84" i="10"/>
  <c r="I84" i="10" s="1"/>
  <c r="C84" i="10"/>
  <c r="H83" i="10"/>
  <c r="I83" i="10"/>
  <c r="C83" i="10"/>
  <c r="H82" i="10"/>
  <c r="I82" i="10"/>
  <c r="C82" i="10"/>
  <c r="H81" i="10"/>
  <c r="I81" i="10" s="1"/>
  <c r="C81" i="10"/>
  <c r="H80" i="10"/>
  <c r="I80" i="10" s="1"/>
  <c r="C80" i="10"/>
  <c r="H79" i="10"/>
  <c r="I79" i="10" s="1"/>
  <c r="C79" i="10"/>
  <c r="H78" i="10"/>
  <c r="I78" i="10" s="1"/>
  <c r="C78" i="10"/>
  <c r="H77" i="10"/>
  <c r="I77" i="10" s="1"/>
  <c r="C77" i="10"/>
  <c r="H76" i="10"/>
  <c r="I76" i="10" s="1"/>
  <c r="C76" i="10"/>
  <c r="H75" i="10"/>
  <c r="I75" i="10"/>
  <c r="C75" i="10"/>
  <c r="H74" i="10"/>
  <c r="I74" i="10" s="1"/>
  <c r="C74" i="10"/>
  <c r="H73" i="10"/>
  <c r="I73" i="10" s="1"/>
  <c r="C73" i="10"/>
  <c r="H72" i="10"/>
  <c r="I72" i="10" s="1"/>
  <c r="C72" i="10"/>
  <c r="H71" i="10"/>
  <c r="I71" i="10" s="1"/>
  <c r="C71" i="10"/>
  <c r="H70" i="10"/>
  <c r="I70" i="10" s="1"/>
  <c r="C70" i="10"/>
  <c r="H69" i="10"/>
  <c r="I69" i="10" s="1"/>
  <c r="C69" i="10"/>
  <c r="H68" i="10"/>
  <c r="I68" i="10" s="1"/>
  <c r="C68" i="10"/>
  <c r="H67" i="10"/>
  <c r="I67" i="10" s="1"/>
  <c r="C67" i="10"/>
  <c r="H66" i="10"/>
  <c r="I66" i="10" s="1"/>
  <c r="C66" i="10"/>
  <c r="H65" i="10"/>
  <c r="I65" i="10" s="1"/>
  <c r="C65" i="10"/>
  <c r="H64" i="10"/>
  <c r="I64" i="10" s="1"/>
  <c r="C64" i="10"/>
  <c r="H63" i="10"/>
  <c r="I63" i="10" s="1"/>
  <c r="C63" i="10"/>
  <c r="H62" i="10"/>
  <c r="I62" i="10"/>
  <c r="C62" i="10"/>
  <c r="E61" i="10"/>
  <c r="B61" i="10"/>
  <c r="H60" i="10"/>
  <c r="I60" i="10"/>
  <c r="C60" i="10"/>
  <c r="H59" i="10"/>
  <c r="I59" i="10" s="1"/>
  <c r="C59" i="10"/>
  <c r="H58" i="10"/>
  <c r="I58" i="10" s="1"/>
  <c r="C58" i="10"/>
  <c r="H57" i="10"/>
  <c r="I57" i="10" s="1"/>
  <c r="C57" i="10"/>
  <c r="H56" i="10"/>
  <c r="I56" i="10" s="1"/>
  <c r="C56" i="10"/>
  <c r="H55" i="10"/>
  <c r="I55" i="10" s="1"/>
  <c r="C55" i="10"/>
  <c r="H54" i="10"/>
  <c r="I54" i="10"/>
  <c r="C54" i="10"/>
  <c r="H53" i="10"/>
  <c r="I53" i="10"/>
  <c r="C53" i="10"/>
  <c r="H52" i="10"/>
  <c r="I52" i="10" s="1"/>
  <c r="C52" i="10"/>
  <c r="H51" i="10"/>
  <c r="I51" i="10" s="1"/>
  <c r="C51" i="10"/>
  <c r="H50" i="10"/>
  <c r="I50" i="10" s="1"/>
  <c r="C50" i="10"/>
  <c r="H49" i="10"/>
  <c r="I49" i="10" s="1"/>
  <c r="C49" i="10"/>
  <c r="H48" i="10"/>
  <c r="I48" i="10" s="1"/>
  <c r="C48" i="10"/>
  <c r="H47" i="10"/>
  <c r="I47" i="10" s="1"/>
  <c r="C47" i="10"/>
  <c r="H46" i="10"/>
  <c r="I46" i="10"/>
  <c r="C46" i="10"/>
  <c r="H45" i="10"/>
  <c r="I45" i="10" s="1"/>
  <c r="C45" i="10"/>
  <c r="H44" i="10"/>
  <c r="I44" i="10" s="1"/>
  <c r="C44" i="10"/>
  <c r="H43" i="10"/>
  <c r="I43" i="10" s="1"/>
  <c r="C43" i="10"/>
  <c r="H42" i="10"/>
  <c r="I42" i="10" s="1"/>
  <c r="C42" i="10"/>
  <c r="H41" i="10"/>
  <c r="I41" i="10" s="1"/>
  <c r="C41" i="10"/>
  <c r="H40" i="10"/>
  <c r="I40" i="10" s="1"/>
  <c r="C40" i="10"/>
  <c r="H39" i="10"/>
  <c r="I39" i="10" s="1"/>
  <c r="C39" i="10"/>
  <c r="H38" i="10"/>
  <c r="I38" i="10" s="1"/>
  <c r="C38" i="10"/>
  <c r="H37" i="10"/>
  <c r="I37" i="10" s="1"/>
  <c r="C37" i="10"/>
  <c r="H36" i="10"/>
  <c r="I36" i="10" s="1"/>
  <c r="C36" i="10"/>
  <c r="H35" i="10"/>
  <c r="I35" i="10" s="1"/>
  <c r="C35" i="10"/>
  <c r="H34" i="10"/>
  <c r="I34" i="10" s="1"/>
  <c r="C34" i="10"/>
  <c r="H33" i="10"/>
  <c r="I33" i="10" s="1"/>
  <c r="C33" i="10"/>
  <c r="H32" i="10"/>
  <c r="I32" i="10" s="1"/>
  <c r="C32" i="10"/>
  <c r="H31" i="10"/>
  <c r="I31" i="10" s="1"/>
  <c r="C31" i="10"/>
  <c r="H30" i="10"/>
  <c r="I30" i="10" s="1"/>
  <c r="C30" i="10"/>
  <c r="H29" i="10"/>
  <c r="I29" i="10" s="1"/>
  <c r="C29" i="10"/>
  <c r="H28" i="10"/>
  <c r="I28" i="10" s="1"/>
  <c r="C28" i="10"/>
  <c r="H27" i="10"/>
  <c r="I27" i="10" s="1"/>
  <c r="C27" i="10"/>
  <c r="H26" i="10"/>
  <c r="I26" i="10" s="1"/>
  <c r="C26" i="10"/>
  <c r="H25" i="10"/>
  <c r="I25" i="10" s="1"/>
  <c r="C25" i="10"/>
  <c r="H24" i="10"/>
  <c r="I24" i="10" s="1"/>
  <c r="C24" i="10"/>
  <c r="H23" i="10"/>
  <c r="I23" i="10" s="1"/>
  <c r="C23" i="10"/>
  <c r="H22" i="10"/>
  <c r="I22" i="10" s="1"/>
  <c r="C22" i="10"/>
  <c r="H21" i="10"/>
  <c r="I21" i="10" s="1"/>
  <c r="C21" i="10"/>
  <c r="H20" i="10"/>
  <c r="I20" i="10"/>
  <c r="C20" i="10"/>
  <c r="H19" i="10"/>
  <c r="I19" i="10" s="1"/>
  <c r="C19" i="10"/>
  <c r="H18" i="10"/>
  <c r="I18" i="10" s="1"/>
  <c r="C18" i="10"/>
  <c r="E17" i="10"/>
  <c r="B17" i="10"/>
  <c r="H16" i="10"/>
  <c r="I16" i="10" s="1"/>
  <c r="C16" i="10"/>
  <c r="H15" i="10"/>
  <c r="I15" i="10" s="1"/>
  <c r="C15" i="10"/>
  <c r="H14" i="10"/>
  <c r="I14" i="10" s="1"/>
  <c r="C14" i="10"/>
  <c r="H13" i="10"/>
  <c r="I13" i="10" s="1"/>
  <c r="C13" i="10"/>
  <c r="E12" i="10"/>
  <c r="B12" i="10"/>
  <c r="B11" i="10" s="1"/>
  <c r="G60" i="8"/>
  <c r="H60" i="8" s="1"/>
  <c r="I60" i="8" s="1"/>
  <c r="G59" i="8"/>
  <c r="H59" i="8" s="1"/>
  <c r="I59" i="8" s="1"/>
  <c r="C59" i="8"/>
  <c r="G58" i="8"/>
  <c r="H58" i="8" s="1"/>
  <c r="I58" i="8" s="1"/>
  <c r="C58" i="8"/>
  <c r="G57" i="8"/>
  <c r="H57" i="8" s="1"/>
  <c r="I57" i="8" s="1"/>
  <c r="C57" i="8"/>
  <c r="G56" i="8"/>
  <c r="H56" i="8" s="1"/>
  <c r="I56" i="8" s="1"/>
  <c r="C56" i="8"/>
  <c r="G55" i="8"/>
  <c r="H55" i="8" s="1"/>
  <c r="I55" i="8" s="1"/>
  <c r="C55" i="8"/>
  <c r="G54" i="8"/>
  <c r="H54" i="8" s="1"/>
  <c r="I54" i="8" s="1"/>
  <c r="C54" i="8"/>
  <c r="G53" i="8"/>
  <c r="H53" i="8" s="1"/>
  <c r="I53" i="8" s="1"/>
  <c r="C53" i="8"/>
  <c r="G52" i="8"/>
  <c r="H52" i="8" s="1"/>
  <c r="I52" i="8" s="1"/>
  <c r="C52" i="8"/>
  <c r="G51" i="8"/>
  <c r="H51" i="8" s="1"/>
  <c r="I51" i="8" s="1"/>
  <c r="C51" i="8"/>
  <c r="G50" i="8"/>
  <c r="H50" i="8" s="1"/>
  <c r="I50" i="8" s="1"/>
  <c r="C50" i="8"/>
  <c r="G49" i="8"/>
  <c r="H49" i="8" s="1"/>
  <c r="I49" i="8" s="1"/>
  <c r="C49" i="8"/>
  <c r="G48" i="8"/>
  <c r="H48" i="8" s="1"/>
  <c r="C48" i="8"/>
  <c r="E47" i="8"/>
  <c r="B47" i="8"/>
  <c r="G46" i="8"/>
  <c r="H46" i="8" s="1"/>
  <c r="I46" i="8" s="1"/>
  <c r="C46" i="8"/>
  <c r="G45" i="8"/>
  <c r="H45" i="8" s="1"/>
  <c r="I45" i="8" s="1"/>
  <c r="C45" i="8"/>
  <c r="G44" i="8"/>
  <c r="H44" i="8" s="1"/>
  <c r="I44" i="8" s="1"/>
  <c r="C44" i="8"/>
  <c r="G43" i="8"/>
  <c r="H43" i="8" s="1"/>
  <c r="I43" i="8" s="1"/>
  <c r="C43" i="8"/>
  <c r="G42" i="8"/>
  <c r="H42" i="8" s="1"/>
  <c r="I42" i="8" s="1"/>
  <c r="G41" i="8"/>
  <c r="H41" i="8" s="1"/>
  <c r="I41" i="8" s="1"/>
  <c r="C41" i="8"/>
  <c r="G40" i="8"/>
  <c r="H40" i="8" s="1"/>
  <c r="I40" i="8" s="1"/>
  <c r="C40" i="8"/>
  <c r="G39" i="8"/>
  <c r="H39" i="8" s="1"/>
  <c r="I39" i="8" s="1"/>
  <c r="C39" i="8"/>
  <c r="G38" i="8"/>
  <c r="H38" i="8" s="1"/>
  <c r="I38" i="8" s="1"/>
  <c r="C38" i="8"/>
  <c r="G37" i="8"/>
  <c r="H37" i="8" s="1"/>
  <c r="I37" i="8" s="1"/>
  <c r="C37" i="8"/>
  <c r="G36" i="8"/>
  <c r="H36" i="8" s="1"/>
  <c r="I36" i="8" s="1"/>
  <c r="C36" i="8"/>
  <c r="G35" i="8"/>
  <c r="C35" i="8"/>
  <c r="G34" i="8"/>
  <c r="C34" i="8"/>
  <c r="E33" i="8"/>
  <c r="B33" i="8"/>
  <c r="G32" i="8"/>
  <c r="H32" i="8" s="1"/>
  <c r="I32" i="8" s="1"/>
  <c r="C32" i="8"/>
  <c r="G31" i="8"/>
  <c r="H31" i="8" s="1"/>
  <c r="I31" i="8" s="1"/>
  <c r="C31" i="8"/>
  <c r="G30" i="8"/>
  <c r="H30" i="8" s="1"/>
  <c r="I30" i="8" s="1"/>
  <c r="C30" i="8"/>
  <c r="G29" i="8"/>
  <c r="H29" i="8" s="1"/>
  <c r="I29" i="8" s="1"/>
  <c r="C29" i="8"/>
  <c r="G28" i="8"/>
  <c r="H28" i="8" s="1"/>
  <c r="I28" i="8" s="1"/>
  <c r="C28" i="8"/>
  <c r="G27" i="8"/>
  <c r="H27" i="8" s="1"/>
  <c r="I27" i="8" s="1"/>
  <c r="C27" i="8"/>
  <c r="G26" i="8"/>
  <c r="H26" i="8" s="1"/>
  <c r="I26" i="8" s="1"/>
  <c r="C26" i="8"/>
  <c r="G25" i="8"/>
  <c r="H25" i="8" s="1"/>
  <c r="I25" i="8" s="1"/>
  <c r="C25" i="8"/>
  <c r="G24" i="8"/>
  <c r="H24" i="8" s="1"/>
  <c r="I24" i="8" s="1"/>
  <c r="C24" i="8"/>
  <c r="G23" i="8"/>
  <c r="H23" i="8" s="1"/>
  <c r="I23" i="8" s="1"/>
  <c r="C23" i="8"/>
  <c r="G22" i="8"/>
  <c r="H22" i="8" s="1"/>
  <c r="I22" i="8" s="1"/>
  <c r="C22" i="8"/>
  <c r="G21" i="8"/>
  <c r="H21" i="8" s="1"/>
  <c r="I21" i="8" s="1"/>
  <c r="C21" i="8"/>
  <c r="G20" i="8"/>
  <c r="H20" i="8" s="1"/>
  <c r="I20" i="8" s="1"/>
  <c r="C20" i="8"/>
  <c r="G19" i="8"/>
  <c r="H19" i="8" s="1"/>
  <c r="I19" i="8" s="1"/>
  <c r="C19" i="8"/>
  <c r="G18" i="8"/>
  <c r="H18" i="8" s="1"/>
  <c r="I18" i="8" s="1"/>
  <c r="C18" i="8"/>
  <c r="G17" i="8"/>
  <c r="H17" i="8" s="1"/>
  <c r="I17" i="8" s="1"/>
  <c r="C17" i="8"/>
  <c r="G16" i="8"/>
  <c r="H16" i="8" s="1"/>
  <c r="I16" i="8" s="1"/>
  <c r="C16" i="8"/>
  <c r="G15" i="8"/>
  <c r="H15" i="8" s="1"/>
  <c r="I15" i="8" s="1"/>
  <c r="C15" i="8"/>
  <c r="G14" i="8"/>
  <c r="C14" i="8"/>
  <c r="H13" i="8"/>
  <c r="C13" i="8"/>
  <c r="E12" i="8"/>
  <c r="B12" i="8"/>
  <c r="H42" i="7"/>
  <c r="I42" i="7" s="1"/>
  <c r="C42" i="7"/>
  <c r="H41" i="7"/>
  <c r="I41" i="7" s="1"/>
  <c r="C41" i="7"/>
  <c r="H40" i="7"/>
  <c r="I40" i="7" s="1"/>
  <c r="C40" i="7"/>
  <c r="H39" i="7"/>
  <c r="I39" i="7" s="1"/>
  <c r="C39" i="7"/>
  <c r="H38" i="7"/>
  <c r="I38" i="7" s="1"/>
  <c r="C38" i="7"/>
  <c r="H37" i="7"/>
  <c r="I37" i="7" s="1"/>
  <c r="C37" i="7"/>
  <c r="H36" i="7"/>
  <c r="I36" i="7" s="1"/>
  <c r="C36" i="7"/>
  <c r="H35" i="7"/>
  <c r="I35" i="7" s="1"/>
  <c r="C35" i="7"/>
  <c r="H33" i="7"/>
  <c r="I33" i="7" s="1"/>
  <c r="C33" i="7"/>
  <c r="H32" i="7"/>
  <c r="I32" i="7" s="1"/>
  <c r="C32" i="7"/>
  <c r="H31" i="7"/>
  <c r="I31" i="7" s="1"/>
  <c r="C31" i="7"/>
  <c r="H30" i="7"/>
  <c r="I30" i="7" s="1"/>
  <c r="C30" i="7"/>
  <c r="H29" i="7"/>
  <c r="I29" i="7" s="1"/>
  <c r="C29" i="7"/>
  <c r="H28" i="7"/>
  <c r="I28" i="7" s="1"/>
  <c r="C28" i="7"/>
  <c r="H27" i="7"/>
  <c r="I27" i="7" s="1"/>
  <c r="C27" i="7"/>
  <c r="H26" i="7"/>
  <c r="I26" i="7" s="1"/>
  <c r="C26" i="7"/>
  <c r="H25" i="7"/>
  <c r="I25" i="7" s="1"/>
  <c r="C25" i="7"/>
  <c r="H24" i="7"/>
  <c r="I24" i="7" s="1"/>
  <c r="C24" i="7"/>
  <c r="H23" i="7"/>
  <c r="I23" i="7" s="1"/>
  <c r="C23" i="7"/>
  <c r="H22" i="7"/>
  <c r="I22" i="7" s="1"/>
  <c r="C22" i="7"/>
  <c r="H21" i="7"/>
  <c r="I21" i="7" s="1"/>
  <c r="C21" i="7"/>
  <c r="H19" i="7"/>
  <c r="I19" i="7" s="1"/>
  <c r="C19" i="7"/>
  <c r="H18" i="7"/>
  <c r="I18" i="7" s="1"/>
  <c r="C18" i="7"/>
  <c r="H17" i="7"/>
  <c r="C17" i="7"/>
  <c r="H16" i="7"/>
  <c r="I16" i="7" s="1"/>
  <c r="C16" i="7"/>
  <c r="H15" i="7"/>
  <c r="I15" i="7" s="1"/>
  <c r="C15" i="7"/>
  <c r="H14" i="7"/>
  <c r="I14" i="7" s="1"/>
  <c r="C14" i="7"/>
  <c r="H13" i="7"/>
  <c r="I13" i="7" s="1"/>
  <c r="C13" i="7"/>
  <c r="G16" i="5"/>
  <c r="H16" i="5" s="1"/>
  <c r="I16" i="5" s="1"/>
  <c r="C16" i="5"/>
  <c r="G15" i="5"/>
  <c r="H15" i="5" s="1"/>
  <c r="C15" i="5"/>
  <c r="E14" i="5"/>
  <c r="B14" i="5"/>
  <c r="C13" i="5"/>
  <c r="E12" i="5"/>
  <c r="B12" i="5"/>
  <c r="H14" i="4"/>
  <c r="I14" i="4" s="1"/>
  <c r="H15" i="4"/>
  <c r="I15" i="4" s="1"/>
  <c r="H16" i="4"/>
  <c r="I16" i="4" s="1"/>
  <c r="H17" i="4"/>
  <c r="I17" i="4" s="1"/>
  <c r="H18" i="4"/>
  <c r="I18" i="4" s="1"/>
  <c r="H19" i="4"/>
  <c r="I19" i="4" s="1"/>
  <c r="H21" i="4"/>
  <c r="H22" i="4"/>
  <c r="I22" i="4" s="1"/>
  <c r="H23" i="4"/>
  <c r="I23" i="4" s="1"/>
  <c r="H24" i="4"/>
  <c r="I24" i="4" s="1"/>
  <c r="H27" i="4"/>
  <c r="I27" i="4" s="1"/>
  <c r="H28" i="4"/>
  <c r="I28" i="4" s="1"/>
  <c r="H29" i="4"/>
  <c r="I29" i="4" s="1"/>
  <c r="H30" i="4"/>
  <c r="I30" i="4" s="1"/>
  <c r="H32" i="4"/>
  <c r="I32" i="4" s="1"/>
  <c r="H33" i="4"/>
  <c r="I33" i="4" s="1"/>
  <c r="H34" i="4"/>
  <c r="I34" i="4" s="1"/>
  <c r="H35" i="4"/>
  <c r="I35" i="4" s="1"/>
  <c r="H36" i="4"/>
  <c r="I36" i="4" s="1"/>
  <c r="H37" i="4"/>
  <c r="I37" i="4" s="1"/>
  <c r="H38" i="4"/>
  <c r="I38" i="4" s="1"/>
  <c r="H39" i="4"/>
  <c r="I39" i="4" s="1"/>
  <c r="H40" i="4"/>
  <c r="I40" i="4" s="1"/>
  <c r="H41" i="4"/>
  <c r="I41" i="4" s="1"/>
  <c r="H42" i="4"/>
  <c r="I42" i="4" s="1"/>
  <c r="H43" i="4"/>
  <c r="I43" i="4" s="1"/>
  <c r="H44" i="4"/>
  <c r="I44" i="4" s="1"/>
  <c r="H45" i="4"/>
  <c r="I45" i="4" s="1"/>
  <c r="H46" i="4"/>
  <c r="I46" i="4" s="1"/>
  <c r="H48" i="4"/>
  <c r="I48" i="4" s="1"/>
  <c r="H49" i="4"/>
  <c r="I49" i="4" s="1"/>
  <c r="H50" i="4"/>
  <c r="I50" i="4" s="1"/>
  <c r="H51" i="4"/>
  <c r="I51" i="4" s="1"/>
  <c r="H52" i="4"/>
  <c r="I52" i="4" s="1"/>
  <c r="H53" i="4"/>
  <c r="I53" i="4" s="1"/>
  <c r="H55" i="4"/>
  <c r="I55" i="4" s="1"/>
  <c r="I54" i="4" s="1"/>
  <c r="H56" i="4"/>
  <c r="I56" i="4" s="1"/>
  <c r="H59" i="4"/>
  <c r="H61" i="4"/>
  <c r="I61" i="4" s="1"/>
  <c r="H62" i="4"/>
  <c r="I62" i="4" s="1"/>
  <c r="H63" i="4"/>
  <c r="I63" i="4" s="1"/>
  <c r="H64" i="4"/>
  <c r="I64" i="4" s="1"/>
  <c r="H66" i="4"/>
  <c r="I66" i="4" s="1"/>
  <c r="H67" i="4"/>
  <c r="I67" i="4" s="1"/>
  <c r="H70" i="4"/>
  <c r="I70" i="4" s="1"/>
  <c r="H71" i="4"/>
  <c r="I71" i="4" s="1"/>
  <c r="H74" i="4"/>
  <c r="I74" i="4" s="1"/>
  <c r="H75" i="4"/>
  <c r="I75" i="4" s="1"/>
  <c r="H76" i="4"/>
  <c r="I76" i="4" s="1"/>
  <c r="H77" i="4"/>
  <c r="I77" i="4" s="1"/>
  <c r="H78" i="4"/>
  <c r="I78" i="4" s="1"/>
  <c r="H79" i="4"/>
  <c r="I79" i="4" s="1"/>
  <c r="H81" i="4"/>
  <c r="I81" i="4" s="1"/>
  <c r="H82" i="4"/>
  <c r="I82" i="4" s="1"/>
  <c r="H83" i="4"/>
  <c r="I83" i="4" s="1"/>
  <c r="H84" i="4"/>
  <c r="I84" i="4" s="1"/>
  <c r="H85" i="4"/>
  <c r="I85" i="4" s="1"/>
  <c r="H86" i="4"/>
  <c r="I86" i="4" s="1"/>
  <c r="H87" i="4"/>
  <c r="I87" i="4" s="1"/>
  <c r="H88" i="4"/>
  <c r="I88" i="4" s="1"/>
  <c r="H89" i="4"/>
  <c r="I89" i="4" s="1"/>
  <c r="H90" i="4"/>
  <c r="I90" i="4" s="1"/>
  <c r="H91" i="4"/>
  <c r="I91" i="4" s="1"/>
  <c r="H92" i="4"/>
  <c r="I92" i="4" s="1"/>
  <c r="H93" i="4"/>
  <c r="I93" i="4" s="1"/>
  <c r="H94" i="4"/>
  <c r="I94" i="4" s="1"/>
  <c r="H96" i="4"/>
  <c r="I96" i="4" s="1"/>
  <c r="H97" i="4"/>
  <c r="I97" i="4" s="1"/>
  <c r="H98" i="4"/>
  <c r="I98" i="4" s="1"/>
  <c r="H100" i="4"/>
  <c r="I100" i="4" s="1"/>
  <c r="H101" i="4"/>
  <c r="I101" i="4" s="1"/>
  <c r="H102" i="4"/>
  <c r="I102" i="4" s="1"/>
  <c r="H105" i="4"/>
  <c r="I105" i="4" s="1"/>
  <c r="H106" i="4"/>
  <c r="I106" i="4" s="1"/>
  <c r="H107" i="4"/>
  <c r="I107" i="4" s="1"/>
  <c r="H110" i="4"/>
  <c r="I110" i="4" s="1"/>
  <c r="H111" i="4"/>
  <c r="I111" i="4" s="1"/>
  <c r="H112" i="4"/>
  <c r="I112" i="4" s="1"/>
  <c r="H113" i="4"/>
  <c r="I113" i="4" s="1"/>
  <c r="H114" i="4"/>
  <c r="I114" i="4" s="1"/>
  <c r="H115" i="4"/>
  <c r="I115" i="4" s="1"/>
  <c r="H117" i="4"/>
  <c r="I117" i="4" s="1"/>
  <c r="H118" i="4"/>
  <c r="I118" i="4" s="1"/>
  <c r="H119" i="4"/>
  <c r="I119" i="4" s="1"/>
  <c r="H120" i="4"/>
  <c r="I120" i="4" s="1"/>
  <c r="H121" i="4"/>
  <c r="I121" i="4" s="1"/>
  <c r="H123" i="4"/>
  <c r="I123" i="4" s="1"/>
  <c r="H124" i="4"/>
  <c r="I124" i="4" s="1"/>
  <c r="H127" i="4"/>
  <c r="I127" i="4" s="1"/>
  <c r="H128" i="4"/>
  <c r="I128" i="4" s="1"/>
  <c r="H129" i="4"/>
  <c r="I129" i="4" s="1"/>
  <c r="H130" i="4"/>
  <c r="I130" i="4" s="1"/>
  <c r="H131" i="4"/>
  <c r="I131" i="4" s="1"/>
  <c r="H133" i="4"/>
  <c r="I133" i="4" s="1"/>
  <c r="H134" i="4"/>
  <c r="I134" i="4" s="1"/>
  <c r="H135" i="4"/>
  <c r="I135" i="4" s="1"/>
  <c r="H136" i="4"/>
  <c r="I136" i="4" s="1"/>
  <c r="H137" i="4"/>
  <c r="I137" i="4" s="1"/>
  <c r="H138" i="4"/>
  <c r="I138" i="4" s="1"/>
  <c r="H140" i="4"/>
  <c r="I140" i="4" s="1"/>
  <c r="H141" i="4"/>
  <c r="I141" i="4" s="1"/>
  <c r="H142" i="4"/>
  <c r="I142" i="4" s="1"/>
  <c r="H144" i="4"/>
  <c r="I144" i="4" s="1"/>
  <c r="H145" i="4"/>
  <c r="I145" i="4" s="1"/>
  <c r="H146" i="4"/>
  <c r="I146" i="4" s="1"/>
  <c r="H147" i="4"/>
  <c r="I147" i="4" s="1"/>
  <c r="H150" i="4"/>
  <c r="I150" i="4" s="1"/>
  <c r="H151" i="4"/>
  <c r="I151" i="4" s="1"/>
  <c r="H152" i="4"/>
  <c r="I152" i="4" s="1"/>
  <c r="H153" i="4"/>
  <c r="I153" i="4" s="1"/>
  <c r="H154" i="4"/>
  <c r="I154" i="4" s="1"/>
  <c r="H155" i="4"/>
  <c r="I155" i="4" s="1"/>
  <c r="H156" i="4"/>
  <c r="I156" i="4" s="1"/>
  <c r="H157" i="4"/>
  <c r="I157" i="4" s="1"/>
  <c r="H158" i="4"/>
  <c r="I158" i="4" s="1"/>
  <c r="H159" i="4"/>
  <c r="I159" i="4" s="1"/>
  <c r="H161" i="4"/>
  <c r="I161" i="4" s="1"/>
  <c r="H162" i="4"/>
  <c r="I162" i="4" s="1"/>
  <c r="H163" i="4"/>
  <c r="I163" i="4" s="1"/>
  <c r="H164" i="4"/>
  <c r="I164" i="4" s="1"/>
  <c r="H165" i="4"/>
  <c r="I165" i="4" s="1"/>
  <c r="H166" i="4"/>
  <c r="I166" i="4" s="1"/>
  <c r="H167" i="4"/>
  <c r="I167" i="4" s="1"/>
  <c r="H170" i="4"/>
  <c r="I170" i="4" s="1"/>
  <c r="H171" i="4"/>
  <c r="I171" i="4" s="1"/>
  <c r="H172" i="4"/>
  <c r="I172" i="4" s="1"/>
  <c r="H173" i="4"/>
  <c r="I173" i="4" s="1"/>
  <c r="H174" i="4"/>
  <c r="I174" i="4" s="1"/>
  <c r="H175" i="4"/>
  <c r="I175" i="4" s="1"/>
  <c r="H177" i="4"/>
  <c r="I177" i="4" s="1"/>
  <c r="H178" i="4"/>
  <c r="I178" i="4" s="1"/>
  <c r="H179" i="4"/>
  <c r="I179" i="4" s="1"/>
  <c r="H180" i="4"/>
  <c r="I180" i="4" s="1"/>
  <c r="H182" i="4"/>
  <c r="I182" i="4" s="1"/>
  <c r="H183" i="4"/>
  <c r="I183" i="4" s="1"/>
  <c r="H184" i="4"/>
  <c r="I184" i="4" s="1"/>
  <c r="H187" i="4"/>
  <c r="I187" i="4" s="1"/>
  <c r="H188" i="4"/>
  <c r="I188" i="4" s="1"/>
  <c r="H189" i="4"/>
  <c r="I189" i="4" s="1"/>
  <c r="H190" i="4"/>
  <c r="I190" i="4" s="1"/>
  <c r="H191" i="4"/>
  <c r="I191" i="4" s="1"/>
  <c r="H194" i="4"/>
  <c r="I194" i="4" s="1"/>
  <c r="H195" i="4"/>
  <c r="I195" i="4" s="1"/>
  <c r="H196" i="4"/>
  <c r="I196" i="4" s="1"/>
  <c r="H197" i="4"/>
  <c r="I197" i="4" s="1"/>
  <c r="H199" i="4"/>
  <c r="I199" i="4" s="1"/>
  <c r="H200" i="4"/>
  <c r="I200" i="4" s="1"/>
  <c r="H201" i="4"/>
  <c r="I201" i="4" s="1"/>
  <c r="H202" i="4"/>
  <c r="I202" i="4" s="1"/>
  <c r="H203" i="4"/>
  <c r="I203" i="4" s="1"/>
  <c r="H204" i="4"/>
  <c r="I204" i="4" s="1"/>
  <c r="H205" i="4"/>
  <c r="I205" i="4" s="1"/>
  <c r="H206" i="4"/>
  <c r="I206" i="4" s="1"/>
  <c r="H208" i="4"/>
  <c r="I208" i="4" s="1"/>
  <c r="H209" i="4"/>
  <c r="I209" i="4" s="1"/>
  <c r="H210" i="4"/>
  <c r="I210" i="4" s="1"/>
  <c r="H211" i="4"/>
  <c r="I211" i="4" s="1"/>
  <c r="H213" i="4"/>
  <c r="I213" i="4" s="1"/>
  <c r="I212" i="4" s="1"/>
  <c r="H216" i="4"/>
  <c r="I216" i="4" s="1"/>
  <c r="H217" i="4"/>
  <c r="I217" i="4" s="1"/>
  <c r="H220" i="4"/>
  <c r="I220" i="4" s="1"/>
  <c r="H222" i="4"/>
  <c r="I222" i="4" s="1"/>
  <c r="H223" i="4"/>
  <c r="I223" i="4" s="1"/>
  <c r="H226" i="4"/>
  <c r="I226" i="4" s="1"/>
  <c r="H227" i="4"/>
  <c r="I227" i="4" s="1"/>
  <c r="H228" i="4"/>
  <c r="I228" i="4" s="1"/>
  <c r="H229" i="4"/>
  <c r="I229" i="4" s="1"/>
  <c r="H230" i="4"/>
  <c r="I230" i="4" s="1"/>
  <c r="H232" i="4"/>
  <c r="I232" i="4" s="1"/>
  <c r="H233" i="4"/>
  <c r="I233" i="4" s="1"/>
  <c r="H234" i="4"/>
  <c r="I234" i="4" s="1"/>
  <c r="H235" i="4"/>
  <c r="I235" i="4" s="1"/>
  <c r="H236" i="4"/>
  <c r="I236" i="4" s="1"/>
  <c r="H238" i="4"/>
  <c r="I238" i="4" s="1"/>
  <c r="H239" i="4"/>
  <c r="I239" i="4" s="1"/>
  <c r="C14" i="4"/>
  <c r="C15" i="4"/>
  <c r="C16" i="4"/>
  <c r="C17" i="4"/>
  <c r="C18" i="4"/>
  <c r="C19" i="4"/>
  <c r="C21" i="4"/>
  <c r="C22" i="4"/>
  <c r="C23" i="4"/>
  <c r="C24" i="4"/>
  <c r="C27" i="4"/>
  <c r="C28" i="4"/>
  <c r="C29" i="4"/>
  <c r="C30" i="4"/>
  <c r="C32" i="4"/>
  <c r="C33" i="4"/>
  <c r="C34" i="4"/>
  <c r="C35" i="4"/>
  <c r="C36" i="4"/>
  <c r="C37" i="4"/>
  <c r="C38" i="4"/>
  <c r="C39" i="4"/>
  <c r="C40" i="4"/>
  <c r="C41" i="4"/>
  <c r="C42" i="4"/>
  <c r="C43" i="4"/>
  <c r="C44" i="4"/>
  <c r="C45" i="4"/>
  <c r="C46" i="4"/>
  <c r="C48" i="4"/>
  <c r="C49" i="4"/>
  <c r="C50" i="4"/>
  <c r="C51" i="4"/>
  <c r="C52" i="4"/>
  <c r="C53" i="4"/>
  <c r="C55" i="4"/>
  <c r="C56" i="4"/>
  <c r="C59" i="4"/>
  <c r="C61" i="4"/>
  <c r="C62" i="4"/>
  <c r="C63" i="4"/>
  <c r="C64" i="4"/>
  <c r="C66" i="4"/>
  <c r="C67" i="4"/>
  <c r="C70" i="4"/>
  <c r="C71" i="4"/>
  <c r="C74" i="4"/>
  <c r="C75" i="4"/>
  <c r="C76" i="4"/>
  <c r="C77" i="4"/>
  <c r="C78" i="4"/>
  <c r="C79" i="4"/>
  <c r="C81" i="4"/>
  <c r="C82" i="4"/>
  <c r="C83" i="4"/>
  <c r="C84" i="4"/>
  <c r="C85" i="4"/>
  <c r="C86" i="4"/>
  <c r="C87" i="4"/>
  <c r="C88" i="4"/>
  <c r="C89" i="4"/>
  <c r="C90" i="4"/>
  <c r="C91" i="4"/>
  <c r="C92" i="4"/>
  <c r="C93" i="4"/>
  <c r="C94" i="4"/>
  <c r="C96" i="4"/>
  <c r="C97" i="4"/>
  <c r="C98" i="4"/>
  <c r="C100" i="4"/>
  <c r="C101" i="4"/>
  <c r="C102" i="4"/>
  <c r="C105" i="4"/>
  <c r="C106" i="4"/>
  <c r="C107" i="4"/>
  <c r="C110" i="4"/>
  <c r="C111" i="4"/>
  <c r="C112" i="4"/>
  <c r="C113" i="4"/>
  <c r="C114" i="4"/>
  <c r="C115" i="4"/>
  <c r="C117" i="4"/>
  <c r="C118" i="4"/>
  <c r="C119" i="4"/>
  <c r="C120" i="4"/>
  <c r="C121" i="4"/>
  <c r="C123" i="4"/>
  <c r="C124" i="4"/>
  <c r="C127" i="4"/>
  <c r="C128" i="4"/>
  <c r="C129" i="4"/>
  <c r="C130" i="4"/>
  <c r="C131" i="4"/>
  <c r="C133" i="4"/>
  <c r="C134" i="4"/>
  <c r="C135" i="4"/>
  <c r="C136" i="4"/>
  <c r="C137" i="4"/>
  <c r="C138" i="4"/>
  <c r="C140" i="4"/>
  <c r="C141" i="4"/>
  <c r="C142" i="4"/>
  <c r="C144" i="4"/>
  <c r="C145" i="4"/>
  <c r="C146" i="4"/>
  <c r="C147" i="4"/>
  <c r="C150" i="4"/>
  <c r="C151" i="4"/>
  <c r="C152" i="4"/>
  <c r="C153" i="4"/>
  <c r="C154" i="4"/>
  <c r="C155" i="4"/>
  <c r="C156" i="4"/>
  <c r="C157" i="4"/>
  <c r="C158" i="4"/>
  <c r="C159" i="4"/>
  <c r="C161" i="4"/>
  <c r="C162" i="4"/>
  <c r="C163" i="4"/>
  <c r="C164" i="4"/>
  <c r="C165" i="4"/>
  <c r="C166" i="4"/>
  <c r="C167" i="4"/>
  <c r="C170" i="4"/>
  <c r="C171" i="4"/>
  <c r="C172" i="4"/>
  <c r="C173" i="4"/>
  <c r="C174" i="4"/>
  <c r="C175" i="4"/>
  <c r="C177" i="4"/>
  <c r="C178" i="4"/>
  <c r="C179" i="4"/>
  <c r="C180" i="4"/>
  <c r="C182" i="4"/>
  <c r="C183" i="4"/>
  <c r="C184" i="4"/>
  <c r="C187" i="4"/>
  <c r="C188" i="4"/>
  <c r="C189" i="4"/>
  <c r="C190" i="4"/>
  <c r="C191" i="4"/>
  <c r="C194" i="4"/>
  <c r="C195" i="4"/>
  <c r="C196" i="4"/>
  <c r="C197" i="4"/>
  <c r="C199" i="4"/>
  <c r="C200" i="4"/>
  <c r="C201" i="4"/>
  <c r="C202" i="4"/>
  <c r="C203" i="4"/>
  <c r="C204" i="4"/>
  <c r="C205" i="4"/>
  <c r="C206" i="4"/>
  <c r="C208" i="4"/>
  <c r="C209" i="4"/>
  <c r="C210" i="4"/>
  <c r="C211" i="4"/>
  <c r="C213" i="4"/>
  <c r="C216" i="4"/>
  <c r="C217" i="4"/>
  <c r="C220" i="4"/>
  <c r="C221" i="4"/>
  <c r="C222" i="4"/>
  <c r="C223" i="4"/>
  <c r="C226" i="4"/>
  <c r="C227" i="4"/>
  <c r="C228" i="4"/>
  <c r="C229" i="4"/>
  <c r="C230" i="4"/>
  <c r="C232" i="4"/>
  <c r="C233" i="4"/>
  <c r="C234" i="4"/>
  <c r="C235" i="4"/>
  <c r="C236" i="4"/>
  <c r="C238" i="4"/>
  <c r="C239" i="4"/>
  <c r="E13" i="4"/>
  <c r="E12" i="4" s="1"/>
  <c r="E20" i="4"/>
  <c r="E26" i="4"/>
  <c r="E31" i="4"/>
  <c r="E47" i="4"/>
  <c r="E54" i="4"/>
  <c r="E60" i="4"/>
  <c r="E57" i="4" s="1"/>
  <c r="E65" i="4"/>
  <c r="E69" i="4"/>
  <c r="E68" i="4" s="1"/>
  <c r="E73" i="4"/>
  <c r="E80" i="4"/>
  <c r="E95" i="4"/>
  <c r="E99" i="4"/>
  <c r="E104" i="4"/>
  <c r="E103" i="4" s="1"/>
  <c r="E109" i="4"/>
  <c r="E108" i="4" s="1"/>
  <c r="E116" i="4"/>
  <c r="E122" i="4"/>
  <c r="E126" i="4"/>
  <c r="E132" i="4"/>
  <c r="E139" i="4"/>
  <c r="E143" i="4"/>
  <c r="E149" i="4"/>
  <c r="E160" i="4"/>
  <c r="E169" i="4"/>
  <c r="E176" i="4"/>
  <c r="E181" i="4"/>
  <c r="E186" i="4"/>
  <c r="E185" i="4" s="1"/>
  <c r="E193" i="4"/>
  <c r="E198" i="4"/>
  <c r="E207" i="4"/>
  <c r="E212" i="4"/>
  <c r="E215" i="4"/>
  <c r="E214" i="4" s="1"/>
  <c r="E219" i="4"/>
  <c r="E225" i="4"/>
  <c r="E231" i="4"/>
  <c r="E237" i="4"/>
  <c r="B13" i="4"/>
  <c r="B12" i="4" s="1"/>
  <c r="B20" i="4"/>
  <c r="B26" i="4"/>
  <c r="B31" i="4"/>
  <c r="B47" i="4"/>
  <c r="B54" i="4"/>
  <c r="B60" i="4"/>
  <c r="B65" i="4"/>
  <c r="B69" i="4"/>
  <c r="B68" i="4" s="1"/>
  <c r="B73" i="4"/>
  <c r="B80" i="4"/>
  <c r="B95" i="4"/>
  <c r="B99" i="4"/>
  <c r="B104" i="4"/>
  <c r="B103" i="4" s="1"/>
  <c r="B109" i="4"/>
  <c r="B116" i="4"/>
  <c r="B122" i="4"/>
  <c r="B126" i="4"/>
  <c r="B132" i="4"/>
  <c r="B139" i="4"/>
  <c r="B143" i="4"/>
  <c r="B149" i="4"/>
  <c r="B160" i="4"/>
  <c r="B169" i="4"/>
  <c r="B176" i="4"/>
  <c r="B181" i="4"/>
  <c r="B186" i="4"/>
  <c r="B185" i="4" s="1"/>
  <c r="B193" i="4"/>
  <c r="B198" i="4"/>
  <c r="B207" i="4"/>
  <c r="B212" i="4"/>
  <c r="B215" i="4"/>
  <c r="B214" i="4" s="1"/>
  <c r="B219" i="4"/>
  <c r="B218" i="4" s="1"/>
  <c r="B225" i="4"/>
  <c r="B224" i="4" s="1"/>
  <c r="B231" i="4"/>
  <c r="B237" i="4"/>
  <c r="I13" i="5"/>
  <c r="I12" i="5" s="1"/>
  <c r="H12" i="5"/>
  <c r="H234" i="12"/>
  <c r="I234" i="12" s="1"/>
  <c r="E11" i="10"/>
  <c r="H13" i="12"/>
  <c r="H34" i="8"/>
  <c r="I34" i="8" s="1"/>
  <c r="C364" i="14" l="1"/>
  <c r="C363" i="14" s="1"/>
  <c r="I364" i="14"/>
  <c r="B474" i="14"/>
  <c r="B348" i="14"/>
  <c r="E536" i="14"/>
  <c r="B544" i="14"/>
  <c r="H351" i="14"/>
  <c r="I489" i="14"/>
  <c r="B221" i="14"/>
  <c r="I231" i="14"/>
  <c r="E94" i="14"/>
  <c r="I222" i="14"/>
  <c r="B374" i="14"/>
  <c r="H153" i="14"/>
  <c r="I586" i="14"/>
  <c r="I585" i="14" s="1"/>
  <c r="I584" i="14" s="1"/>
  <c r="H585" i="14"/>
  <c r="H584" i="14" s="1"/>
  <c r="I537" i="14"/>
  <c r="B166" i="14"/>
  <c r="H440" i="14"/>
  <c r="H231" i="14"/>
  <c r="I235" i="14"/>
  <c r="I163" i="14"/>
  <c r="I162" i="14" s="1"/>
  <c r="E348" i="14"/>
  <c r="E587" i="14"/>
  <c r="C613" i="14"/>
  <c r="H435" i="14"/>
  <c r="B405" i="14"/>
  <c r="B485" i="14"/>
  <c r="B12" i="14"/>
  <c r="I440" i="14"/>
  <c r="H445" i="14"/>
  <c r="H444" i="14" s="1"/>
  <c r="I480" i="14"/>
  <c r="E544" i="14"/>
  <c r="B363" i="14"/>
  <c r="B94" i="14"/>
  <c r="I541" i="14"/>
  <c r="I536" i="14" s="1"/>
  <c r="B599" i="14"/>
  <c r="H531" i="14"/>
  <c r="I532" i="14"/>
  <c r="I531" i="14" s="1"/>
  <c r="I559" i="14"/>
  <c r="H558" i="14"/>
  <c r="I372" i="14"/>
  <c r="I368" i="14" s="1"/>
  <c r="I363" i="14" s="1"/>
  <c r="H368" i="14"/>
  <c r="I591" i="14"/>
  <c r="I588" i="14" s="1"/>
  <c r="H588" i="14"/>
  <c r="H173" i="14"/>
  <c r="I174" i="14"/>
  <c r="I173" i="14" s="1"/>
  <c r="I426" i="14"/>
  <c r="I424" i="14" s="1"/>
  <c r="H424" i="14"/>
  <c r="I613" i="14"/>
  <c r="I509" i="14"/>
  <c r="I508" i="14" s="1"/>
  <c r="H508" i="14"/>
  <c r="I520" i="14"/>
  <c r="I519" i="14" s="1"/>
  <c r="H519" i="14"/>
  <c r="H518" i="14" s="1"/>
  <c r="H79" i="14"/>
  <c r="H465" i="14"/>
  <c r="I466" i="14"/>
  <c r="I465" i="14" s="1"/>
  <c r="I596" i="14"/>
  <c r="I595" i="14" s="1"/>
  <c r="H595" i="14"/>
  <c r="I449" i="14"/>
  <c r="I477" i="14"/>
  <c r="I475" i="14" s="1"/>
  <c r="I474" i="14" s="1"/>
  <c r="H475" i="14"/>
  <c r="I379" i="14"/>
  <c r="I375" i="14" s="1"/>
  <c r="H375" i="14"/>
  <c r="I408" i="14"/>
  <c r="H277" i="14"/>
  <c r="I134" i="14"/>
  <c r="H489" i="14"/>
  <c r="I545" i="14"/>
  <c r="H134" i="14"/>
  <c r="H545" i="14"/>
  <c r="H449" i="14"/>
  <c r="H448" i="14" s="1"/>
  <c r="H235" i="14"/>
  <c r="I436" i="14"/>
  <c r="I435" i="14" s="1"/>
  <c r="I434" i="14" s="1"/>
  <c r="H408" i="14"/>
  <c r="H225" i="14"/>
  <c r="I307" i="14"/>
  <c r="I600" i="14"/>
  <c r="I404" i="14"/>
  <c r="J404" i="14"/>
  <c r="I446" i="14"/>
  <c r="I445" i="14" s="1"/>
  <c r="I444" i="14" s="1"/>
  <c r="H222" i="14"/>
  <c r="E12" i="14"/>
  <c r="I351" i="14"/>
  <c r="I225" i="14"/>
  <c r="I221" i="14" s="1"/>
  <c r="H364" i="14"/>
  <c r="I42" i="14"/>
  <c r="H541" i="14"/>
  <c r="H108" i="14"/>
  <c r="E166" i="14"/>
  <c r="H537" i="14"/>
  <c r="I95" i="14"/>
  <c r="H480" i="14"/>
  <c r="H474" i="14" s="1"/>
  <c r="I154" i="14"/>
  <c r="I153" i="14" s="1"/>
  <c r="I139" i="14" s="1"/>
  <c r="H568" i="14"/>
  <c r="H567" i="14" s="1"/>
  <c r="H600" i="14"/>
  <c r="I568" i="14"/>
  <c r="I567" i="14" s="1"/>
  <c r="H140" i="14"/>
  <c r="B587" i="14"/>
  <c r="H363" i="14"/>
  <c r="I13" i="26"/>
  <c r="D30" i="52" s="1"/>
  <c r="C30" i="52"/>
  <c r="I13" i="20"/>
  <c r="D28" i="52" s="1"/>
  <c r="C28" i="52"/>
  <c r="E27" i="52"/>
  <c r="I17" i="7"/>
  <c r="I13" i="33"/>
  <c r="E26" i="52" s="1"/>
  <c r="G26" i="52" s="1"/>
  <c r="I15" i="28"/>
  <c r="I12" i="28"/>
  <c r="E11" i="28"/>
  <c r="H32" i="28"/>
  <c r="I38" i="28"/>
  <c r="I32" i="28" s="1"/>
  <c r="H12" i="28"/>
  <c r="B11" i="28"/>
  <c r="H15" i="28"/>
  <c r="I22" i="28"/>
  <c r="H22" i="28"/>
  <c r="H30" i="29"/>
  <c r="B11" i="29"/>
  <c r="I30" i="29"/>
  <c r="I14" i="29"/>
  <c r="I12" i="29"/>
  <c r="I56" i="29"/>
  <c r="H14" i="29"/>
  <c r="H11" i="29" s="1"/>
  <c r="H56" i="29"/>
  <c r="E11" i="29"/>
  <c r="H61" i="10"/>
  <c r="H17" i="10"/>
  <c r="H109" i="10"/>
  <c r="I12" i="10"/>
  <c r="I17" i="10"/>
  <c r="I109" i="10"/>
  <c r="H12" i="10"/>
  <c r="H11" i="10" s="1"/>
  <c r="H12" i="32"/>
  <c r="H27" i="32"/>
  <c r="I28" i="32"/>
  <c r="I27" i="32" s="1"/>
  <c r="H22" i="32"/>
  <c r="I23" i="32"/>
  <c r="I22" i="32" s="1"/>
  <c r="I13" i="32"/>
  <c r="I12" i="32" s="1"/>
  <c r="I11" i="32" s="1"/>
  <c r="B11" i="22"/>
  <c r="I32" i="22"/>
  <c r="I31" i="22" s="1"/>
  <c r="H31" i="22"/>
  <c r="I23" i="22"/>
  <c r="H12" i="22"/>
  <c r="I13" i="22"/>
  <c r="I12" i="22" s="1"/>
  <c r="H23" i="22"/>
  <c r="E12" i="15"/>
  <c r="E95" i="15"/>
  <c r="B12" i="15"/>
  <c r="B95" i="15"/>
  <c r="I91" i="15"/>
  <c r="H96" i="15"/>
  <c r="H56" i="15"/>
  <c r="I58" i="15"/>
  <c r="I56" i="15" s="1"/>
  <c r="I127" i="15"/>
  <c r="I111" i="15"/>
  <c r="I15" i="15"/>
  <c r="I13" i="15" s="1"/>
  <c r="H13" i="15"/>
  <c r="I17" i="15"/>
  <c r="H91" i="15"/>
  <c r="I97" i="15"/>
  <c r="I96" i="15" s="1"/>
  <c r="H17" i="15"/>
  <c r="H111" i="15"/>
  <c r="H127" i="15"/>
  <c r="I13" i="27"/>
  <c r="I13" i="16"/>
  <c r="I12" i="16" s="1"/>
  <c r="D21" i="52" s="1"/>
  <c r="H12" i="16"/>
  <c r="H14" i="5"/>
  <c r="I15" i="5"/>
  <c r="I14" i="5" s="1"/>
  <c r="C21" i="52" s="1"/>
  <c r="B11" i="35"/>
  <c r="E11" i="35"/>
  <c r="I32" i="35"/>
  <c r="H31" i="35"/>
  <c r="H12" i="35"/>
  <c r="I14" i="35"/>
  <c r="H26" i="35"/>
  <c r="B11" i="18"/>
  <c r="I13" i="18"/>
  <c r="H12" i="18"/>
  <c r="I26" i="18"/>
  <c r="H25" i="18"/>
  <c r="I29" i="18"/>
  <c r="H28" i="18"/>
  <c r="I13" i="8"/>
  <c r="C47" i="8"/>
  <c r="H47" i="8"/>
  <c r="I47" i="8" s="1"/>
  <c r="H14" i="8"/>
  <c r="H12" i="8" s="1"/>
  <c r="H35" i="8"/>
  <c r="I35" i="8" s="1"/>
  <c r="I33" i="8" s="1"/>
  <c r="I48" i="8"/>
  <c r="B11" i="34"/>
  <c r="C14" i="34"/>
  <c r="G14" i="34"/>
  <c r="H14" i="34" s="1"/>
  <c r="I14" i="34" s="1"/>
  <c r="C13" i="34"/>
  <c r="E11" i="34"/>
  <c r="H81" i="34"/>
  <c r="H64" i="34"/>
  <c r="I23" i="34"/>
  <c r="H23" i="34"/>
  <c r="C24" i="34"/>
  <c r="I15" i="34"/>
  <c r="I65" i="34"/>
  <c r="I64" i="34" s="1"/>
  <c r="I83" i="34"/>
  <c r="I81" i="34" s="1"/>
  <c r="C65" i="34"/>
  <c r="I132" i="38"/>
  <c r="H132" i="38"/>
  <c r="B11" i="38"/>
  <c r="E11" i="38"/>
  <c r="H122" i="38"/>
  <c r="I122" i="38" s="1"/>
  <c r="I112" i="38" s="1"/>
  <c r="I33" i="38"/>
  <c r="H33" i="38"/>
  <c r="H95" i="37"/>
  <c r="B11" i="37"/>
  <c r="H46" i="37"/>
  <c r="H12" i="38"/>
  <c r="H116" i="37"/>
  <c r="I117" i="37"/>
  <c r="I116" i="37" s="1"/>
  <c r="H12" i="37"/>
  <c r="I13" i="37"/>
  <c r="I12" i="37" s="1"/>
  <c r="I47" i="37"/>
  <c r="I46" i="37" s="1"/>
  <c r="I97" i="37"/>
  <c r="I95" i="37" s="1"/>
  <c r="E11" i="12"/>
  <c r="C11" i="19"/>
  <c r="F11" i="19"/>
  <c r="J197" i="19"/>
  <c r="I195" i="19"/>
  <c r="J127" i="19"/>
  <c r="I126" i="19"/>
  <c r="J51" i="19"/>
  <c r="I49" i="19"/>
  <c r="J13" i="19"/>
  <c r="I37" i="19"/>
  <c r="J37" i="19" s="1"/>
  <c r="B11" i="12"/>
  <c r="H12" i="12"/>
  <c r="H58" i="12"/>
  <c r="I233" i="12"/>
  <c r="I160" i="12"/>
  <c r="H233" i="12"/>
  <c r="I13" i="12"/>
  <c r="I12" i="12" s="1"/>
  <c r="I60" i="12"/>
  <c r="I58" i="12" s="1"/>
  <c r="H161" i="12"/>
  <c r="I161" i="12" s="1"/>
  <c r="I27" i="41"/>
  <c r="I26" i="41" s="1"/>
  <c r="H26" i="41"/>
  <c r="I15" i="41"/>
  <c r="I14" i="41" s="1"/>
  <c r="H14" i="41"/>
  <c r="I30" i="41"/>
  <c r="I29" i="41" s="1"/>
  <c r="H29" i="41"/>
  <c r="I13" i="41"/>
  <c r="I12" i="41" s="1"/>
  <c r="E14" i="52" s="1"/>
  <c r="H18" i="40"/>
  <c r="I18" i="40" s="1"/>
  <c r="H22" i="40"/>
  <c r="I22" i="40" s="1"/>
  <c r="H26" i="40"/>
  <c r="I26" i="40" s="1"/>
  <c r="H30" i="40"/>
  <c r="I30" i="40" s="1"/>
  <c r="H34" i="40"/>
  <c r="I34" i="40" s="1"/>
  <c r="H39" i="40"/>
  <c r="I39" i="40" s="1"/>
  <c r="H44" i="40"/>
  <c r="I44" i="40" s="1"/>
  <c r="H17" i="40"/>
  <c r="I17" i="40" s="1"/>
  <c r="H21" i="40"/>
  <c r="I21" i="40" s="1"/>
  <c r="H25" i="40"/>
  <c r="I25" i="40" s="1"/>
  <c r="H29" i="40"/>
  <c r="I29" i="40" s="1"/>
  <c r="H33" i="40"/>
  <c r="I33" i="40" s="1"/>
  <c r="H37" i="40"/>
  <c r="I37" i="40" s="1"/>
  <c r="H43" i="40"/>
  <c r="I43" i="40" s="1"/>
  <c r="H15" i="40"/>
  <c r="I15" i="40" s="1"/>
  <c r="H19" i="40"/>
  <c r="I19" i="40" s="1"/>
  <c r="H23" i="40"/>
  <c r="I23" i="40" s="1"/>
  <c r="H27" i="40"/>
  <c r="I27" i="40" s="1"/>
  <c r="H31" i="40"/>
  <c r="I31" i="40" s="1"/>
  <c r="H35" i="40"/>
  <c r="I35" i="40" s="1"/>
  <c r="H40" i="40"/>
  <c r="I40" i="40" s="1"/>
  <c r="I13" i="40"/>
  <c r="H54" i="39"/>
  <c r="I54" i="39" s="1"/>
  <c r="H13" i="39"/>
  <c r="H12" i="39" s="1"/>
  <c r="E12" i="39"/>
  <c r="E40" i="39"/>
  <c r="E45" i="39"/>
  <c r="H18" i="39"/>
  <c r="I18" i="39" s="1"/>
  <c r="H21" i="39"/>
  <c r="I21" i="39" s="1"/>
  <c r="H52" i="39"/>
  <c r="I52" i="39" s="1"/>
  <c r="H16" i="39"/>
  <c r="I16" i="39" s="1"/>
  <c r="H24" i="39"/>
  <c r="I24" i="39" s="1"/>
  <c r="H28" i="39"/>
  <c r="I28" i="39" s="1"/>
  <c r="H32" i="39"/>
  <c r="I32" i="39" s="1"/>
  <c r="H46" i="39"/>
  <c r="H33" i="39"/>
  <c r="I33" i="39" s="1"/>
  <c r="H37" i="39"/>
  <c r="I37" i="39" s="1"/>
  <c r="H47" i="39"/>
  <c r="I47" i="39" s="1"/>
  <c r="H51" i="39"/>
  <c r="I51" i="39" s="1"/>
  <c r="H55" i="39"/>
  <c r="I55" i="39" s="1"/>
  <c r="H20" i="39"/>
  <c r="I20" i="39" s="1"/>
  <c r="H17" i="39"/>
  <c r="I17" i="39" s="1"/>
  <c r="H36" i="39"/>
  <c r="I36" i="39" s="1"/>
  <c r="H29" i="39"/>
  <c r="I29" i="39" s="1"/>
  <c r="H41" i="39"/>
  <c r="H15" i="39"/>
  <c r="H26" i="39"/>
  <c r="I26" i="39" s="1"/>
  <c r="H30" i="39"/>
  <c r="I30" i="39" s="1"/>
  <c r="H42" i="39"/>
  <c r="I42" i="39" s="1"/>
  <c r="H50" i="39"/>
  <c r="I50" i="39" s="1"/>
  <c r="H49" i="39"/>
  <c r="I49" i="39" s="1"/>
  <c r="H34" i="39"/>
  <c r="I34" i="39" s="1"/>
  <c r="H53" i="39"/>
  <c r="I53" i="39" s="1"/>
  <c r="H56" i="39"/>
  <c r="I56" i="39" s="1"/>
  <c r="H19" i="39"/>
  <c r="I19" i="39" s="1"/>
  <c r="H22" i="39"/>
  <c r="I22" i="39" s="1"/>
  <c r="H35" i="39"/>
  <c r="I35" i="39" s="1"/>
  <c r="H38" i="39"/>
  <c r="I38" i="39" s="1"/>
  <c r="H43" i="39"/>
  <c r="I43" i="39" s="1"/>
  <c r="H44" i="39"/>
  <c r="I44" i="39" s="1"/>
  <c r="H48" i="39"/>
  <c r="I48" i="39" s="1"/>
  <c r="E130" i="30"/>
  <c r="E168" i="30"/>
  <c r="E64" i="30"/>
  <c r="E105" i="30"/>
  <c r="E127" i="30"/>
  <c r="E165" i="30"/>
  <c r="B150" i="30"/>
  <c r="E150" i="30"/>
  <c r="I155" i="30"/>
  <c r="I162" i="30"/>
  <c r="I159" i="30" s="1"/>
  <c r="I135" i="30"/>
  <c r="B76" i="30"/>
  <c r="I106" i="30"/>
  <c r="I105" i="30" s="1"/>
  <c r="I98" i="30"/>
  <c r="I102" i="30"/>
  <c r="I91" i="30"/>
  <c r="I95" i="30"/>
  <c r="H83" i="30"/>
  <c r="E76" i="30"/>
  <c r="I77" i="30"/>
  <c r="H148" i="30"/>
  <c r="I145" i="30" s="1"/>
  <c r="I61" i="30"/>
  <c r="B68" i="30"/>
  <c r="E68" i="30"/>
  <c r="I72" i="30"/>
  <c r="I69" i="30"/>
  <c r="I55" i="30"/>
  <c r="E52" i="30"/>
  <c r="I23" i="30"/>
  <c r="B12" i="30"/>
  <c r="E12" i="30"/>
  <c r="E145" i="30"/>
  <c r="I13" i="30"/>
  <c r="B159" i="30"/>
  <c r="B52" i="30"/>
  <c r="E112" i="30"/>
  <c r="B22" i="30"/>
  <c r="H151" i="30"/>
  <c r="I152" i="30"/>
  <c r="I151" i="30" s="1"/>
  <c r="E159" i="30"/>
  <c r="H166" i="30"/>
  <c r="I167" i="30"/>
  <c r="I166" i="30" s="1"/>
  <c r="I165" i="30" s="1"/>
  <c r="H42" i="30"/>
  <c r="I45" i="30"/>
  <c r="I42" i="30" s="1"/>
  <c r="H72" i="30"/>
  <c r="I54" i="30"/>
  <c r="I53" i="30" s="1"/>
  <c r="C55" i="30"/>
  <c r="C61" i="30"/>
  <c r="H87" i="30"/>
  <c r="I88" i="30"/>
  <c r="I87" i="30" s="1"/>
  <c r="H102" i="30"/>
  <c r="C106" i="30"/>
  <c r="H131" i="30"/>
  <c r="I134" i="30"/>
  <c r="I131" i="30" s="1"/>
  <c r="H172" i="30"/>
  <c r="I173" i="30"/>
  <c r="I172" i="30" s="1"/>
  <c r="C59" i="30"/>
  <c r="B145" i="30"/>
  <c r="H155" i="30"/>
  <c r="H113" i="30"/>
  <c r="I114" i="30"/>
  <c r="I113" i="30" s="1"/>
  <c r="H124" i="30"/>
  <c r="I125" i="30"/>
  <c r="I124" i="30" s="1"/>
  <c r="H59" i="30"/>
  <c r="I60" i="30"/>
  <c r="I59" i="30" s="1"/>
  <c r="H28" i="30"/>
  <c r="I30" i="30"/>
  <c r="I28" i="30" s="1"/>
  <c r="H48" i="30"/>
  <c r="I51" i="30"/>
  <c r="I48" i="30" s="1"/>
  <c r="H65" i="30"/>
  <c r="H64" i="30" s="1"/>
  <c r="I67" i="30"/>
  <c r="I65" i="30" s="1"/>
  <c r="I64" i="30" s="1"/>
  <c r="I84" i="30"/>
  <c r="I83" i="30" s="1"/>
  <c r="B90" i="30"/>
  <c r="H169" i="30"/>
  <c r="I170" i="30"/>
  <c r="I169" i="30" s="1"/>
  <c r="H61" i="30"/>
  <c r="E22" i="30"/>
  <c r="E90" i="30"/>
  <c r="B112" i="30"/>
  <c r="H115" i="30"/>
  <c r="I120" i="30"/>
  <c r="I115" i="30" s="1"/>
  <c r="H121" i="30"/>
  <c r="I122" i="30"/>
  <c r="I121" i="30" s="1"/>
  <c r="H128" i="30"/>
  <c r="H176" i="30"/>
  <c r="I177" i="30"/>
  <c r="I176" i="30" s="1"/>
  <c r="H162" i="30"/>
  <c r="H146" i="30"/>
  <c r="H16" i="30"/>
  <c r="H106" i="30"/>
  <c r="H105" i="30" s="1"/>
  <c r="H160" i="30"/>
  <c r="H95" i="30"/>
  <c r="H91" i="30"/>
  <c r="H13" i="30"/>
  <c r="H23" i="30"/>
  <c r="H135" i="30"/>
  <c r="H55" i="30"/>
  <c r="H69" i="30"/>
  <c r="H77" i="30"/>
  <c r="H98" i="30"/>
  <c r="I55" i="21"/>
  <c r="I54" i="21" s="1"/>
  <c r="H54" i="21"/>
  <c r="I124" i="21"/>
  <c r="E129" i="21"/>
  <c r="I146" i="21"/>
  <c r="E151" i="21"/>
  <c r="E174" i="21"/>
  <c r="E184" i="21"/>
  <c r="E12" i="21"/>
  <c r="I175" i="21"/>
  <c r="E66" i="21"/>
  <c r="E177" i="21"/>
  <c r="B184" i="21"/>
  <c r="I185" i="21"/>
  <c r="I189" i="21"/>
  <c r="I178" i="21"/>
  <c r="E137" i="21"/>
  <c r="I160" i="21"/>
  <c r="B137" i="21"/>
  <c r="I156" i="21"/>
  <c r="I152" i="21"/>
  <c r="I138" i="21"/>
  <c r="I126" i="21"/>
  <c r="E98" i="21"/>
  <c r="I110" i="21"/>
  <c r="I119" i="21"/>
  <c r="I99" i="21"/>
  <c r="I105" i="21"/>
  <c r="I114" i="21"/>
  <c r="B98" i="21"/>
  <c r="I97" i="21"/>
  <c r="H96" i="21"/>
  <c r="H95" i="21" s="1"/>
  <c r="I88" i="21"/>
  <c r="I92" i="21"/>
  <c r="I71" i="21"/>
  <c r="I75" i="21"/>
  <c r="I63" i="21"/>
  <c r="I60" i="21"/>
  <c r="I67" i="21"/>
  <c r="B155" i="21"/>
  <c r="I57" i="21"/>
  <c r="I43" i="21"/>
  <c r="I15" i="21"/>
  <c r="I19" i="21"/>
  <c r="I24" i="21"/>
  <c r="I30" i="21"/>
  <c r="H29" i="21"/>
  <c r="H105" i="21"/>
  <c r="H148" i="21"/>
  <c r="H60" i="21"/>
  <c r="B70" i="21"/>
  <c r="H156" i="21"/>
  <c r="H175" i="21"/>
  <c r="E23" i="21"/>
  <c r="H110" i="21"/>
  <c r="I14" i="21"/>
  <c r="B23" i="21"/>
  <c r="H124" i="21"/>
  <c r="C169" i="21"/>
  <c r="H194" i="21"/>
  <c r="I195" i="21"/>
  <c r="H130" i="21"/>
  <c r="H129" i="21" s="1"/>
  <c r="I135" i="21"/>
  <c r="H189" i="21"/>
  <c r="H178" i="21"/>
  <c r="H49" i="21"/>
  <c r="H43" i="21"/>
  <c r="E53" i="21"/>
  <c r="C63" i="21"/>
  <c r="H169" i="21"/>
  <c r="C130" i="21"/>
  <c r="H152" i="21"/>
  <c r="E155" i="21"/>
  <c r="H160" i="21"/>
  <c r="H75" i="21"/>
  <c r="E113" i="21"/>
  <c r="H63" i="21"/>
  <c r="H92" i="21"/>
  <c r="H172" i="21"/>
  <c r="H57" i="21"/>
  <c r="B53" i="21"/>
  <c r="H67" i="21"/>
  <c r="H66" i="21" s="1"/>
  <c r="H24" i="21"/>
  <c r="H99" i="21"/>
  <c r="E70" i="21"/>
  <c r="B113" i="21"/>
  <c r="H114" i="21"/>
  <c r="H71" i="21"/>
  <c r="H88" i="21"/>
  <c r="H19" i="21"/>
  <c r="H138" i="21"/>
  <c r="H15" i="21"/>
  <c r="H12" i="21" s="1"/>
  <c r="H146" i="21"/>
  <c r="H119" i="21"/>
  <c r="H185" i="21"/>
  <c r="H126" i="21"/>
  <c r="E148" i="4"/>
  <c r="B168" i="4"/>
  <c r="H54" i="4"/>
  <c r="B108" i="4"/>
  <c r="B57" i="4"/>
  <c r="B148" i="4"/>
  <c r="E224" i="4"/>
  <c r="E168" i="4"/>
  <c r="I59" i="4"/>
  <c r="I58" i="4" s="1"/>
  <c r="H58" i="4"/>
  <c r="E218" i="4"/>
  <c r="I207" i="4"/>
  <c r="I231" i="4"/>
  <c r="I219" i="4"/>
  <c r="I218" i="4" s="1"/>
  <c r="I215" i="4"/>
  <c r="I214" i="4" s="1"/>
  <c r="I181" i="4"/>
  <c r="I198" i="4"/>
  <c r="I237" i="4"/>
  <c r="I225" i="4"/>
  <c r="I193" i="4"/>
  <c r="I186" i="4"/>
  <c r="I185" i="4" s="1"/>
  <c r="I139" i="4"/>
  <c r="I169" i="4"/>
  <c r="I176" i="4"/>
  <c r="I122" i="4"/>
  <c r="I149" i="4"/>
  <c r="I116" i="4"/>
  <c r="I143" i="4"/>
  <c r="I132" i="4"/>
  <c r="I126" i="4"/>
  <c r="I109" i="4"/>
  <c r="H26" i="4"/>
  <c r="I69" i="4"/>
  <c r="I68" i="4" s="1"/>
  <c r="I104" i="4"/>
  <c r="I103" i="4" s="1"/>
  <c r="I99" i="4"/>
  <c r="I80" i="4"/>
  <c r="I95" i="4"/>
  <c r="I73" i="4"/>
  <c r="H116" i="4"/>
  <c r="H237" i="4"/>
  <c r="B25" i="4"/>
  <c r="I60" i="4"/>
  <c r="H65" i="4"/>
  <c r="E125" i="4"/>
  <c r="I65" i="4"/>
  <c r="I31" i="4"/>
  <c r="I21" i="4"/>
  <c r="I20" i="4" s="1"/>
  <c r="H20" i="4"/>
  <c r="I47" i="4"/>
  <c r="I26" i="4"/>
  <c r="H143" i="4"/>
  <c r="E192" i="4"/>
  <c r="H231" i="4"/>
  <c r="H69" i="4"/>
  <c r="H68" i="4" s="1"/>
  <c r="H95" i="4"/>
  <c r="H104" i="4"/>
  <c r="H103" i="4" s="1"/>
  <c r="H109" i="4"/>
  <c r="H108" i="4" s="1"/>
  <c r="B192" i="4"/>
  <c r="H215" i="4"/>
  <c r="E72" i="4"/>
  <c r="H219" i="4"/>
  <c r="B125" i="4"/>
  <c r="H47" i="4"/>
  <c r="H60" i="4"/>
  <c r="B72" i="4"/>
  <c r="H122" i="4"/>
  <c r="H169" i="4"/>
  <c r="H126" i="4"/>
  <c r="H149" i="4"/>
  <c r="H99" i="4"/>
  <c r="H139" i="4"/>
  <c r="H193" i="4"/>
  <c r="H73" i="4"/>
  <c r="H160" i="4"/>
  <c r="H31" i="4"/>
  <c r="H225" i="4"/>
  <c r="H80" i="4"/>
  <c r="H132" i="4"/>
  <c r="E25" i="4"/>
  <c r="I13" i="4"/>
  <c r="I12" i="4" s="1"/>
  <c r="H181" i="4"/>
  <c r="H212" i="4"/>
  <c r="H176" i="4"/>
  <c r="H186" i="4"/>
  <c r="H207" i="4"/>
  <c r="H13" i="4"/>
  <c r="H198" i="4"/>
  <c r="I11" i="45"/>
  <c r="E12" i="52" s="1"/>
  <c r="I232" i="24"/>
  <c r="I231" i="24" s="1"/>
  <c r="I230" i="24" s="1"/>
  <c r="B12" i="24"/>
  <c r="I206" i="24"/>
  <c r="E102" i="24"/>
  <c r="E242" i="24"/>
  <c r="E156" i="24"/>
  <c r="E233" i="24"/>
  <c r="I14" i="24"/>
  <c r="I13" i="24" s="1"/>
  <c r="H13" i="24"/>
  <c r="B185" i="24"/>
  <c r="B233" i="24"/>
  <c r="B156" i="24"/>
  <c r="B11" i="24" s="1"/>
  <c r="B242" i="24"/>
  <c r="H111" i="24"/>
  <c r="I191" i="24"/>
  <c r="I47" i="24"/>
  <c r="I161" i="24"/>
  <c r="I160" i="24" s="1"/>
  <c r="H160" i="24"/>
  <c r="H47" i="24"/>
  <c r="I104" i="24"/>
  <c r="I103" i="24" s="1"/>
  <c r="H103" i="24"/>
  <c r="I257" i="24"/>
  <c r="I256" i="24" s="1"/>
  <c r="I255" i="24" s="1"/>
  <c r="H256" i="24"/>
  <c r="H255" i="24" s="1"/>
  <c r="I236" i="24"/>
  <c r="I234" i="24" s="1"/>
  <c r="H234" i="24"/>
  <c r="H249" i="24"/>
  <c r="I250" i="24"/>
  <c r="I249" i="24" s="1"/>
  <c r="I151" i="24"/>
  <c r="I150" i="24" s="1"/>
  <c r="H150" i="24"/>
  <c r="I148" i="24"/>
  <c r="I147" i="24" s="1"/>
  <c r="H147" i="24"/>
  <c r="G157" i="24"/>
  <c r="H159" i="24"/>
  <c r="E185" i="24"/>
  <c r="I203" i="24"/>
  <c r="I201" i="24" s="1"/>
  <c r="H201" i="24"/>
  <c r="H206" i="24"/>
  <c r="I240" i="24"/>
  <c r="I239" i="24" s="1"/>
  <c r="H239" i="24"/>
  <c r="H243" i="24"/>
  <c r="I244" i="24"/>
  <c r="I243" i="24" s="1"/>
  <c r="I242" i="24" s="1"/>
  <c r="I140" i="24"/>
  <c r="I139" i="24" s="1"/>
  <c r="H139" i="24"/>
  <c r="H186" i="24"/>
  <c r="I187" i="24"/>
  <c r="I186" i="24" s="1"/>
  <c r="I181" i="24"/>
  <c r="I180" i="24" s="1"/>
  <c r="H180" i="24"/>
  <c r="I86" i="24"/>
  <c r="I85" i="24" s="1"/>
  <c r="H85" i="24"/>
  <c r="H12" i="24" s="1"/>
  <c r="I111" i="24"/>
  <c r="I153" i="24"/>
  <c r="I152" i="24" s="1"/>
  <c r="H152" i="24"/>
  <c r="H210" i="24"/>
  <c r="I211" i="24"/>
  <c r="I210" i="24" s="1"/>
  <c r="I205" i="24" s="1"/>
  <c r="H191" i="24"/>
  <c r="I108" i="14"/>
  <c r="H158" i="14"/>
  <c r="H157" i="14" s="1"/>
  <c r="I159" i="14"/>
  <c r="I158" i="14" s="1"/>
  <c r="I157" i="14" s="1"/>
  <c r="I326" i="14"/>
  <c r="I325" i="14" s="1"/>
  <c r="I206" i="14"/>
  <c r="I205" i="14" s="1"/>
  <c r="H205" i="14"/>
  <c r="I350" i="14"/>
  <c r="I349" i="14" s="1"/>
  <c r="H349" i="14"/>
  <c r="H13" i="14"/>
  <c r="H42" i="14"/>
  <c r="H95" i="14"/>
  <c r="H94" i="14" s="1"/>
  <c r="H261" i="14"/>
  <c r="H234" i="14" s="1"/>
  <c r="I394" i="14"/>
  <c r="H392" i="14"/>
  <c r="I80" i="14"/>
  <c r="I79" i="14" s="1"/>
  <c r="I167" i="14"/>
  <c r="I360" i="14"/>
  <c r="I357" i="14" s="1"/>
  <c r="H357" i="14"/>
  <c r="H326" i="14"/>
  <c r="H325" i="14" s="1"/>
  <c r="I261" i="14"/>
  <c r="I14" i="14"/>
  <c r="I13" i="14" s="1"/>
  <c r="H307" i="14"/>
  <c r="I284" i="14"/>
  <c r="I283" i="14" s="1"/>
  <c r="H283" i="14"/>
  <c r="I558" i="14"/>
  <c r="H613" i="14"/>
  <c r="H599" i="14" s="1"/>
  <c r="H167" i="14"/>
  <c r="E221" i="14"/>
  <c r="I277" i="14"/>
  <c r="I487" i="14"/>
  <c r="I486" i="14" s="1"/>
  <c r="H486" i="14"/>
  <c r="I53" i="43"/>
  <c r="I13" i="43"/>
  <c r="I12" i="43" s="1"/>
  <c r="I70" i="43"/>
  <c r="H19" i="43"/>
  <c r="H11" i="43" s="1"/>
  <c r="I20" i="43"/>
  <c r="I19" i="43" s="1"/>
  <c r="H70" i="43"/>
  <c r="H53" i="43"/>
  <c r="I127" i="42"/>
  <c r="I18" i="42"/>
  <c r="H127" i="42"/>
  <c r="H85" i="42"/>
  <c r="I85" i="42"/>
  <c r="H18" i="42"/>
  <c r="H12" i="42"/>
  <c r="I13" i="42"/>
  <c r="I12" i="42" s="1"/>
  <c r="I11" i="42" s="1"/>
  <c r="C11" i="52" s="1"/>
  <c r="I12" i="36"/>
  <c r="H12" i="36"/>
  <c r="H15" i="36"/>
  <c r="I15" i="36"/>
  <c r="I19" i="36"/>
  <c r="H19" i="36"/>
  <c r="H12" i="23"/>
  <c r="H15" i="23"/>
  <c r="I15" i="23"/>
  <c r="I20" i="23"/>
  <c r="H20" i="23"/>
  <c r="I12" i="23"/>
  <c r="I11" i="23" s="1"/>
  <c r="B11" i="6"/>
  <c r="H23" i="6"/>
  <c r="H16" i="6"/>
  <c r="H12" i="6"/>
  <c r="I12" i="6"/>
  <c r="I23" i="6"/>
  <c r="I16" i="6"/>
  <c r="G27" i="13"/>
  <c r="H46" i="13"/>
  <c r="H27" i="13"/>
  <c r="I28" i="13"/>
  <c r="I27" i="13" s="1"/>
  <c r="H12" i="13"/>
  <c r="H11" i="13" s="1"/>
  <c r="I45" i="13"/>
  <c r="I44" i="13" s="1"/>
  <c r="I47" i="13"/>
  <c r="I46" i="13" s="1"/>
  <c r="H11" i="45"/>
  <c r="I12" i="34" l="1"/>
  <c r="I392" i="14"/>
  <c r="I587" i="14"/>
  <c r="E11" i="14"/>
  <c r="H221" i="14"/>
  <c r="I234" i="14"/>
  <c r="H139" i="14"/>
  <c r="H434" i="14"/>
  <c r="I544" i="14"/>
  <c r="I599" i="14"/>
  <c r="H544" i="14"/>
  <c r="I405" i="14"/>
  <c r="B11" i="14"/>
  <c r="H485" i="14"/>
  <c r="I518" i="14"/>
  <c r="H374" i="14"/>
  <c r="H166" i="14"/>
  <c r="H536" i="14"/>
  <c r="I94" i="14"/>
  <c r="I485" i="14"/>
  <c r="I166" i="14"/>
  <c r="H12" i="14"/>
  <c r="H405" i="14"/>
  <c r="I448" i="14"/>
  <c r="H348" i="14"/>
  <c r="H587" i="14"/>
  <c r="G30" i="52"/>
  <c r="G11" i="52"/>
  <c r="G28" i="52"/>
  <c r="D27" i="52"/>
  <c r="C27" i="52"/>
  <c r="H11" i="28"/>
  <c r="I11" i="28"/>
  <c r="E24" i="52" s="1"/>
  <c r="I11" i="29"/>
  <c r="D24" i="52" s="1"/>
  <c r="I11" i="10"/>
  <c r="C24" i="52" s="1"/>
  <c r="H11" i="32"/>
  <c r="E23" i="52"/>
  <c r="I11" i="22"/>
  <c r="D23" i="52" s="1"/>
  <c r="H11" i="22"/>
  <c r="E11" i="15"/>
  <c r="B11" i="15"/>
  <c r="I12" i="15"/>
  <c r="H95" i="15"/>
  <c r="I95" i="15"/>
  <c r="H12" i="15"/>
  <c r="E22" i="52"/>
  <c r="G22" i="52" s="1"/>
  <c r="G21" i="52"/>
  <c r="I26" i="35"/>
  <c r="H25" i="35"/>
  <c r="H11" i="18"/>
  <c r="D18" i="52" s="1"/>
  <c r="I14" i="8"/>
  <c r="I12" i="8" s="1"/>
  <c r="H33" i="8"/>
  <c r="H12" i="34"/>
  <c r="H11" i="34" s="1"/>
  <c r="I11" i="34"/>
  <c r="E17" i="52" s="1"/>
  <c r="G17" i="52" s="1"/>
  <c r="I11" i="38"/>
  <c r="E16" i="52" s="1"/>
  <c r="G16" i="52" s="1"/>
  <c r="H112" i="38"/>
  <c r="H11" i="38" s="1"/>
  <c r="H11" i="37"/>
  <c r="I11" i="37"/>
  <c r="E15" i="52" s="1"/>
  <c r="J49" i="19"/>
  <c r="J126" i="19"/>
  <c r="J195" i="19"/>
  <c r="I12" i="19"/>
  <c r="I11" i="19" s="1"/>
  <c r="J12" i="19"/>
  <c r="I159" i="12"/>
  <c r="I11" i="12" s="1"/>
  <c r="C15" i="52" s="1"/>
  <c r="H159" i="12"/>
  <c r="H11" i="12" s="1"/>
  <c r="D14" i="52"/>
  <c r="I13" i="39"/>
  <c r="I12" i="39" s="1"/>
  <c r="I15" i="39"/>
  <c r="I14" i="39" s="1"/>
  <c r="I11" i="39" s="1"/>
  <c r="C14" i="52" s="1"/>
  <c r="G14" i="52" s="1"/>
  <c r="H14" i="39"/>
  <c r="I41" i="39"/>
  <c r="I40" i="39" s="1"/>
  <c r="H40" i="39"/>
  <c r="I46" i="39"/>
  <c r="I45" i="39" s="1"/>
  <c r="H45" i="39"/>
  <c r="E11" i="39"/>
  <c r="E11" i="30"/>
  <c r="B11" i="30"/>
  <c r="I150" i="30"/>
  <c r="I168" i="30"/>
  <c r="H168" i="30"/>
  <c r="H150" i="30"/>
  <c r="I130" i="30"/>
  <c r="H130" i="30"/>
  <c r="I112" i="30"/>
  <c r="H76" i="30"/>
  <c r="I90" i="30"/>
  <c r="I76" i="30"/>
  <c r="H68" i="30"/>
  <c r="I68" i="30"/>
  <c r="I52" i="30"/>
  <c r="I22" i="30"/>
  <c r="I12" i="30"/>
  <c r="H12" i="30"/>
  <c r="H52" i="30"/>
  <c r="H159" i="30"/>
  <c r="H165" i="30"/>
  <c r="H145" i="30"/>
  <c r="H22" i="30"/>
  <c r="H127" i="30"/>
  <c r="H112" i="30"/>
  <c r="H90" i="30"/>
  <c r="H184" i="21"/>
  <c r="I29" i="21"/>
  <c r="I66" i="21"/>
  <c r="I194" i="21"/>
  <c r="I177" i="21"/>
  <c r="I96" i="21"/>
  <c r="I174" i="21"/>
  <c r="I151" i="21"/>
  <c r="I130" i="21"/>
  <c r="I13" i="21"/>
  <c r="I12" i="21" s="1"/>
  <c r="I155" i="21"/>
  <c r="H137" i="21"/>
  <c r="I137" i="21"/>
  <c r="H98" i="21"/>
  <c r="I98" i="21"/>
  <c r="I113" i="21"/>
  <c r="I70" i="21"/>
  <c r="I53" i="21"/>
  <c r="H177" i="21"/>
  <c r="H151" i="21"/>
  <c r="H174" i="21"/>
  <c r="B11" i="21"/>
  <c r="H70" i="21"/>
  <c r="H53" i="21"/>
  <c r="H155" i="21"/>
  <c r="E11" i="21"/>
  <c r="H23" i="21"/>
  <c r="H113" i="21"/>
  <c r="I108" i="4"/>
  <c r="I168" i="4"/>
  <c r="H12" i="4"/>
  <c r="H148" i="4"/>
  <c r="H224" i="4"/>
  <c r="H168" i="4"/>
  <c r="I224" i="4"/>
  <c r="I148" i="4"/>
  <c r="H57" i="4"/>
  <c r="I57" i="4"/>
  <c r="I192" i="4"/>
  <c r="I125" i="4"/>
  <c r="I72" i="4"/>
  <c r="I25" i="4"/>
  <c r="H125" i="4"/>
  <c r="B11" i="4"/>
  <c r="H214" i="4"/>
  <c r="H185" i="4"/>
  <c r="H218" i="4"/>
  <c r="H25" i="4"/>
  <c r="H192" i="4"/>
  <c r="H72" i="4"/>
  <c r="E11" i="4"/>
  <c r="E11" i="24"/>
  <c r="H205" i="24"/>
  <c r="H102" i="24"/>
  <c r="I12" i="24"/>
  <c r="H242" i="24"/>
  <c r="H233" i="24"/>
  <c r="I102" i="24"/>
  <c r="I185" i="24"/>
  <c r="H146" i="24"/>
  <c r="I233" i="24"/>
  <c r="I159" i="24"/>
  <c r="I157" i="24" s="1"/>
  <c r="I156" i="24" s="1"/>
  <c r="H157" i="24"/>
  <c r="H156" i="24" s="1"/>
  <c r="H185" i="24"/>
  <c r="I146" i="24"/>
  <c r="I276" i="14"/>
  <c r="I348" i="14"/>
  <c r="I374" i="14"/>
  <c r="I12" i="14"/>
  <c r="H276" i="14"/>
  <c r="I11" i="43"/>
  <c r="D11" i="52" s="1"/>
  <c r="H11" i="42"/>
  <c r="I11" i="36"/>
  <c r="E10" i="52" s="1"/>
  <c r="H11" i="36"/>
  <c r="H11" i="23"/>
  <c r="D10" i="52"/>
  <c r="H11" i="6"/>
  <c r="I11" i="6"/>
  <c r="C10" i="52" s="1"/>
  <c r="I11" i="13"/>
  <c r="C9" i="52" s="1"/>
  <c r="G9" i="52" s="1"/>
  <c r="H11" i="14" l="1"/>
  <c r="G10" i="52"/>
  <c r="G27" i="52"/>
  <c r="G24" i="52"/>
  <c r="I11" i="15"/>
  <c r="C23" i="52" s="1"/>
  <c r="G23" i="52" s="1"/>
  <c r="H11" i="15"/>
  <c r="H11" i="35"/>
  <c r="E18" i="52" s="1"/>
  <c r="C18" i="52"/>
  <c r="G18" i="52" s="1"/>
  <c r="J11" i="19"/>
  <c r="D15" i="52" s="1"/>
  <c r="G15" i="52" s="1"/>
  <c r="H11" i="39"/>
  <c r="H11" i="30"/>
  <c r="I11" i="30"/>
  <c r="I129" i="21"/>
  <c r="I184" i="21"/>
  <c r="I23" i="21"/>
  <c r="I95" i="21"/>
  <c r="I11" i="21"/>
  <c r="D13" i="52" s="1"/>
  <c r="H11" i="21"/>
  <c r="I11" i="4"/>
  <c r="C13" i="52" s="1"/>
  <c r="H11" i="4"/>
  <c r="H11" i="24"/>
  <c r="I11" i="24"/>
  <c r="D12" i="52" s="1"/>
  <c r="G12" i="52" s="1"/>
  <c r="I11" i="14"/>
  <c r="D8" i="52" l="1"/>
  <c r="C8" i="52"/>
  <c r="E13" i="52" l="1"/>
  <c r="G13" i="52" s="1"/>
  <c r="G8" i="52" s="1"/>
  <c r="E8" i="5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Vija Romane</author>
  </authors>
  <commentList>
    <comment ref="D43" authorId="0" shapeId="0" xr:uid="{00000000-0006-0000-0200-000001000000}">
      <text>
        <r>
          <rPr>
            <b/>
            <sz val="9"/>
            <color indexed="81"/>
            <rFont val="Tahoma"/>
            <family val="2"/>
            <charset val="186"/>
          </rPr>
          <t>Vija Romane:</t>
        </r>
        <r>
          <rPr>
            <sz val="9"/>
            <color indexed="81"/>
            <rFont val="Tahoma"/>
            <family val="2"/>
            <charset val="186"/>
          </rPr>
          <t xml:space="preserve">
strādāja 2. janvārī, no 4.01.21 - DNL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I13" authorId="0" shapeId="0" xr:uid="{2F879417-939E-424B-90AE-F2BC238B7F2A}">
      <text>
        <r>
          <rPr>
            <b/>
            <sz val="9"/>
            <color indexed="81"/>
            <rFont val="Tahoma"/>
            <family val="2"/>
          </rPr>
          <t>Liene Ābola:</t>
        </r>
        <r>
          <rPr>
            <sz val="9"/>
            <color indexed="81"/>
            <rFont val="Tahoma"/>
            <family val="2"/>
          </rPr>
          <t xml:space="preserve">
Samazināts VSAOI</t>
        </r>
      </text>
    </comment>
    <comment ref="I15" authorId="0" shapeId="0" xr:uid="{1DE278E3-0898-4462-9580-7BCF6EE2FA9F}">
      <text>
        <r>
          <rPr>
            <b/>
            <sz val="9"/>
            <color indexed="81"/>
            <rFont val="Tahoma"/>
            <family val="2"/>
          </rPr>
          <t>Liene Ābola:</t>
        </r>
        <r>
          <rPr>
            <sz val="9"/>
            <color indexed="81"/>
            <rFont val="Tahoma"/>
            <family val="2"/>
          </rPr>
          <t xml:space="preserve">
Samazināts VSAOI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I16" authorId="0" shapeId="0" xr:uid="{EC5D7D0D-E4C8-4785-9CC6-E092C45A7E1E}">
      <text>
        <r>
          <rPr>
            <b/>
            <sz val="9"/>
            <color indexed="81"/>
            <rFont val="Tahoma"/>
            <family val="2"/>
          </rPr>
          <t>Liene Ābola:</t>
        </r>
        <r>
          <rPr>
            <sz val="9"/>
            <color indexed="81"/>
            <rFont val="Tahoma"/>
            <family val="2"/>
          </rPr>
          <t xml:space="preserve">
Samazināts VSAOI</t>
        </r>
      </text>
    </comment>
    <comment ref="I36" authorId="0" shapeId="0" xr:uid="{30C19457-D10A-44E4-9564-C98B09E8EEE6}">
      <text>
        <r>
          <rPr>
            <b/>
            <sz val="9"/>
            <color indexed="81"/>
            <rFont val="Tahoma"/>
            <family val="2"/>
          </rPr>
          <t>Liene Ābola:</t>
        </r>
        <r>
          <rPr>
            <sz val="9"/>
            <color indexed="81"/>
            <rFont val="Tahoma"/>
            <family val="2"/>
          </rPr>
          <t xml:space="preserve">
Samazināts VSAOI</t>
        </r>
      </text>
    </comment>
    <comment ref="I60" authorId="0" shapeId="0" xr:uid="{FA2EAA26-9FC8-492A-B971-6F625690C326}">
      <text>
        <r>
          <rPr>
            <b/>
            <sz val="9"/>
            <color indexed="81"/>
            <rFont val="Tahoma"/>
            <family val="2"/>
          </rPr>
          <t>Liene Ābola:</t>
        </r>
        <r>
          <rPr>
            <sz val="9"/>
            <color indexed="81"/>
            <rFont val="Tahoma"/>
            <family val="2"/>
          </rPr>
          <t xml:space="preserve">
Samazināts VSAOI</t>
        </r>
      </text>
    </comment>
    <comment ref="I61" authorId="0" shapeId="0" xr:uid="{922B4419-9EB3-44C9-88ED-B77089768E7F}">
      <text>
        <r>
          <rPr>
            <b/>
            <sz val="9"/>
            <color indexed="81"/>
            <rFont val="Tahoma"/>
            <family val="2"/>
          </rPr>
          <t>Liene Ābola:</t>
        </r>
        <r>
          <rPr>
            <sz val="9"/>
            <color indexed="81"/>
            <rFont val="Tahoma"/>
            <family val="2"/>
          </rPr>
          <t xml:space="preserve">
Samazināts VSAOI</t>
        </r>
      </text>
    </comment>
    <comment ref="I62" authorId="0" shapeId="0" xr:uid="{871597B0-D784-468D-8A01-B76FA6938BF0}">
      <text>
        <r>
          <rPr>
            <b/>
            <sz val="9"/>
            <color indexed="81"/>
            <rFont val="Tahoma"/>
            <family val="2"/>
          </rPr>
          <t>Liene Ābola:</t>
        </r>
        <r>
          <rPr>
            <sz val="9"/>
            <color indexed="81"/>
            <rFont val="Tahoma"/>
            <family val="2"/>
          </rPr>
          <t xml:space="preserve">
Samazināts VSAOI</t>
        </r>
      </text>
    </comment>
    <comment ref="I67" authorId="0" shapeId="0" xr:uid="{8C243FFA-7FA5-486C-B4D7-4695969B1183}">
      <text>
        <r>
          <rPr>
            <b/>
            <sz val="9"/>
            <color indexed="81"/>
            <rFont val="Tahoma"/>
            <family val="2"/>
          </rPr>
          <t>Liene Ābola:</t>
        </r>
        <r>
          <rPr>
            <sz val="9"/>
            <color indexed="81"/>
            <rFont val="Tahoma"/>
            <family val="2"/>
          </rPr>
          <t xml:space="preserve">
Samazināts VSAOI</t>
        </r>
      </text>
    </comment>
    <comment ref="I85" authorId="0" shapeId="0" xr:uid="{C3E57F79-C0F7-41D2-A509-9F2164C80FA5}">
      <text>
        <r>
          <rPr>
            <b/>
            <sz val="9"/>
            <color indexed="81"/>
            <rFont val="Tahoma"/>
            <family val="2"/>
          </rPr>
          <t>Liene Ābola:</t>
        </r>
        <r>
          <rPr>
            <sz val="9"/>
            <color indexed="81"/>
            <rFont val="Tahoma"/>
            <family val="2"/>
          </rPr>
          <t xml:space="preserve">
Samazināts VSAOI</t>
        </r>
      </text>
    </comment>
    <comment ref="I92" authorId="0" shapeId="0" xr:uid="{B4A8CEC2-597A-49FF-8896-EF2B9AD3FFC7}">
      <text>
        <r>
          <rPr>
            <b/>
            <sz val="9"/>
            <color indexed="81"/>
            <rFont val="Tahoma"/>
            <family val="2"/>
          </rPr>
          <t>Liene Ābola:</t>
        </r>
        <r>
          <rPr>
            <sz val="9"/>
            <color indexed="81"/>
            <rFont val="Tahoma"/>
            <family val="2"/>
          </rPr>
          <t xml:space="preserve">
Samazināts VSAOI</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I24" authorId="0" shapeId="0" xr:uid="{2A118A07-7FA0-4904-AC00-D77731409364}">
      <text>
        <r>
          <rPr>
            <b/>
            <sz val="9"/>
            <color indexed="81"/>
            <rFont val="Tahoma"/>
            <family val="2"/>
          </rPr>
          <t>Liene Ābola:</t>
        </r>
        <r>
          <rPr>
            <sz val="9"/>
            <color indexed="81"/>
            <rFont val="Tahoma"/>
            <family val="2"/>
          </rPr>
          <t xml:space="preserve">
Samazināts VSAOI</t>
        </r>
      </text>
    </comment>
    <comment ref="I26" authorId="0" shapeId="0" xr:uid="{725A2EBC-84DD-488B-8E69-A020C7EF595B}">
      <text>
        <r>
          <rPr>
            <b/>
            <sz val="9"/>
            <color indexed="81"/>
            <rFont val="Tahoma"/>
            <family val="2"/>
          </rPr>
          <t>Liene Ābola:</t>
        </r>
        <r>
          <rPr>
            <sz val="9"/>
            <color indexed="81"/>
            <rFont val="Tahoma"/>
            <family val="2"/>
          </rPr>
          <t xml:space="preserve">
Samazināts VSAOI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I23" authorId="0" shapeId="0" xr:uid="{118FFE3F-A129-47C5-8DB6-4588D870169A}">
      <text>
        <r>
          <rPr>
            <b/>
            <sz val="9"/>
            <color indexed="81"/>
            <rFont val="Tahoma"/>
            <family val="2"/>
          </rPr>
          <t>Liene Ābola:</t>
        </r>
        <r>
          <rPr>
            <sz val="9"/>
            <color indexed="81"/>
            <rFont val="Tahoma"/>
            <family val="2"/>
          </rPr>
          <t xml:space="preserve">
Samazināts VSAOI</t>
        </r>
      </text>
    </comment>
    <comment ref="I27" authorId="0" shapeId="0" xr:uid="{104FAB60-0402-4AC9-89D4-2389E9A6DD19}">
      <text>
        <r>
          <rPr>
            <b/>
            <sz val="9"/>
            <color indexed="81"/>
            <rFont val="Tahoma"/>
            <family val="2"/>
          </rPr>
          <t>Liene Ābola:</t>
        </r>
        <r>
          <rPr>
            <sz val="9"/>
            <color indexed="81"/>
            <rFont val="Tahoma"/>
            <family val="2"/>
          </rPr>
          <t xml:space="preserve">
Samazināts VSAOI</t>
        </r>
      </text>
    </comment>
    <comment ref="I29" authorId="0" shapeId="0" xr:uid="{326C3554-AC07-47DD-B5CD-789BFA4074CF}">
      <text>
        <r>
          <rPr>
            <b/>
            <sz val="9"/>
            <color indexed="81"/>
            <rFont val="Tahoma"/>
            <family val="2"/>
          </rPr>
          <t>Liene Ābola:</t>
        </r>
        <r>
          <rPr>
            <sz val="9"/>
            <color indexed="81"/>
            <rFont val="Tahoma"/>
            <family val="2"/>
          </rPr>
          <t xml:space="preserve">
Samazināts VSAOI</t>
        </r>
      </text>
    </comment>
    <comment ref="I44" authorId="0" shapeId="0" xr:uid="{BB7C7644-90B1-4AA8-A9B2-BF76CD2BE68E}">
      <text>
        <r>
          <rPr>
            <b/>
            <sz val="9"/>
            <color indexed="81"/>
            <rFont val="Tahoma"/>
            <family val="2"/>
          </rPr>
          <t>Liene Ābola:</t>
        </r>
        <r>
          <rPr>
            <sz val="9"/>
            <color indexed="81"/>
            <rFont val="Tahoma"/>
            <family val="2"/>
          </rPr>
          <t xml:space="preserve">
Samazināts VSAOI</t>
        </r>
      </text>
    </comment>
    <comment ref="I65" authorId="0" shapeId="0" xr:uid="{CE769A3C-133A-4D16-A9F0-08BD11896767}">
      <text>
        <r>
          <rPr>
            <b/>
            <sz val="9"/>
            <color indexed="81"/>
            <rFont val="Tahoma"/>
            <family val="2"/>
          </rPr>
          <t>Liene Ābola:</t>
        </r>
        <r>
          <rPr>
            <sz val="9"/>
            <color indexed="81"/>
            <rFont val="Tahoma"/>
            <family val="2"/>
          </rPr>
          <t xml:space="preserve">
Samazināts VSAOI</t>
        </r>
      </text>
    </comment>
    <comment ref="I66" authorId="0" shapeId="0" xr:uid="{048CE1F5-737F-402C-974D-3AB5EEE35BDE}">
      <text>
        <r>
          <rPr>
            <b/>
            <sz val="9"/>
            <color indexed="81"/>
            <rFont val="Tahoma"/>
            <family val="2"/>
          </rPr>
          <t>Liene Ābola:</t>
        </r>
        <r>
          <rPr>
            <sz val="9"/>
            <color indexed="81"/>
            <rFont val="Tahoma"/>
            <family val="2"/>
          </rPr>
          <t xml:space="preserve">
Samazināts VSAOI</t>
        </r>
      </text>
    </comment>
    <comment ref="I73" authorId="0" shapeId="0" xr:uid="{7E6B4CD7-61A0-4A96-B13D-25E543DEC5ED}">
      <text>
        <r>
          <rPr>
            <b/>
            <sz val="9"/>
            <color indexed="81"/>
            <rFont val="Tahoma"/>
            <family val="2"/>
          </rPr>
          <t>Liene Ābola:</t>
        </r>
        <r>
          <rPr>
            <sz val="9"/>
            <color indexed="81"/>
            <rFont val="Tahoma"/>
            <family val="2"/>
          </rPr>
          <t xml:space="preserve">
Samazināts VSAOI</t>
        </r>
      </text>
    </comment>
    <comment ref="I80" authorId="0" shapeId="0" xr:uid="{ADFD22BE-02DC-4FDC-A752-7A90BB4CC2FF}">
      <text>
        <r>
          <rPr>
            <b/>
            <sz val="9"/>
            <color indexed="81"/>
            <rFont val="Tahoma"/>
            <family val="2"/>
          </rPr>
          <t>Liene Ābola:</t>
        </r>
        <r>
          <rPr>
            <sz val="9"/>
            <color indexed="81"/>
            <rFont val="Tahoma"/>
            <family val="2"/>
          </rPr>
          <t xml:space="preserve">
Samazināts VSAOI</t>
        </r>
      </text>
    </comment>
    <comment ref="I104" authorId="0" shapeId="0" xr:uid="{5B795920-5901-476D-A210-882E1020BC61}">
      <text>
        <r>
          <rPr>
            <b/>
            <sz val="9"/>
            <color indexed="81"/>
            <rFont val="Tahoma"/>
            <family val="2"/>
          </rPr>
          <t>Liene Ābola:</t>
        </r>
        <r>
          <rPr>
            <sz val="9"/>
            <color indexed="81"/>
            <rFont val="Tahoma"/>
            <family val="2"/>
          </rPr>
          <t xml:space="preserve">
Samazināts VSAOI</t>
        </r>
      </text>
    </comment>
    <comment ref="I110" authorId="0" shapeId="0" xr:uid="{8EBB2429-8462-42B4-8395-7D6B3B512CA8}">
      <text>
        <r>
          <rPr>
            <b/>
            <sz val="9"/>
            <color indexed="81"/>
            <rFont val="Tahoma"/>
            <family val="2"/>
          </rPr>
          <t>Liene Ābola:</t>
        </r>
        <r>
          <rPr>
            <sz val="9"/>
            <color indexed="81"/>
            <rFont val="Tahoma"/>
            <family val="2"/>
          </rPr>
          <t xml:space="preserve">
Samazināts VSAOI</t>
        </r>
      </text>
    </comment>
    <comment ref="I111" authorId="0" shapeId="0" xr:uid="{0E586F4A-B2B9-435B-8979-43B75221A9F9}">
      <text>
        <r>
          <rPr>
            <b/>
            <sz val="9"/>
            <color indexed="81"/>
            <rFont val="Tahoma"/>
            <family val="2"/>
          </rPr>
          <t>Liene Ābola:</t>
        </r>
        <r>
          <rPr>
            <sz val="9"/>
            <color indexed="81"/>
            <rFont val="Tahoma"/>
            <family val="2"/>
          </rPr>
          <t xml:space="preserve">
Samazināts VSAOI</t>
        </r>
      </text>
    </comment>
    <comment ref="I132" authorId="0" shapeId="0" xr:uid="{B1A83799-C631-434F-A743-FCAE36EA2C2A}">
      <text>
        <r>
          <rPr>
            <b/>
            <sz val="9"/>
            <color indexed="81"/>
            <rFont val="Tahoma"/>
            <family val="2"/>
          </rPr>
          <t>Liene Ābola:</t>
        </r>
        <r>
          <rPr>
            <sz val="9"/>
            <color indexed="81"/>
            <rFont val="Tahoma"/>
            <family val="2"/>
          </rPr>
          <t xml:space="preserve">
Samazināts VSAOI</t>
        </r>
      </text>
    </comment>
    <comment ref="I138" authorId="0" shapeId="0" xr:uid="{7ACAE86B-D0DE-4054-BCED-C21E64489F28}">
      <text>
        <r>
          <rPr>
            <b/>
            <sz val="9"/>
            <color indexed="81"/>
            <rFont val="Tahoma"/>
            <family val="2"/>
          </rPr>
          <t>Liene Ābola:</t>
        </r>
        <r>
          <rPr>
            <sz val="9"/>
            <color indexed="81"/>
            <rFont val="Tahoma"/>
            <family val="2"/>
          </rPr>
          <t xml:space="preserve">
Samazin;ats VSAOI</t>
        </r>
      </text>
    </comment>
    <comment ref="I142" authorId="0" shapeId="0" xr:uid="{3697D9FB-737A-480F-B342-D8591514DB57}">
      <text>
        <r>
          <rPr>
            <b/>
            <sz val="9"/>
            <color indexed="81"/>
            <rFont val="Tahoma"/>
            <family val="2"/>
          </rPr>
          <t>Liene Ābola:</t>
        </r>
        <r>
          <rPr>
            <sz val="9"/>
            <color indexed="81"/>
            <rFont val="Tahoma"/>
            <family val="2"/>
          </rPr>
          <t xml:space="preserve">
Samazināts VSAOI</t>
        </r>
      </text>
    </comment>
    <comment ref="I145" authorId="0" shapeId="0" xr:uid="{DAEC9AAA-1B2E-42FB-B1C5-E55D2F090A0B}">
      <text>
        <r>
          <rPr>
            <b/>
            <sz val="9"/>
            <color indexed="81"/>
            <rFont val="Tahoma"/>
            <family val="2"/>
          </rPr>
          <t>Liene Ābola:</t>
        </r>
        <r>
          <rPr>
            <sz val="9"/>
            <color indexed="81"/>
            <rFont val="Tahoma"/>
            <family val="2"/>
          </rPr>
          <t xml:space="preserve">
Samazināts VSAOI</t>
        </r>
      </text>
    </comment>
    <comment ref="I146" authorId="0" shapeId="0" xr:uid="{69C92B35-2EB5-49E4-8C15-D730FF2031E3}">
      <text>
        <r>
          <rPr>
            <b/>
            <sz val="9"/>
            <color indexed="81"/>
            <rFont val="Tahoma"/>
            <family val="2"/>
          </rPr>
          <t>Liene Ābola:</t>
        </r>
        <r>
          <rPr>
            <sz val="9"/>
            <color indexed="81"/>
            <rFont val="Tahoma"/>
            <family val="2"/>
          </rPr>
          <t xml:space="preserve">
Samazināts VSAOI</t>
        </r>
      </text>
    </comment>
    <comment ref="I152" authorId="0" shapeId="0" xr:uid="{8B72153C-0311-44E6-8345-40203BF11E25}">
      <text>
        <r>
          <rPr>
            <b/>
            <sz val="9"/>
            <color indexed="81"/>
            <rFont val="Tahoma"/>
            <family val="2"/>
          </rPr>
          <t>Liene Ābola:</t>
        </r>
        <r>
          <rPr>
            <sz val="9"/>
            <color indexed="81"/>
            <rFont val="Tahoma"/>
            <family val="2"/>
          </rPr>
          <t xml:space="preserve">
Samazināts VSAOI</t>
        </r>
      </text>
    </comment>
    <comment ref="I153" authorId="0" shapeId="0" xr:uid="{BAA319F1-ECD0-44D6-AEF8-6C75F91994F0}">
      <text>
        <r>
          <rPr>
            <b/>
            <sz val="9"/>
            <color indexed="81"/>
            <rFont val="Tahoma"/>
            <family val="2"/>
          </rPr>
          <t>Liene Ābola:</t>
        </r>
        <r>
          <rPr>
            <sz val="9"/>
            <color indexed="81"/>
            <rFont val="Tahoma"/>
            <family val="2"/>
          </rPr>
          <t xml:space="preserve">
Samazināts VSAOI</t>
        </r>
      </text>
    </comment>
    <comment ref="I156" authorId="0" shapeId="0" xr:uid="{7A70ADB3-90B3-4B28-9609-5D4E99DED2C6}">
      <text>
        <r>
          <rPr>
            <b/>
            <sz val="9"/>
            <color indexed="81"/>
            <rFont val="Tahoma"/>
            <family val="2"/>
          </rPr>
          <t>Liene Ābola:</t>
        </r>
        <r>
          <rPr>
            <sz val="9"/>
            <color indexed="81"/>
            <rFont val="Tahoma"/>
            <family val="2"/>
          </rPr>
          <t xml:space="preserve">
Samazināts VSAOI</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I19" authorId="0" shapeId="0" xr:uid="{FD8A3D80-16D9-48FC-88D8-EDA4F90669B9}">
      <text>
        <r>
          <rPr>
            <b/>
            <sz val="9"/>
            <color indexed="81"/>
            <rFont val="Tahoma"/>
            <family val="2"/>
          </rPr>
          <t>Liene Ābola:</t>
        </r>
        <r>
          <rPr>
            <sz val="9"/>
            <color indexed="81"/>
            <rFont val="Tahoma"/>
            <family val="2"/>
          </rPr>
          <t xml:space="preserve">
Samazināts VSAOI</t>
        </r>
      </text>
    </comment>
    <comment ref="I23" authorId="0" shapeId="0" xr:uid="{B21A4281-4EF1-4EA6-9817-64098EC60EB4}">
      <text>
        <r>
          <rPr>
            <b/>
            <sz val="9"/>
            <color indexed="81"/>
            <rFont val="Tahoma"/>
            <family val="2"/>
          </rPr>
          <t>Liene Ābola:</t>
        </r>
        <r>
          <rPr>
            <sz val="9"/>
            <color indexed="81"/>
            <rFont val="Tahoma"/>
            <family val="2"/>
          </rPr>
          <t xml:space="preserve">
Samazināts VSAOI</t>
        </r>
      </text>
    </comment>
    <comment ref="I59" authorId="0" shapeId="0" xr:uid="{08124B02-4781-40F6-A118-F07002A968DF}">
      <text>
        <r>
          <rPr>
            <b/>
            <sz val="9"/>
            <color indexed="81"/>
            <rFont val="Tahoma"/>
            <family val="2"/>
          </rPr>
          <t>Liene Ābola:</t>
        </r>
        <r>
          <rPr>
            <sz val="9"/>
            <color indexed="81"/>
            <rFont val="Tahoma"/>
            <family val="2"/>
          </rPr>
          <t xml:space="preserve">
Samazināts VSAOI</t>
        </r>
      </text>
    </comment>
    <comment ref="I63" authorId="0" shapeId="0" xr:uid="{E1A7E142-55A0-4990-8D14-ECCE4B623EEE}">
      <text>
        <r>
          <rPr>
            <b/>
            <sz val="9"/>
            <color indexed="81"/>
            <rFont val="Tahoma"/>
            <family val="2"/>
          </rPr>
          <t>Liene Ābola:</t>
        </r>
        <r>
          <rPr>
            <sz val="9"/>
            <color indexed="81"/>
            <rFont val="Tahoma"/>
            <family val="2"/>
          </rPr>
          <t xml:space="preserve">
Samazināts VSAOI</t>
        </r>
      </text>
    </comment>
    <comment ref="I67" authorId="0" shapeId="0" xr:uid="{94D1930B-5A4F-41B7-BBDD-34F71C9B2911}">
      <text>
        <r>
          <rPr>
            <b/>
            <sz val="9"/>
            <color indexed="81"/>
            <rFont val="Tahoma"/>
            <family val="2"/>
          </rPr>
          <t>Liene Ābola:</t>
        </r>
        <r>
          <rPr>
            <sz val="9"/>
            <color indexed="81"/>
            <rFont val="Tahoma"/>
            <family val="2"/>
          </rPr>
          <t xml:space="preserve">
Samazināts VSAOI</t>
        </r>
      </text>
    </comment>
    <comment ref="I72" authorId="0" shapeId="0" xr:uid="{6E589DA8-0C86-4939-BA2F-DE4EBBDFD3EA}">
      <text>
        <r>
          <rPr>
            <b/>
            <sz val="9"/>
            <color indexed="81"/>
            <rFont val="Tahoma"/>
            <family val="2"/>
          </rPr>
          <t>Liene Ābola:</t>
        </r>
        <r>
          <rPr>
            <sz val="9"/>
            <color indexed="81"/>
            <rFont val="Tahoma"/>
            <family val="2"/>
          </rPr>
          <t xml:space="preserve">
Samazināts VSAOI</t>
        </r>
      </text>
    </comment>
    <comment ref="I74" authorId="0" shapeId="0" xr:uid="{EE32E32A-D293-4F59-BB01-44985FAEA183}">
      <text>
        <r>
          <rPr>
            <b/>
            <sz val="9"/>
            <color indexed="81"/>
            <rFont val="Tahoma"/>
            <family val="2"/>
          </rPr>
          <t>Liene Ābola:</t>
        </r>
        <r>
          <rPr>
            <sz val="9"/>
            <color indexed="81"/>
            <rFont val="Tahoma"/>
            <family val="2"/>
          </rPr>
          <t xml:space="preserve">
Samazināts VSAOI</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Liene Ābola</author>
  </authors>
  <commentList>
    <comment ref="I19" authorId="0" shapeId="0" xr:uid="{5F627ADA-CE82-4510-B90B-38166D1559F3}">
      <text>
        <r>
          <rPr>
            <b/>
            <sz val="9"/>
            <color indexed="81"/>
            <rFont val="Tahoma"/>
            <family val="2"/>
          </rPr>
          <t>Liene Ābola:</t>
        </r>
        <r>
          <rPr>
            <sz val="9"/>
            <color indexed="81"/>
            <rFont val="Tahoma"/>
            <family val="2"/>
          </rPr>
          <t xml:space="preserve">
Samazināts VSAOI</t>
        </r>
      </text>
    </comment>
    <comment ref="I27" authorId="0" shapeId="0" xr:uid="{3DB065EF-48D4-4444-8586-19292687F25D}">
      <text>
        <r>
          <rPr>
            <b/>
            <sz val="9"/>
            <color indexed="81"/>
            <rFont val="Tahoma"/>
            <family val="2"/>
          </rPr>
          <t>Liene Ābola:</t>
        </r>
        <r>
          <rPr>
            <sz val="9"/>
            <color indexed="81"/>
            <rFont val="Tahoma"/>
            <family val="2"/>
          </rPr>
          <t xml:space="preserve">
Samazināts VSAOI</t>
        </r>
      </text>
    </comment>
    <comment ref="I33" authorId="0" shapeId="0" xr:uid="{B020EDB6-1095-462A-9B0B-1F8EFE5D9B5D}">
      <text>
        <r>
          <rPr>
            <b/>
            <sz val="9"/>
            <color indexed="81"/>
            <rFont val="Tahoma"/>
            <family val="2"/>
          </rPr>
          <t>Liene Ābola:</t>
        </r>
        <r>
          <rPr>
            <sz val="9"/>
            <color indexed="81"/>
            <rFont val="Tahoma"/>
            <family val="2"/>
          </rPr>
          <t xml:space="preserve">
Samazināts VSAOI</t>
        </r>
      </text>
    </comment>
    <comment ref="I34" authorId="0" shapeId="0" xr:uid="{EE8CD97C-2259-4D0D-B4F7-8AB9BF2FA4F2}">
      <text>
        <r>
          <rPr>
            <b/>
            <sz val="9"/>
            <color indexed="81"/>
            <rFont val="Tahoma"/>
            <family val="2"/>
          </rPr>
          <t>Liene Ābola:</t>
        </r>
        <r>
          <rPr>
            <sz val="9"/>
            <color indexed="81"/>
            <rFont val="Tahoma"/>
            <family val="2"/>
          </rPr>
          <t xml:space="preserve">
Samazināts VSAOI</t>
        </r>
      </text>
    </comment>
  </commentList>
</comments>
</file>

<file path=xl/sharedStrings.xml><?xml version="1.0" encoding="utf-8"?>
<sst xmlns="http://schemas.openxmlformats.org/spreadsheetml/2006/main" count="5348" uniqueCount="938">
  <si>
    <t>KOPĀ</t>
  </si>
  <si>
    <t>Piezīmes</t>
  </si>
  <si>
    <t>Izdevumi  par virsstundām kopā ar VSOAI, EUR</t>
  </si>
  <si>
    <t xml:space="preserve"> Darba stundas  normālā darba laika  ietvaros:</t>
  </si>
  <si>
    <t>Mēnešalga no kuras rēķina stundas likmi</t>
  </si>
  <si>
    <t>* Iesniedzot datus pārskatam katrai ārstniecības iestādei jānodrošina, ka ikmēneša darba laika uzskaites tabelē, kura tiek apsiprināta ar iestādes vadītāja parakstu, ir iespējams izsekot Jūsu iesniegtai informācijai - darbinieka saistībai ar Covid-19</t>
  </si>
  <si>
    <t>Nodarbināto skaits mēnesī</t>
  </si>
  <si>
    <t xml:space="preserve">** apakšpozīcijās sniedz atsevišķu informāciju par katru nodarbināto, kurš ir strādājis virsstundas sakarā ar Latvijā izsludināto ārkārtējo situāciju ar mērķi ierobežot Covid-19 izplatību </t>
  </si>
  <si>
    <t>Apmaksājamais laiks mēnesī, stundas (tai skaitā summētā darba laika ietvaros)</t>
  </si>
  <si>
    <t>Apmaksājamā 100% piemaksa par nostrādātām virsstundām virs normālā  darba laika  (tai skaitā summētā darba laika ietvaros)</t>
  </si>
  <si>
    <t>virsstundas - virs  normālā darba laika, kas saistītas ar darbu  ar Covid-19</t>
  </si>
  <si>
    <t>novembrī  -  119  stundas (ņemot vērā laika periodu no 9.novembra - 30.novembrim)</t>
  </si>
  <si>
    <t xml:space="preserve"> decembrī -  158 stundas</t>
  </si>
  <si>
    <t>Pārskats par  darba veicējiem (ārstniecības personām) , virs normālā darba laika nostrādātām stundām, apmaksājamām stundām un izdevumiem, sakarā ar Latvijā izsludināto ārkārtējo situāciju ar mērķi ierobežot Covid-19 izplatību no 2020.gada 9.novembra *</t>
  </si>
  <si>
    <t>Kopā**</t>
  </si>
  <si>
    <t>* Atbilstoši 2020.gada 6.novembra MK rīkojuma Nr.655 "Par ārkārtējās situācijas izsludināšanu" 9.punktam tiek atļauts papildus virsstundu darbs un virsstundu darba apmaksai nepieciešamos papildu finanšu līdzekļus var pieprasīt no valsts budžeta programmas 02.00.00 "Līdzekļi neparedzētiem gadījumiem"</t>
  </si>
  <si>
    <t>Ārsti, zobārsti  un funkcionālie speciālisti, kopā, tai skaitā:***</t>
  </si>
  <si>
    <t>Ārstniecības un pacientu aprūpes personas un funkcionālo speciālistu asistenti, kopā, tai skaitā:***</t>
  </si>
  <si>
    <t>Ārstniecības un pacientu aprūpes atbalsta personas, māsu palīgi, zobārstu aistenti, kopā, tai skaitā:***</t>
  </si>
  <si>
    <t>Pārējie darbinieki, kuri tieši iesaistīti darbā ar Covid-19, kopā, tai skaitā:***</t>
  </si>
  <si>
    <t>Infektoloģijas māsa</t>
  </si>
  <si>
    <t>Infekciju nodaļa(35 stundas nedēļā)</t>
  </si>
  <si>
    <t>Māsas palīgs</t>
  </si>
  <si>
    <t>Sanitārs</t>
  </si>
  <si>
    <t>ANESTEZIOLOĢIJAS UN INTENSĪVĀS TERAPIJAS NODAĻA(35 stundas nedēļā)</t>
  </si>
  <si>
    <t>Anesteziologs, reanimatologs (dežūrārsts)</t>
  </si>
  <si>
    <t xml:space="preserve">Intensīvās terapijas un anestēzijas māsa </t>
  </si>
  <si>
    <t>DZEMDĪBU UN GINEKOLOĢIJAS BLOKS</t>
  </si>
  <si>
    <t>Ginekologs, dzemdību speciālists (dež.ārsts)</t>
  </si>
  <si>
    <t>IEKŠĶĪGO SLIMĪBU NODAĻA</t>
  </si>
  <si>
    <t>Internists (dežūrārsts)</t>
  </si>
  <si>
    <t>Terapijas māsa (dež.māsa)</t>
  </si>
  <si>
    <t>KARDIOLOĢIJAS NODAĻA</t>
  </si>
  <si>
    <t>Medicīnas māsa (dež.māsa)</t>
  </si>
  <si>
    <t>Ķirurģijas nodaļa un dienas stacionārs - Talsu filiāles</t>
  </si>
  <si>
    <t>Medicīnas māsa</t>
  </si>
  <si>
    <t>NEIROLOĢIJAS NODAĻA</t>
  </si>
  <si>
    <t>Neirologs (dežūrārsts)</t>
  </si>
  <si>
    <t>UZŅEMŠANAS NODAĻA</t>
  </si>
  <si>
    <t>PALIATĪVĀS APRŪPES NODAĻA</t>
  </si>
  <si>
    <t>TRAUMATOLOĢIJAS NODAĻA</t>
  </si>
  <si>
    <t>Uzņemšanas nodaļa- Talsu filiāles</t>
  </si>
  <si>
    <t>Dežūrārsts</t>
  </si>
  <si>
    <t>6.7470</t>
  </si>
  <si>
    <t>5.9380</t>
  </si>
  <si>
    <t>1 SIA "Ziemeļkurzemes reģionālā slimnīca" personāls strādā summētu darba laiku (saskaņā ar noslēgto koplīgumu un darba līgumiem), kas nozīmē, ka darbinieki strādā 6 darba dienas nedēļā. Tas ir 40 stundas nedēļā jeb 165 stundas janvārī personālam bez kaitīguma, un 35 stundas nedeļā jeb 145 stundasjanvārī personalm ar kaitīgumu</t>
  </si>
  <si>
    <t>4.6230</t>
  </si>
  <si>
    <t>10.8560</t>
  </si>
  <si>
    <t>6.2300</t>
  </si>
  <si>
    <t>6.4040</t>
  </si>
  <si>
    <t>4.9520</t>
  </si>
  <si>
    <t>10.6230</t>
  </si>
  <si>
    <t>11.1660</t>
  </si>
  <si>
    <t>9.6040</t>
  </si>
  <si>
    <t>9.2670</t>
  </si>
  <si>
    <t>6.1310</t>
  </si>
  <si>
    <t>4.3290</t>
  </si>
  <si>
    <t>4.0420</t>
  </si>
  <si>
    <t>5.3960</t>
  </si>
  <si>
    <t>8.4580</t>
  </si>
  <si>
    <t>6.5100</t>
  </si>
  <si>
    <t>5.8880</t>
  </si>
  <si>
    <t>Internists</t>
  </si>
  <si>
    <t xml:space="preserve">Internists </t>
  </si>
  <si>
    <t>6.6470</t>
  </si>
  <si>
    <t>5.9630</t>
  </si>
  <si>
    <t>Traumatologs (dežūrārsts)</t>
  </si>
  <si>
    <t>BĒRNU NODAĻA</t>
  </si>
  <si>
    <t>Pediatrs (dežūrārsts)</t>
  </si>
  <si>
    <t>ĶIRURĢIJAS NODAĻA</t>
  </si>
  <si>
    <t>Ķirurgs (dežūrārsts)</t>
  </si>
  <si>
    <r>
      <t>Stundas likme (aprēķināta atbilstoši mēnešalgai vai darba līgumā noteiktā stundas likme)</t>
    </r>
    <r>
      <rPr>
        <vertAlign val="superscript"/>
        <sz val="10"/>
        <rFont val="Times New Roman"/>
        <family val="1"/>
        <charset val="186"/>
      </rPr>
      <t>2</t>
    </r>
  </si>
  <si>
    <r>
      <t xml:space="preserve">  līdz normālam darba laikam </t>
    </r>
    <r>
      <rPr>
        <vertAlign val="superscript"/>
        <sz val="10"/>
        <rFont val="Times New Roman"/>
        <family val="1"/>
        <charset val="186"/>
      </rPr>
      <t>1</t>
    </r>
  </si>
  <si>
    <t>Radiologa asistents</t>
  </si>
  <si>
    <t>Dežūrārsts (ķirurgs)</t>
  </si>
  <si>
    <t>Anestezioloģijas un intensīvās terapijas nodaļa - Talsu filiāles(35 stundas nedēļā)</t>
  </si>
  <si>
    <t>Diagnostikas nodaļa - Talsu filiāles(35 stundas nedēļā)</t>
  </si>
  <si>
    <t>3=4+5</t>
  </si>
  <si>
    <t>9=8 + VSOAI(23.59%)</t>
  </si>
  <si>
    <r>
      <t>Stundas likme (aprēķināta atbilstoši mēnešalgai vai darba līgumā noteiktā stundas likme)</t>
    </r>
    <r>
      <rPr>
        <vertAlign val="superscript"/>
        <sz val="13"/>
        <rFont val="Times New Roman"/>
        <family val="1"/>
        <charset val="186"/>
      </rPr>
      <t>2</t>
    </r>
  </si>
  <si>
    <r>
      <t xml:space="preserve">  līdz normālam darba laikam </t>
    </r>
    <r>
      <rPr>
        <vertAlign val="superscript"/>
        <sz val="13"/>
        <rFont val="Times New Roman"/>
        <family val="1"/>
        <charset val="186"/>
      </rPr>
      <t>1</t>
    </r>
  </si>
  <si>
    <t>7=8+9</t>
  </si>
  <si>
    <t>14=13 + VSOAI</t>
  </si>
  <si>
    <t>ārsts</t>
  </si>
  <si>
    <t>māsa</t>
  </si>
  <si>
    <r>
      <rPr>
        <vertAlign val="superscript"/>
        <sz val="12"/>
        <color theme="1"/>
        <rFont val="Times New Roman"/>
        <family val="1"/>
        <charset val="186"/>
      </rPr>
      <t>1</t>
    </r>
    <r>
      <rPr>
        <sz val="12"/>
        <color theme="1"/>
        <rFont val="Times New Roman"/>
        <family val="1"/>
        <charset val="186"/>
      </rPr>
      <t xml:space="preserve">  Normālais darba laiks (stundās) atbilstoši  darba dienu skaitam pārskata mēnesī ar dienas darba laiku, kas nepārsniedz 8 stundas. Izņemot ārstniecības personām, kuru darbs saistīts ar īpašu risku un  ja viņi šajā darbā ir nodarbināti ne mazāk kā 50 procentus no normālā dienas vai nedēļas darba laika, ir noteikta septiņu stundu darba  diena vai 35 stundu darba nedēļa (Darba Likuma 131.pants)</t>
    </r>
  </si>
  <si>
    <r>
      <rPr>
        <vertAlign val="superscript"/>
        <sz val="14"/>
        <color theme="1"/>
        <rFont val="Times New Roman"/>
        <family val="1"/>
        <charset val="186"/>
      </rPr>
      <t>2</t>
    </r>
    <r>
      <rPr>
        <sz val="12"/>
        <color theme="1"/>
        <rFont val="Times New Roman"/>
        <family val="1"/>
        <charset val="186"/>
      </rPr>
      <t xml:space="preserve"> Ja stundas likmes aprēķināšanai netiek izmantota "Piemērā" norādītā formula, lūdzam sniegt skaidrojumu, kā tiek noteikta stundas likme</t>
    </r>
  </si>
  <si>
    <t>Pārskats par darba veicējiem (ārstniecības personām), virs normālā darba laika nostrādātām stundām, apmaksājamām stundām un izdevumiem, sakarā ar Latvijā izsludināto ārkārtējo situāciju ar mērķi ierobežot Covid-19 izplatību no 2020.gada 9.novembra *</t>
  </si>
  <si>
    <t>Apmaksājamā 100% piemaksa par nostrādātām virsstundām virs normālā darba laika (tai skaitā summētā darba laika ietvaros)</t>
  </si>
  <si>
    <t>Izdevumi par virsstundām kopā ar VSAOI, EUR</t>
  </si>
  <si>
    <r>
      <t>līdz normālam darba laikam</t>
    </r>
    <r>
      <rPr>
        <vertAlign val="superscript"/>
        <sz val="13"/>
        <rFont val="Times New Roman"/>
        <family val="1"/>
        <charset val="186"/>
      </rPr>
      <t>1</t>
    </r>
  </si>
  <si>
    <t>virsstundas - virs normālā darba laika, kas saistītas ar darbu ar Covid-19</t>
  </si>
  <si>
    <t>14=13 + VSAOI</t>
  </si>
  <si>
    <t>Ārsti, zobārsti un funkcionālie speciālisti, kopā, tai skaitā:***</t>
  </si>
  <si>
    <t>Galvenais ārsts</t>
  </si>
  <si>
    <t>Galvenā ārsta vietnieks</t>
  </si>
  <si>
    <t>Ārsts infektologs-hepatologs</t>
  </si>
  <si>
    <t>Galvenās māsas vietnieks ķirurģiskajā aprūpē</t>
  </si>
  <si>
    <t>Galvenās māsas vietnieks neatliekamajā un vispārīgajā aprūpē</t>
  </si>
  <si>
    <t>Ambulatorā infekciju kontroles māsa</t>
  </si>
  <si>
    <t>Ārsta epidemiologa palīgs</t>
  </si>
  <si>
    <t>Vecākā infekciju kontroles māsa</t>
  </si>
  <si>
    <t>Virsmāsa</t>
  </si>
  <si>
    <t>Ārstniecības un pacientu aprūpes atbalsta personas, māsu palīgi, zobārstu asistenti, kopā, tai skaitā:***</t>
  </si>
  <si>
    <t>Galvenā grāmatveža vietnieks</t>
  </si>
  <si>
    <t>Grāmatvedis</t>
  </si>
  <si>
    <t>Vecākais grāmatvedis</t>
  </si>
  <si>
    <t>Cilvēkresursu datu analītiķis</t>
  </si>
  <si>
    <t>Vecākais personāla speciālists</t>
  </si>
  <si>
    <t>Projektu vadītājs</t>
  </si>
  <si>
    <t>Aptiekas vadītāja vietnieks</t>
  </si>
  <si>
    <t>Farmaceita asistents</t>
  </si>
  <si>
    <t>Vecākais uzskaitvedis</t>
  </si>
  <si>
    <t>Noliktavas pārzinis</t>
  </si>
  <si>
    <t>Vecākais statistiķis</t>
  </si>
  <si>
    <t>vecākais veselības aprūpes datu analītiķis</t>
  </si>
  <si>
    <t>Vecākais veselības aprūpes statistiķis</t>
  </si>
  <si>
    <t>Veselības aprūpes datu analītiķis</t>
  </si>
  <si>
    <t>Veselības aprūpes statistiķis</t>
  </si>
  <si>
    <t>Informācijas sistēmu administrators</t>
  </si>
  <si>
    <t>Informācijas tehnoloģiju speciālists</t>
  </si>
  <si>
    <t>Sistēmu analītiķis</t>
  </si>
  <si>
    <t>Saimniecības pārzinis</t>
  </si>
  <si>
    <r>
      <rPr>
        <vertAlign val="superscript"/>
        <sz val="12"/>
        <color theme="1"/>
        <rFont val="Times New Roman"/>
        <family val="1"/>
        <charset val="186"/>
      </rPr>
      <t>1</t>
    </r>
    <r>
      <rPr>
        <sz val="12"/>
        <color theme="1"/>
        <rFont val="Times New Roman"/>
        <family val="1"/>
        <charset val="186"/>
      </rPr>
      <t xml:space="preserve"> Normālais darba laiks (stundās) atbilstoši darba dienu skaitam pārskata mēnesī ar dienas darba laiku, kas nepārsniedz 8 stundas. Izņemot ārstniecības personām, kuru darbs saistīts ar īpašu risku un ja viņi šajā darbā ir nodarbināti ne mazāk kā 50 procentus no normālā dienas vai nedēļas darba laika, ir noteikta septiņu stundu darba diena vai 35 stundu darba nedēļa (Darba Likuma 131.pants)</t>
    </r>
  </si>
  <si>
    <t>Darba stundas normālā darba laika ietvaros:</t>
  </si>
  <si>
    <t>* Iesniedzot datus pārskatam katrai ārstniecības iestādei jānodrošina, ka ikmēneša darba laika uzskaites tabelē, kura tiek apstiprināta ar iestādes vadītāja parakstu, ir iespējams izsekot Jūsu iesniegtai informācijai - darbinieka saistībai ar Covid-19</t>
  </si>
  <si>
    <t>Iestādes vadītājs ____________________ (paraksts)</t>
  </si>
  <si>
    <t xml:space="preserve">Medicīnas māsa </t>
  </si>
  <si>
    <r>
      <rPr>
        <sz val="13"/>
        <rFont val="Times New Roman"/>
        <family val="1"/>
        <charset val="186"/>
      </rPr>
      <t>Māsu palīgs</t>
    </r>
    <r>
      <rPr>
        <sz val="13"/>
        <color rgb="FFFF0000"/>
        <rFont val="Times New Roman"/>
        <family val="1"/>
        <charset val="186"/>
      </rPr>
      <t xml:space="preserve"> </t>
    </r>
  </si>
  <si>
    <t xml:space="preserve">Māsu palīgs </t>
  </si>
  <si>
    <r>
      <rPr>
        <sz val="13"/>
        <rFont val="Times New Roman"/>
        <family val="1"/>
        <charset val="186"/>
      </rPr>
      <t>Sanitārs</t>
    </r>
    <r>
      <rPr>
        <sz val="13"/>
        <color rgb="FFFF0000"/>
        <rFont val="Times New Roman"/>
        <family val="1"/>
        <charset val="186"/>
      </rPr>
      <t xml:space="preserve"> </t>
    </r>
  </si>
  <si>
    <t>garīgās veselības aprūpes  māsa</t>
  </si>
  <si>
    <t>medicinas māsa</t>
  </si>
  <si>
    <t>māsu palīgs</t>
  </si>
  <si>
    <t>sanitārs</t>
  </si>
  <si>
    <t>sanirāts</t>
  </si>
  <si>
    <r>
      <t xml:space="preserve">Iestādes nosaukums: </t>
    </r>
    <r>
      <rPr>
        <b/>
        <sz val="13"/>
        <color theme="1"/>
        <rFont val="Times New Roman"/>
        <family val="1"/>
        <charset val="186"/>
      </rPr>
      <t>VSIA „Daugavpils psihoneiroloģiskā slimnīca”</t>
    </r>
  </si>
  <si>
    <t>Daugavpils psihoneiroloģiskā slimnīca</t>
  </si>
  <si>
    <t>1.Nodaļas vadītājs, psihiatrs</t>
  </si>
  <si>
    <t>4.Nodaļas vadītājs, psihiatrs</t>
  </si>
  <si>
    <t>5.Nodaļas vadītājs, psihiatrs</t>
  </si>
  <si>
    <t>Garīgās veselības aprūpes māsa 1</t>
  </si>
  <si>
    <t>Garīgās veselības aprūpes māsa 2</t>
  </si>
  <si>
    <t>Garīgās veselības aprūpes māsa3</t>
  </si>
  <si>
    <t>Garīgās veselības aprūpes māsa4</t>
  </si>
  <si>
    <t>Garīgās veselības aprūpes māsa5</t>
  </si>
  <si>
    <t>Garīgās veselības aprūpes māsa6</t>
  </si>
  <si>
    <t>Garīgās veselības aprūpes māsa7</t>
  </si>
  <si>
    <t>Garīgās veselības aprūpes māsa8</t>
  </si>
  <si>
    <t>Garīgās veselības aprūpes māsa9</t>
  </si>
  <si>
    <t>Garīgās veselības aprūpes māsa10</t>
  </si>
  <si>
    <t>Garīgās veselības aprūpes māsa11</t>
  </si>
  <si>
    <t>Garīgās veselības aprūpes māsa12</t>
  </si>
  <si>
    <t>Garīgās veselības aprūpes māsa13</t>
  </si>
  <si>
    <t>Garīgās veselības aprūpes māsa14</t>
  </si>
  <si>
    <t>Garīgās veselības aprūpes māsa15</t>
  </si>
  <si>
    <t>Garīgās veselības aprūpes māsa16</t>
  </si>
  <si>
    <t>Garīgās veselības aprūpes māsa17</t>
  </si>
  <si>
    <t>Garīgās veselības aprūpes māsa18</t>
  </si>
  <si>
    <t>Garīgās veselības aprūpes māsa19</t>
  </si>
  <si>
    <t>Garīgās veselības aprūpes māsa20</t>
  </si>
  <si>
    <t>Garīgās veselības aprūpes māsa21</t>
  </si>
  <si>
    <t>Garīgās veselības aprūpes māsa22</t>
  </si>
  <si>
    <t>Garīgās veselības aprūpes māsa23</t>
  </si>
  <si>
    <t>Garīgās veselības aprūpes māsa24</t>
  </si>
  <si>
    <t>Garīgās veselības aprūpes māsa25</t>
  </si>
  <si>
    <t>Garīgās veselības aprūpes māsa26</t>
  </si>
  <si>
    <t>Garīgās veselības aprūpes māsa27</t>
  </si>
  <si>
    <t>Garīgās veselības aprūpes māsa28</t>
  </si>
  <si>
    <t>Garīgās veselības aprūpes māsa29</t>
  </si>
  <si>
    <t>Garīgās veselības aprūpes māsa30</t>
  </si>
  <si>
    <t>Garīgās veselības aprūpes māsa31</t>
  </si>
  <si>
    <t>Garīgās veselības aprūpes māsa32</t>
  </si>
  <si>
    <t>Garīgās veselības aprūpes māsa33</t>
  </si>
  <si>
    <t>Garīgās veselības aprūpes māsa34</t>
  </si>
  <si>
    <t>Garīgās veselības aprūpes māsa35</t>
  </si>
  <si>
    <t>Garīgās veselības aprūpes māsa36</t>
  </si>
  <si>
    <t>Garīgās veselības aprūpes māsa37</t>
  </si>
  <si>
    <t>Garīgās veselības aprūpes māsa38</t>
  </si>
  <si>
    <t>Māsas palīgs1</t>
  </si>
  <si>
    <t>Māsas palīgs2</t>
  </si>
  <si>
    <t>Māsas palīgs3</t>
  </si>
  <si>
    <t>Māsas palīgs4</t>
  </si>
  <si>
    <t>Māsas palīgs5</t>
  </si>
  <si>
    <t>Māsas palīgs6</t>
  </si>
  <si>
    <t>Māsas palīgs7</t>
  </si>
  <si>
    <t>Māsas palīgs8</t>
  </si>
  <si>
    <t>Māsas palīgs9</t>
  </si>
  <si>
    <t>Māsas palīgs10</t>
  </si>
  <si>
    <t>Māsas palīgs11</t>
  </si>
  <si>
    <t>Māsas palīgs12</t>
  </si>
  <si>
    <t>Māsas palīgs13</t>
  </si>
  <si>
    <t>Māsas palīgs14</t>
  </si>
  <si>
    <t>Māsas palīgs15</t>
  </si>
  <si>
    <t>Māsas palīgs16</t>
  </si>
  <si>
    <t>Māsas palīgs17</t>
  </si>
  <si>
    <t>Māsas palīgs18</t>
  </si>
  <si>
    <t>Māsas palīgs19</t>
  </si>
  <si>
    <t>Māsas palīgs20</t>
  </si>
  <si>
    <t>Māsas palīgs21</t>
  </si>
  <si>
    <t>Māsas palīgs22</t>
  </si>
  <si>
    <t>Māsas palīgs23</t>
  </si>
  <si>
    <t>Māsas palīgs24</t>
  </si>
  <si>
    <t>Māsas palīgs25</t>
  </si>
  <si>
    <t>Māsas palīgs26</t>
  </si>
  <si>
    <t>Māsas palīgs27</t>
  </si>
  <si>
    <t>Māsas palīgs28</t>
  </si>
  <si>
    <t>Māsas palīgs29</t>
  </si>
  <si>
    <t>Māsas palīgs30</t>
  </si>
  <si>
    <t>Māsas palīgs31</t>
  </si>
  <si>
    <t>Māsas palīgs32</t>
  </si>
  <si>
    <t>Māsas palīgs33</t>
  </si>
  <si>
    <t>Māsas palīgs34</t>
  </si>
  <si>
    <t>Sanitārs1</t>
  </si>
  <si>
    <t>Sanitārs2</t>
  </si>
  <si>
    <t>Automobiļa vadītājs</t>
  </si>
  <si>
    <t>Aknistes psihoneiroloģiskā slimnīca</t>
  </si>
  <si>
    <t>X</t>
  </si>
  <si>
    <t xml:space="preserve">Galvenā medicīnas māsa </t>
  </si>
  <si>
    <t xml:space="preserve">Gar.veselības māsa1 </t>
  </si>
  <si>
    <t>Gar.veselības māsa2</t>
  </si>
  <si>
    <t>Gar.veselības māsa3</t>
  </si>
  <si>
    <t>Gar.veselības māsa4</t>
  </si>
  <si>
    <t>Gar.veselības māsa5</t>
  </si>
  <si>
    <t>Gar.veselības māsa6</t>
  </si>
  <si>
    <t>Gar.veselības māsa7</t>
  </si>
  <si>
    <t>Gar.veselības māsa8</t>
  </si>
  <si>
    <t>Gar.veselības māsa9</t>
  </si>
  <si>
    <t>Gar.veselības māsa10</t>
  </si>
  <si>
    <t xml:space="preserve">Ārsta palīgs1 </t>
  </si>
  <si>
    <t>Ārsta palīgs2</t>
  </si>
  <si>
    <t xml:space="preserve">Māsas palīgs1 </t>
  </si>
  <si>
    <t xml:space="preserve">Sanitārs1 </t>
  </si>
  <si>
    <t>Sanitārs3</t>
  </si>
  <si>
    <t>Sanitārs4</t>
  </si>
  <si>
    <t>Sanitārs5</t>
  </si>
  <si>
    <t>Sanitārs6</t>
  </si>
  <si>
    <t xml:space="preserve">Gadījumu darbu strādnieks1 </t>
  </si>
  <si>
    <t>Gadījumu darbu strādnieks2</t>
  </si>
  <si>
    <t xml:space="preserve">Sētnieks </t>
  </si>
  <si>
    <t xml:space="preserve">   -Stundas likme aprēķināta saskaņā ar Valsts un pašvaldību institūciju amatpersonu un darbinieku atlīdzības likuma 14. pantu (11)... ja amatpersonai (darbiniekam) ir noteikts summētais darba laiks, stundas algas likmi aprēķina, dalot attiecīgajai amatpersonai (darbiniekam) noteikto mēnešalgas apmēru ar attiecīgā kalendāra gada vidējo darba stundu skaitu mēnesī.</t>
  </si>
  <si>
    <t>Iestādes vadītājs:</t>
  </si>
  <si>
    <t>Valdes priekšsēdētāja</t>
  </si>
  <si>
    <t>Sarmīte Ķikuste</t>
  </si>
  <si>
    <t>Izpildītājs: L.Krupeņko</t>
  </si>
  <si>
    <t>Tālr.65402262</t>
  </si>
  <si>
    <r>
      <t>Stundas likme (aprēķināta atbilstoši mēnešalgai vai darba līgumā noteiktā stundas likme)</t>
    </r>
    <r>
      <rPr>
        <vertAlign val="superscript"/>
        <sz val="13"/>
        <rFont val="Calibri"/>
        <family val="2"/>
        <charset val="186"/>
        <scheme val="minor"/>
      </rPr>
      <t>2</t>
    </r>
  </si>
  <si>
    <r>
      <t xml:space="preserve">  līdz normālam darba laikam </t>
    </r>
    <r>
      <rPr>
        <vertAlign val="superscript"/>
        <sz val="13"/>
        <rFont val="Calibri"/>
        <family val="2"/>
        <charset val="186"/>
        <scheme val="minor"/>
      </rPr>
      <t>1</t>
    </r>
  </si>
  <si>
    <t>Psihiatrs, nodaļas vadītājs</t>
  </si>
  <si>
    <t>Rezidents</t>
  </si>
  <si>
    <t>GVA māsa</t>
  </si>
  <si>
    <t>Virsmāsas vietniece</t>
  </si>
  <si>
    <t>Procedūru māsa</t>
  </si>
  <si>
    <t>Sociālais mentors</t>
  </si>
  <si>
    <t>ārsts stažieris</t>
  </si>
  <si>
    <t>fizioterapeits</t>
  </si>
  <si>
    <t xml:space="preserve"> māsa</t>
  </si>
  <si>
    <t xml:space="preserve"> māsu palīgs</t>
  </si>
  <si>
    <t xml:space="preserve">māsu palīgs </t>
  </si>
  <si>
    <t xml:space="preserve"> māsu palīgs </t>
  </si>
  <si>
    <t>montesori pedagogs</t>
  </si>
  <si>
    <t>klīniskais psihologs</t>
  </si>
  <si>
    <t>Iestādes nosaukums: Vidzemes slimnīca SIA</t>
  </si>
  <si>
    <t>0137</t>
  </si>
  <si>
    <t>0140</t>
  </si>
  <si>
    <t>0143</t>
  </si>
  <si>
    <t>0151</t>
  </si>
  <si>
    <t>0158</t>
  </si>
  <si>
    <t>0171</t>
  </si>
  <si>
    <t>0176</t>
  </si>
  <si>
    <t>0183</t>
  </si>
  <si>
    <t>0196</t>
  </si>
  <si>
    <t>0198</t>
  </si>
  <si>
    <t>0200</t>
  </si>
  <si>
    <t>0214</t>
  </si>
  <si>
    <t>0216</t>
  </si>
  <si>
    <t>0219</t>
  </si>
  <si>
    <t>0240</t>
  </si>
  <si>
    <t>0776</t>
  </si>
  <si>
    <t>0786</t>
  </si>
  <si>
    <t>0985</t>
  </si>
  <si>
    <t>1003</t>
  </si>
  <si>
    <t>1079</t>
  </si>
  <si>
    <t>1203</t>
  </si>
  <si>
    <t>1205</t>
  </si>
  <si>
    <t>1404</t>
  </si>
  <si>
    <t>1405</t>
  </si>
  <si>
    <t>1406</t>
  </si>
  <si>
    <t>1409</t>
  </si>
  <si>
    <t>1410</t>
  </si>
  <si>
    <t>1411</t>
  </si>
  <si>
    <t>1577</t>
  </si>
  <si>
    <t>1594</t>
  </si>
  <si>
    <t>1647</t>
  </si>
  <si>
    <t>1677</t>
  </si>
  <si>
    <t>0464</t>
  </si>
  <si>
    <t>0512</t>
  </si>
  <si>
    <t>1621</t>
  </si>
  <si>
    <t>0388</t>
  </si>
  <si>
    <t>0408</t>
  </si>
  <si>
    <t>1307</t>
  </si>
  <si>
    <t>1462</t>
  </si>
  <si>
    <t>0393</t>
  </si>
  <si>
    <t>0563</t>
  </si>
  <si>
    <t>0368</t>
  </si>
  <si>
    <t>0392</t>
  </si>
  <si>
    <t>0481</t>
  </si>
  <si>
    <t>0449</t>
  </si>
  <si>
    <t>0581</t>
  </si>
  <si>
    <t>0721</t>
  </si>
  <si>
    <t>1629</t>
  </si>
  <si>
    <t>0420</t>
  </si>
  <si>
    <t>0468</t>
  </si>
  <si>
    <t>0601</t>
  </si>
  <si>
    <t>0413</t>
  </si>
  <si>
    <t>0435</t>
  </si>
  <si>
    <t>0463</t>
  </si>
  <si>
    <t>0514</t>
  </si>
  <si>
    <t>0541</t>
  </si>
  <si>
    <t>1427</t>
  </si>
  <si>
    <t>1608</t>
  </si>
  <si>
    <t>0417</t>
  </si>
  <si>
    <t>0511</t>
  </si>
  <si>
    <t>0549</t>
  </si>
  <si>
    <t>0562</t>
  </si>
  <si>
    <t>0586</t>
  </si>
  <si>
    <t>0599</t>
  </si>
  <si>
    <t>0606</t>
  </si>
  <si>
    <t>1592</t>
  </si>
  <si>
    <t>0437</t>
  </si>
  <si>
    <t>0566</t>
  </si>
  <si>
    <t>0595</t>
  </si>
  <si>
    <t>0636</t>
  </si>
  <si>
    <t>0447</t>
  </si>
  <si>
    <t>0453</t>
  </si>
  <si>
    <t>0459</t>
  </si>
  <si>
    <t>0564</t>
  </si>
  <si>
    <t>1798</t>
  </si>
  <si>
    <t>0724</t>
  </si>
  <si>
    <t>0039</t>
  </si>
  <si>
    <t>0501</t>
  </si>
  <si>
    <t>0508</t>
  </si>
  <si>
    <t>0521</t>
  </si>
  <si>
    <t>1052</t>
  </si>
  <si>
    <t>1541</t>
  </si>
  <si>
    <t>1575</t>
  </si>
  <si>
    <t>1637</t>
  </si>
  <si>
    <t>0454</t>
  </si>
  <si>
    <t>0506</t>
  </si>
  <si>
    <t>0622</t>
  </si>
  <si>
    <t>1297</t>
  </si>
  <si>
    <t>0405</t>
  </si>
  <si>
    <t>0406</t>
  </si>
  <si>
    <t>0557</t>
  </si>
  <si>
    <t>1330</t>
  </si>
  <si>
    <t>0296</t>
  </si>
  <si>
    <t>0304</t>
  </si>
  <si>
    <t>0330</t>
  </si>
  <si>
    <t>1299</t>
  </si>
  <si>
    <t>0879</t>
  </si>
  <si>
    <t>0884</t>
  </si>
  <si>
    <t>1760</t>
  </si>
  <si>
    <t>0285</t>
  </si>
  <si>
    <t>0295</t>
  </si>
  <si>
    <t>0336</t>
  </si>
  <si>
    <t>0350</t>
  </si>
  <si>
    <t>1765</t>
  </si>
  <si>
    <t>0273</t>
  </si>
  <si>
    <t>0831</t>
  </si>
  <si>
    <t>1136</t>
  </si>
  <si>
    <t>0290</t>
  </si>
  <si>
    <t>0297</t>
  </si>
  <si>
    <t>0896</t>
  </si>
  <si>
    <t>1726</t>
  </si>
  <si>
    <t>0072</t>
  </si>
  <si>
    <t>0341</t>
  </si>
  <si>
    <t>0310</t>
  </si>
  <si>
    <t>0316</t>
  </si>
  <si>
    <t>0343</t>
  </si>
  <si>
    <t>0641</t>
  </si>
  <si>
    <t>1358</t>
  </si>
  <si>
    <t>1496</t>
  </si>
  <si>
    <t>1735</t>
  </si>
  <si>
    <t>1805</t>
  </si>
  <si>
    <t>1808</t>
  </si>
  <si>
    <t>0282</t>
  </si>
  <si>
    <t>0356</t>
  </si>
  <si>
    <t>0053</t>
  </si>
  <si>
    <t>0303</t>
  </si>
  <si>
    <t>1085</t>
  </si>
  <si>
    <t>1208</t>
  </si>
  <si>
    <t>1619</t>
  </si>
  <si>
    <t>1679</t>
  </si>
  <si>
    <t>0283</t>
  </si>
  <si>
    <t>0324</t>
  </si>
  <si>
    <t>1095</t>
  </si>
  <si>
    <t>1437</t>
  </si>
  <si>
    <t>1636</t>
  </si>
  <si>
    <t>1718</t>
  </si>
  <si>
    <t>1734</t>
  </si>
  <si>
    <t>1771</t>
  </si>
  <si>
    <t>1791</t>
  </si>
  <si>
    <t>0783</t>
  </si>
  <si>
    <t>0919</t>
  </si>
  <si>
    <t>1159</t>
  </si>
  <si>
    <t>1296</t>
  </si>
  <si>
    <t>1633</t>
  </si>
  <si>
    <t>0293</t>
  </si>
  <si>
    <t>0314</t>
  </si>
  <si>
    <t>0931</t>
  </si>
  <si>
    <t>1218</t>
  </si>
  <si>
    <t>1804</t>
  </si>
  <si>
    <t>0750</t>
  </si>
  <si>
    <t>1278</t>
  </si>
  <si>
    <t>1831</t>
  </si>
  <si>
    <t>0092</t>
  </si>
  <si>
    <t>0096</t>
  </si>
  <si>
    <r>
      <t>Stundas likme (aprēķināta atbilstoši mēnešalgai vai darba līgumā noteiktā stundas likme)</t>
    </r>
    <r>
      <rPr>
        <b/>
        <vertAlign val="superscript"/>
        <sz val="11"/>
        <rFont val="Times New Roman"/>
        <family val="1"/>
        <charset val="186"/>
      </rPr>
      <t>2</t>
    </r>
  </si>
  <si>
    <r>
      <t xml:space="preserve">  līdz normālam darba laikam </t>
    </r>
    <r>
      <rPr>
        <vertAlign val="superscript"/>
        <sz val="11"/>
        <rFont val="Times New Roman"/>
        <family val="1"/>
        <charset val="186"/>
      </rPr>
      <t>1</t>
    </r>
  </si>
  <si>
    <t>Nodaļas vadītājs-ārsts infektologs</t>
  </si>
  <si>
    <t>Radiologs diagnosts</t>
  </si>
  <si>
    <t>Laboratorijas ārsts</t>
  </si>
  <si>
    <t>Paraugu pieņemšanas, reģistrācijas un loģistikas daļas vadītājs</t>
  </si>
  <si>
    <t>Laboratorijas speciālists</t>
  </si>
  <si>
    <t>Virusoloģijas daļas vadītājs - laboratorijas speciālists</t>
  </si>
  <si>
    <t>Molekulārās diagnostikas daļas vadītājs - laboratorijas speciālists</t>
  </si>
  <si>
    <t>Laboratorijas speciālists (stažieris)</t>
  </si>
  <si>
    <t>Vecākais biomedicīnas laborants</t>
  </si>
  <si>
    <t>Biomedicīnas laborants</t>
  </si>
  <si>
    <t>Reģistrators</t>
  </si>
  <si>
    <t>Autovadītājs</t>
  </si>
  <si>
    <t>Medicīniskās palīdzības autovadītājs</t>
  </si>
  <si>
    <t>Statistikas datu bāzes analītiķis</t>
  </si>
  <si>
    <t>Galvenais statistiķis</t>
  </si>
  <si>
    <t>Galvenais statistiķis LIC</t>
  </si>
  <si>
    <t>Vecākais statistikas datu bāzes analītiķis (amb.sektors un NVD līgumattiecības)</t>
  </si>
  <si>
    <r>
      <t>Stundas likme (aprēķināta atbilstoši mēnešalgai vai darba līgumā noteiktā stundas likme)</t>
    </r>
    <r>
      <rPr>
        <vertAlign val="superscript"/>
        <sz val="12"/>
        <rFont val="Times New Roman"/>
        <family val="1"/>
        <charset val="186"/>
      </rPr>
      <t>2</t>
    </r>
  </si>
  <si>
    <r>
      <t xml:space="preserve">  līdz normālam darba laikam </t>
    </r>
    <r>
      <rPr>
        <vertAlign val="superscript"/>
        <sz val="12"/>
        <rFont val="Times New Roman"/>
        <family val="1"/>
        <charset val="186"/>
      </rPr>
      <t>1</t>
    </r>
  </si>
  <si>
    <t>Centrālā slimnīca "Uzņemšanas nodaļa"</t>
  </si>
  <si>
    <t xml:space="preserve">Ginekologs,dzemdību speciālists                                                                                                                                                                                                                                </t>
  </si>
  <si>
    <t xml:space="preserve">Kardiologs                                                                                                                                                                                                                                                     </t>
  </si>
  <si>
    <t xml:space="preserve">Ķirurgs                                                                                                                                                                                                                                                        </t>
  </si>
  <si>
    <t xml:space="preserve">Pediatrs                                                                                                                                                                                                                                                       </t>
  </si>
  <si>
    <t xml:space="preserve">Pneimonologs                                                                                                                                                                                                                                                   </t>
  </si>
  <si>
    <t xml:space="preserve">Traumatologs un ortopēds                                                                                                                                                                                                                                       </t>
  </si>
  <si>
    <t xml:space="preserve">Rezidents                                                                                                                                                                                                                                                      </t>
  </si>
  <si>
    <t xml:space="preserve">Bērnu ķirurgs                                                                                                                                                                                                                                                  </t>
  </si>
  <si>
    <t xml:space="preserve">Ārsta palīgs                                                                                                                                                                                                                                                   </t>
  </si>
  <si>
    <t xml:space="preserve">Vecākā medicīnas māsa                                                                                                                                                     </t>
  </si>
  <si>
    <t xml:space="preserve">Internās aprūpes māsa                                                                                                                                                                                                                                          </t>
  </si>
  <si>
    <t xml:space="preserve">Ķirurģiskās aprūpes māsa                                                                                                                                                                                                                                       </t>
  </si>
  <si>
    <t xml:space="preserve">Medicīnas māsa                                                                                                                                                                                                                                                 </t>
  </si>
  <si>
    <t xml:space="preserve">Operāciju māsa                                                                                                                                                                                                                                                 </t>
  </si>
  <si>
    <t>Anestezioloģijas un intensīvās terapijas nodaļa</t>
  </si>
  <si>
    <t xml:space="preserve">Anesteziologs un reanimatologs                                                                                                                                                                                                                                 </t>
  </si>
  <si>
    <t xml:space="preserve">Anestēzijas, intensīvās un neatliekamās aprūpes māsa                                                                                                                                                                                                           </t>
  </si>
  <si>
    <t>Terapijas nodaļa</t>
  </si>
  <si>
    <t>Klīniskā Laboratorija</t>
  </si>
  <si>
    <t xml:space="preserve">Biomedicīnas laborante                                                                                                                                                                                                                                         </t>
  </si>
  <si>
    <t>Pataloganatomijas nodaļa</t>
  </si>
  <si>
    <t>Dzemdību nodaļa</t>
  </si>
  <si>
    <t xml:space="preserve">Neonatologs                                                                                                                                                                                                                                                    </t>
  </si>
  <si>
    <t xml:space="preserve">Bērnu aprūpes māsa                                                                                                                                                                                                                                             </t>
  </si>
  <si>
    <t xml:space="preserve">Vecmāte                                                                                                                                                                                                                                                        </t>
  </si>
  <si>
    <t>Narkoloģijas nodaļa</t>
  </si>
  <si>
    <t xml:space="preserve">Narkologs                                                                                                                                                                                                                                                      </t>
  </si>
  <si>
    <t xml:space="preserve">Garīgās veselības aprūpes māsa                                                                                                                                                                                                                                 </t>
  </si>
  <si>
    <t xml:space="preserve">"Plaušu slimību un tuberkulozes centrs"  Covid 19 nodaļa </t>
  </si>
  <si>
    <t xml:space="preserve">Virsmāsa                                                                                                                                                                                                                                                       </t>
  </si>
  <si>
    <t>"Plaušu slimību un tuberkulozes centrs"  Infekcijas nodaļa - Covid19 nodaļa</t>
  </si>
  <si>
    <t xml:space="preserve">Infektologs                                                                                                                                                                                                                                                    </t>
  </si>
  <si>
    <t>"Plaušu slimību un tuberkulozes centrs"  Intensīvās terapijas nodaļa Covid19 nodaļa</t>
  </si>
  <si>
    <t>Internas aprūpes māsa</t>
  </si>
  <si>
    <t>"Plaušu slimību un tuberkulozes centrs"  Uzņemšanas nodaļa</t>
  </si>
  <si>
    <t>Kardioloģijas nodaļa</t>
  </si>
  <si>
    <t>Bērnu nodaļa</t>
  </si>
  <si>
    <t>Onkoloģijas nodaļa</t>
  </si>
  <si>
    <t xml:space="preserve">Onkoloģiskās aprūpes māsa                                                                                                                                                                                                                                      </t>
  </si>
  <si>
    <t>Onkoķirurģijas nodaļa</t>
  </si>
  <si>
    <t>Operāciju bloks</t>
  </si>
  <si>
    <t>Plānveida īslaicīgas ķirurģijas nodaļa</t>
  </si>
  <si>
    <t>Neiroloģijas nodaļa</t>
  </si>
  <si>
    <t xml:space="preserve">Internās aprūpes māsa                                                                                                                                                                                                                        </t>
  </si>
  <si>
    <t>1.ķirurģijas nodaļa</t>
  </si>
  <si>
    <t>2.ķirurģijas nodaļa</t>
  </si>
  <si>
    <t>3.ķirurģijas nodaļa</t>
  </si>
  <si>
    <t xml:space="preserve">Radiologa asistents                                                                                                                                                                                                                                            </t>
  </si>
  <si>
    <t>Fizikālas terapijas nodaļa (PSTC)</t>
  </si>
  <si>
    <t xml:space="preserve">Fizioterapeits                                                                                                                                                                                                                  </t>
  </si>
  <si>
    <t>Uroloģijas nodaļa</t>
  </si>
  <si>
    <t>Traumatoloģijas un ortopēdijas nodaļa</t>
  </si>
  <si>
    <t>Centra poliklīnikā</t>
  </si>
  <si>
    <t xml:space="preserve">Ambulatorās aprūpes māsa                                                                                                                                                                                                                                       </t>
  </si>
  <si>
    <r>
      <rPr>
        <vertAlign val="superscript"/>
        <sz val="12"/>
        <color theme="1"/>
        <rFont val="Times New Roman"/>
        <family val="1"/>
        <charset val="186"/>
      </rPr>
      <t>2</t>
    </r>
    <r>
      <rPr>
        <sz val="12"/>
        <color theme="1"/>
        <rFont val="Times New Roman"/>
        <family val="1"/>
        <charset val="186"/>
      </rPr>
      <t xml:space="preserve"> Ja stundas likmes aprēķināšanai netiek izmantota "Piemērā" norādītā formula, lūdzam sniegt skaidrojumu, kā tiek noteikta stundas likme</t>
    </r>
  </si>
  <si>
    <t>Izpildītājs: V.Čible</t>
  </si>
  <si>
    <t>Tālr. 654 05304</t>
  </si>
  <si>
    <r>
      <t>Medicīnas māsa</t>
    </r>
    <r>
      <rPr>
        <sz val="13"/>
        <color rgb="FFFF0000"/>
        <rFont val="Times New Roman"/>
        <family val="1"/>
        <charset val="186"/>
      </rPr>
      <t xml:space="preserve"> </t>
    </r>
  </si>
  <si>
    <t>Māsu palīgs</t>
  </si>
  <si>
    <t>virsārsts</t>
  </si>
  <si>
    <t>internists</t>
  </si>
  <si>
    <t>neonatologs</t>
  </si>
  <si>
    <t>neatliekamās medicīnas ārsts</t>
  </si>
  <si>
    <t>ķirurgs</t>
  </si>
  <si>
    <t>anesteziologs, reanimatologs</t>
  </si>
  <si>
    <t>pediatrs</t>
  </si>
  <si>
    <t>ginekologs, dzemdību speciālists</t>
  </si>
  <si>
    <t>neirologs</t>
  </si>
  <si>
    <t>neatliekamās medicīniskās palīdzības un pacientu uzņemšanas nodaļas virsārsts</t>
  </si>
  <si>
    <t>rezidents (neatliekamās medicīnas ārsts)</t>
  </si>
  <si>
    <t>rezidents (neonatologs)</t>
  </si>
  <si>
    <t>traumatologs, ortopēds</t>
  </si>
  <si>
    <t>rezidents (pediatrs)</t>
  </si>
  <si>
    <t>rezidents (anesteziologs, reanimatologs)</t>
  </si>
  <si>
    <t>rezidents (ginekologs, dzemdību speciālists)</t>
  </si>
  <si>
    <t>rezidents (internists)</t>
  </si>
  <si>
    <t>rezidents (traumatologs, ortopēds)</t>
  </si>
  <si>
    <t>rezidents (neirologs)</t>
  </si>
  <si>
    <t>intensīvās terapijas un anestēzijas māsa</t>
  </si>
  <si>
    <t>bērnu māsa</t>
  </si>
  <si>
    <t>virsmāsa</t>
  </si>
  <si>
    <t>radiologa asistents</t>
  </si>
  <si>
    <t>vecākais radiogrāfers</t>
  </si>
  <si>
    <t>vecmāte</t>
  </si>
  <si>
    <t>vecākā vecmāte</t>
  </si>
  <si>
    <t>ginekoloģijas māsa</t>
  </si>
  <si>
    <t>medicīnas māsa</t>
  </si>
  <si>
    <t>vecākā māsa</t>
  </si>
  <si>
    <t>hemodialīzes un nieru transplantācijas māsa</t>
  </si>
  <si>
    <t>neiroloģijas māsa</t>
  </si>
  <si>
    <t>ķirurģijas māsa</t>
  </si>
  <si>
    <t>biomedicīnas laborants</t>
  </si>
  <si>
    <t>neatliekamās palīdzības māsa</t>
  </si>
  <si>
    <t>ārsta palīgs</t>
  </si>
  <si>
    <t>operāciju māsa</t>
  </si>
  <si>
    <t>terapijas māsa</t>
  </si>
  <si>
    <t>internās aprūpes māsa</t>
  </si>
  <si>
    <t>bērnu aprūpes māsa</t>
  </si>
  <si>
    <t>ķirurģiskās aprūpes māsa</t>
  </si>
  <si>
    <t>māsas palīgs</t>
  </si>
  <si>
    <t>apsardzes darbinieks</t>
  </si>
  <si>
    <t>pavārs</t>
  </si>
  <si>
    <t>reģistrators</t>
  </si>
  <si>
    <t>automobiļa vadītājs</t>
  </si>
  <si>
    <t>apkopējs</t>
  </si>
  <si>
    <t>virtuves strādnieks</t>
  </si>
  <si>
    <t>maiņas vecākais pavārs</t>
  </si>
  <si>
    <t>palīgstrādnieks</t>
  </si>
  <si>
    <t>Kopā</t>
  </si>
  <si>
    <t>Pārskata mēnesis      2021.gada februāris</t>
  </si>
  <si>
    <t>0142</t>
  </si>
  <si>
    <t>0205</t>
  </si>
  <si>
    <t>0224</t>
  </si>
  <si>
    <t>1474</t>
  </si>
  <si>
    <t>0479</t>
  </si>
  <si>
    <t>0526</t>
  </si>
  <si>
    <t>0584</t>
  </si>
  <si>
    <t>0832</t>
  </si>
  <si>
    <t>1529</t>
  </si>
  <si>
    <t>1630</t>
  </si>
  <si>
    <t>1634</t>
  </si>
  <si>
    <t>1457</t>
  </si>
  <si>
    <t>0389</t>
  </si>
  <si>
    <t>0400</t>
  </si>
  <si>
    <t>0411</t>
  </si>
  <si>
    <t>0476</t>
  </si>
  <si>
    <t>0491</t>
  </si>
  <si>
    <t>0528</t>
  </si>
  <si>
    <t>1515</t>
  </si>
  <si>
    <t>1460</t>
  </si>
  <si>
    <t>1820</t>
  </si>
  <si>
    <t>0305</t>
  </si>
  <si>
    <t>māsas palīgs - transportētājs</t>
  </si>
  <si>
    <t>0317</t>
  </si>
  <si>
    <t>0340</t>
  </si>
  <si>
    <t>0695</t>
  </si>
  <si>
    <t>0808</t>
  </si>
  <si>
    <t>0826</t>
  </si>
  <si>
    <t>0851</t>
  </si>
  <si>
    <t>1644</t>
  </si>
  <si>
    <t>1674</t>
  </si>
  <si>
    <t>1715</t>
  </si>
  <si>
    <t>1894</t>
  </si>
  <si>
    <t>1397</t>
  </si>
  <si>
    <t>0051</t>
  </si>
  <si>
    <t>1898</t>
  </si>
  <si>
    <t>1676</t>
  </si>
  <si>
    <t>1799</t>
  </si>
  <si>
    <t>muzikālā skolotāja</t>
  </si>
  <si>
    <t>Infektologs</t>
  </si>
  <si>
    <t>1 SIA "Ziemeļkurzemes reģionālā slimnīca" personāls strādā summētu darba laiku (saskaņā ar noslēgto koplīgumu un darba līgumiem), kas nozīmē, ka darbinieki strādā 6 darba dienas nedēļā. Tas ir 40 stundas nedēļā jeb 160 stundas februārī personālam bez kaitīguma, un 35 stundas nedeļā jeb 140 stundas februārī personalm ar kaitīgumu</t>
  </si>
  <si>
    <t>Fizioterapeits</t>
  </si>
  <si>
    <t>Klīnisko pētījumu speciālists</t>
  </si>
  <si>
    <t>Vecākais veselības aprūpes datu analītiķis</t>
  </si>
  <si>
    <t xml:space="preserve">Anesteziologs un reanimatologs - nodaļas vadītājs                                                                                                                                                                                                                             </t>
  </si>
  <si>
    <t>Anestezioloģijas un intensīvās terapijas nodaļa, hemodialīzes daļa</t>
  </si>
  <si>
    <t>"Plaušu slimību un tuberkulozes centrs"  Covid 19 nodaļa</t>
  </si>
  <si>
    <t>Plānveida īslaicīgās ķirurģijas nodaļa (Covid 19)</t>
  </si>
  <si>
    <r>
      <t xml:space="preserve">Iestādes nosaukums:  </t>
    </r>
    <r>
      <rPr>
        <b/>
        <sz val="14"/>
        <color theme="1"/>
        <rFont val="Times New Roman"/>
        <family val="1"/>
        <charset val="186"/>
      </rPr>
      <t>Rīgas 1. slimnīca</t>
    </r>
  </si>
  <si>
    <t>Galvenā māsa</t>
  </si>
  <si>
    <t>Sistēmanalītiķis</t>
  </si>
  <si>
    <t>Vadītājs, Finanšu uzskaites nodaļa</t>
  </si>
  <si>
    <t>Sabiedrības veselības infekciju kontroles speciālists</t>
  </si>
  <si>
    <t>Vadītājs, Inženiertehniskā un saimniecības nodaļa</t>
  </si>
  <si>
    <t>Vadītājs, Informācijas tehnoloģiju nodaļa</t>
  </si>
  <si>
    <t>Vadītājs - medicīnas fiziķis</t>
  </si>
  <si>
    <t>Vadītājs, Personāla vadības nodaļa</t>
  </si>
  <si>
    <t>Medicīnas iekārtu inženieris</t>
  </si>
  <si>
    <t>Vadītājs, Pakalpojumu attīstības un klientu apkalpošanas nodaļa</t>
  </si>
  <si>
    <t>Vecākais iepirkumu speciālists</t>
  </si>
  <si>
    <t>Anestēzijas, intensīvās un neatliekamās aprūpes MĀSA</t>
  </si>
  <si>
    <r>
      <t xml:space="preserve">Iestādes nosaukums: </t>
    </r>
    <r>
      <rPr>
        <b/>
        <sz val="13"/>
        <color theme="1"/>
        <rFont val="Times New Roman"/>
        <family val="1"/>
        <charset val="186"/>
      </rPr>
      <t>VSIA ''Piejūras slimnīca''</t>
    </r>
  </si>
  <si>
    <t>Psihiatrs Nr.1</t>
  </si>
  <si>
    <t>Psihiatrs Nr.2</t>
  </si>
  <si>
    <t>Psihiatrs Nr.3</t>
  </si>
  <si>
    <t>Psihiatrs Nr.4</t>
  </si>
  <si>
    <t>Psihiatrs Nr.5</t>
  </si>
  <si>
    <t>Psifiatrs Nr.6</t>
  </si>
  <si>
    <t>Garīgās veselības aprūpes māsa</t>
  </si>
  <si>
    <t>Dienas garīgās veselības aprūpes māsa</t>
  </si>
  <si>
    <t>VirsMĀSA</t>
  </si>
  <si>
    <t>Māsas palīgs Nr.1</t>
  </si>
  <si>
    <t>Māsas palīgs Nr. 2</t>
  </si>
  <si>
    <t>Māsas palīgs Nr. 3</t>
  </si>
  <si>
    <t>Sanitārs Nr. 1</t>
  </si>
  <si>
    <t>Sanitārs Nr.2</t>
  </si>
  <si>
    <t>Sanitārs Nr.3</t>
  </si>
  <si>
    <t>Sanitārs Nr.4</t>
  </si>
  <si>
    <t>Sanitārs Nr.5</t>
  </si>
  <si>
    <t>Sanitārs Nr.6</t>
  </si>
  <si>
    <t xml:space="preserve">janvārī -  160  stundas </t>
  </si>
  <si>
    <t>februāris- 160 stunas</t>
  </si>
  <si>
    <t>marts- 184 stundas</t>
  </si>
  <si>
    <t>Iekšķīgo slimību nodaļa - Talsu filiāles</t>
  </si>
  <si>
    <t>Ārstniecības un pacientu aprūpes personas un funkcionālo speciālistu asistenti, kopā, tai skaitā sadalījumā pa amatiem:</t>
  </si>
  <si>
    <t>Ārstniecības un pacientu aprūpes atbalsta personas, māsu palīgi, zobārstu aistenti, kopā, tai skaitā sadalījumā pa amatiem:</t>
  </si>
  <si>
    <t>Māsas palīgs (dež.)</t>
  </si>
  <si>
    <t>Diagnostikas nodaļa - Ventspils slimnīca(35 stundas nedēļā)</t>
  </si>
  <si>
    <t>1 SIA "Ziemeļkurzemes reģionālā slimnīca" personāls strādā summētu darba laiku (saskaņā ar noslēgto koplīgumu un darba līgumiem), kas nozīmē, ka darbinieki strādā 6 darba dienas nedēļā. Tas ir 40 stundas nedēļā jeb 181 stundas martā personālam bez kaitīguma, un 35 stundas nedeļā jeb 158 stundas martā personalm ar kaitīgumu</t>
  </si>
  <si>
    <t>Ķirurgs-stažieris</t>
  </si>
  <si>
    <t xml:space="preserve">Anesteziologs, reanimatologs </t>
  </si>
  <si>
    <t xml:space="preserve">Ķirurgs-stažieris </t>
  </si>
  <si>
    <t xml:space="preserve">Traumatologs-stažieris </t>
  </si>
  <si>
    <t xml:space="preserve">Ķirurgs </t>
  </si>
  <si>
    <t xml:space="preserve">Pediatrs </t>
  </si>
  <si>
    <t xml:space="preserve">Traumatologs </t>
  </si>
  <si>
    <t>Ķirurgs</t>
  </si>
  <si>
    <t>Māsa</t>
  </si>
  <si>
    <t xml:space="preserve">Māsa </t>
  </si>
  <si>
    <t xml:space="preserve">Radiologa asistents </t>
  </si>
  <si>
    <t xml:space="preserve">Māsas palīgs </t>
  </si>
  <si>
    <t xml:space="preserve">Med. reģistrators </t>
  </si>
  <si>
    <t xml:space="preserve">Sanitāre </t>
  </si>
  <si>
    <t xml:space="preserve">Sanitārs </t>
  </si>
  <si>
    <t>Pārskats par  darba veicējiem (ārstniecības personām), virs normālā darba laika nostrādātām stundām, apmaksājamām stundām un izdevumiem, sakarā ar Latvijā izsludināto ārkārtējo situāciju ar mērķi ierobežot Covid-19 izplatību no 2020.gada 9.novembra *</t>
  </si>
  <si>
    <r>
      <t>Stundas likme (aprēķināta atbilstoši mēnešalgai vai darba līgumā noteiktā stundas likme)</t>
    </r>
    <r>
      <rPr>
        <vertAlign val="superscript"/>
        <sz val="11"/>
        <rFont val="Times New Roman"/>
        <family val="1"/>
        <charset val="186"/>
      </rPr>
      <t>2</t>
    </r>
  </si>
  <si>
    <t xml:space="preserve">Ginekologs-dežūrārsts   </t>
  </si>
  <si>
    <t xml:space="preserve">Neonatologs-dežūrārsts </t>
  </si>
  <si>
    <t xml:space="preserve">nternists-dežūrārsts </t>
  </si>
  <si>
    <t xml:space="preserve">Ķirurgs-dežūrārsts  </t>
  </si>
  <si>
    <t xml:space="preserve">Ķirurģijas māsa                           </t>
  </si>
  <si>
    <t>Internās aprūpes māsa</t>
  </si>
  <si>
    <t xml:space="preserve">Biomedicīnas laboranti   </t>
  </si>
  <si>
    <t>Intensīvās terapijas un anestēzijas māsa</t>
  </si>
  <si>
    <t>Operāciju māsa</t>
  </si>
  <si>
    <t>Ārsta palīgs uzņemšanā</t>
  </si>
  <si>
    <t>māsu palīgs ķirurģijā</t>
  </si>
  <si>
    <t>māsu palīgs dzemd. Nod.</t>
  </si>
  <si>
    <t>med. Asistents Ķirurģijā</t>
  </si>
  <si>
    <t>māsu palīgs Iekšķīgo slim. Nod.</t>
  </si>
  <si>
    <t>māsu palīgs Anestez.-reanimat. Nod.</t>
  </si>
  <si>
    <t>māsu palīgs Covid nod.</t>
  </si>
  <si>
    <t>māsu palīgs uzņemšanā</t>
  </si>
  <si>
    <t xml:space="preserve">Klientu un pacientu reģistratori (dežūras)        </t>
  </si>
  <si>
    <t>sanitārs Covid nod.</t>
  </si>
  <si>
    <t>sanitārs ķirurģija</t>
  </si>
  <si>
    <t>sanitārs dzemdību nod.</t>
  </si>
  <si>
    <t>sanitārs Iekšķīgo slim. nod.</t>
  </si>
  <si>
    <t>sanitārs Anestez.-reanim. nod.</t>
  </si>
  <si>
    <t>sanitārs operāciju zālē</t>
  </si>
  <si>
    <t>Apkopēja</t>
  </si>
  <si>
    <t>garderobiste</t>
  </si>
  <si>
    <t>dežurants pie uzņemšanas</t>
  </si>
  <si>
    <t>Pavārs</t>
  </si>
  <si>
    <t xml:space="preserve">Maiņas vecākais pavārs </t>
  </si>
  <si>
    <t>Trauku mazgātāja</t>
  </si>
  <si>
    <t>virtuves darbinieks</t>
  </si>
  <si>
    <t>JANVĀRĪ, februārī - 160 stundas, martā - 184 stundas</t>
  </si>
  <si>
    <t>ANESTEZIOLOGS, REANIMATOLOGS</t>
  </si>
  <si>
    <t>1489</t>
  </si>
  <si>
    <t>NEONATOLOGS</t>
  </si>
  <si>
    <t>GINEKOLOGS, dzemdību speciālis</t>
  </si>
  <si>
    <t>1700</t>
  </si>
  <si>
    <t>ĶIRURGS</t>
  </si>
  <si>
    <t>UROLOGS</t>
  </si>
  <si>
    <t>TRAUMATOLOGS, ORTOPĒDS</t>
  </si>
  <si>
    <t>Veselības aprūpes vadības ĀRSTS</t>
  </si>
  <si>
    <t>INTERNISTS</t>
  </si>
  <si>
    <t>NEIROLOGS</t>
  </si>
  <si>
    <t>1311</t>
  </si>
  <si>
    <t>Traumatoloģijas un ortopēdijas MĀSA</t>
  </si>
  <si>
    <t>985</t>
  </si>
  <si>
    <t>Ķirurģijas MĀSA</t>
  </si>
  <si>
    <t>867</t>
  </si>
  <si>
    <t>Operāciju MĀSA</t>
  </si>
  <si>
    <t>Medicīnas MĀSA</t>
  </si>
  <si>
    <t>995</t>
  </si>
  <si>
    <t>1010</t>
  </si>
  <si>
    <t>Ginekoloģijas MĀSA</t>
  </si>
  <si>
    <t>Infektoloģijas MĀSA</t>
  </si>
  <si>
    <t>Intensīvās terapijas un anestēzijas MĀSA</t>
  </si>
  <si>
    <t>Biomedicīnas LABORANTS</t>
  </si>
  <si>
    <t>ĀRSTA PALĪGS (FELDŠERIS)</t>
  </si>
  <si>
    <t>Neiroloģijas MĀSA</t>
  </si>
  <si>
    <t>Terapijas MĀSA</t>
  </si>
  <si>
    <t>Funkcionālās diagnostikas MĀSA</t>
  </si>
  <si>
    <t>Uroloģijas MĀSA</t>
  </si>
  <si>
    <t>1000</t>
  </si>
  <si>
    <t>MĀSAS PALĪGS</t>
  </si>
  <si>
    <t>723</t>
  </si>
  <si>
    <t>735</t>
  </si>
  <si>
    <t>770</t>
  </si>
  <si>
    <t>janvāris  -  160  stundas (saīsinātais 140 stundas)</t>
  </si>
  <si>
    <t>februāris - 160stundas (saīsinātais 140 stundas)</t>
  </si>
  <si>
    <t>marts - 184 stundas (saīsinātais 161 stundas)</t>
  </si>
  <si>
    <t>Ārsts</t>
  </si>
  <si>
    <t>Saimniecības māsa</t>
  </si>
  <si>
    <t>Med.reģistrātors</t>
  </si>
  <si>
    <r>
      <t xml:space="preserve">Iestādes nosaukums: </t>
    </r>
    <r>
      <rPr>
        <b/>
        <sz val="13"/>
        <color theme="1"/>
        <rFont val="Times New Roman"/>
        <family val="1"/>
        <charset val="186"/>
      </rPr>
      <t>SIA "Liepājas reģionālā slimnīca"</t>
    </r>
  </si>
  <si>
    <r>
      <t xml:space="preserve">Pārskata mēnesis: </t>
    </r>
    <r>
      <rPr>
        <b/>
        <sz val="13"/>
        <color theme="1"/>
        <rFont val="Times New Roman"/>
        <family val="1"/>
        <charset val="186"/>
      </rPr>
      <t>2021.gada janvāris</t>
    </r>
  </si>
  <si>
    <t>Ārsts infektologs</t>
  </si>
  <si>
    <t>Ārsts pneimonologs</t>
  </si>
  <si>
    <t>Ārsts ginekologs dzemdību speciālists</t>
  </si>
  <si>
    <t>Ginekoloģijas māsa</t>
  </si>
  <si>
    <t>Neatliekamās palīdzības māsa</t>
  </si>
  <si>
    <t>Ārsta palīgs (feldšeris)</t>
  </si>
  <si>
    <t>Operācijas māsa</t>
  </si>
  <si>
    <t>Ambulatorās aprūpes māsa</t>
  </si>
  <si>
    <t>Hemodialīzes un nieru transplantācijas māsa</t>
  </si>
  <si>
    <t>Terapijas māsa</t>
  </si>
  <si>
    <t>Fizikālās un rehabilitācijas medicīnas māsa</t>
  </si>
  <si>
    <t>Uroloģijas māsa</t>
  </si>
  <si>
    <t>Bērnu aprūpes māsa</t>
  </si>
  <si>
    <t>Vecmāte</t>
  </si>
  <si>
    <t>Lietvedis</t>
  </si>
  <si>
    <t>Medicīnas asistents</t>
  </si>
  <si>
    <t>Garderobists</t>
  </si>
  <si>
    <t>Virtuves strādnieks</t>
  </si>
  <si>
    <t>Medicīnas statistiķis</t>
  </si>
  <si>
    <t>decembrī -  158 stundas</t>
  </si>
  <si>
    <t>Ārsts traumatologs ortopēds</t>
  </si>
  <si>
    <t>Ārsts stažieris</t>
  </si>
  <si>
    <t>Ārsts pediatrs</t>
  </si>
  <si>
    <t xml:space="preserve">Internists                                                                                                                                                                                                                                                     </t>
  </si>
  <si>
    <t xml:space="preserve">Kardiologs (vecākais)                                                                                                                                                                                                                                          </t>
  </si>
  <si>
    <t xml:space="preserve">Ķirurgs (vecākais)                                                                                                                                                                                                   </t>
  </si>
  <si>
    <t xml:space="preserve">Pediatrs-nodaļas vadītājs                                                                                                                                                                                                                                      </t>
  </si>
  <si>
    <t xml:space="preserve">Traumatologs - ortopēds                                                                                                                                                                                                                                       </t>
  </si>
  <si>
    <t xml:space="preserve">Māsas palīgs                                                                                                                                                                                                                                                   </t>
  </si>
  <si>
    <t xml:space="preserve">Anesteziologs un reanimatologs                                                                                                                                                                                                                              </t>
  </si>
  <si>
    <t xml:space="preserve">Anesteziologs un reanimatologs                                                                                                                                                                                                                                   </t>
  </si>
  <si>
    <t xml:space="preserve">Vecākā medicīnas māsa                                                                                                                                                                                                                                          </t>
  </si>
  <si>
    <t xml:space="preserve">Anesteziologs un reanimatologs (vecākais)                                                                                                                                                                                                                                   </t>
  </si>
  <si>
    <t xml:space="preserve">Anesteziologs un reanimatologs - nod.vadītājs                                                                                                                                                                                                                                 </t>
  </si>
  <si>
    <t>"Plaušu slimību un tuberkulozes centrs" 
 Infekcijas nodaļa - Covid19 nodaļa</t>
  </si>
  <si>
    <t xml:space="preserve">Internists-nodaļas vadītājs                                                                                                                                                                                                                               </t>
  </si>
  <si>
    <t xml:space="preserve">Infektologs-nodaļas vadītājs                                                                                                                                                                                                                                   </t>
  </si>
  <si>
    <t xml:space="preserve">Fizikālās un rehabilitācijas medicīnas māsa                                                                                                                                                                                                                    </t>
  </si>
  <si>
    <t>Plānveida īslaicīgās ķirurģijas nodaļa (Covid 19 nodaļa)</t>
  </si>
  <si>
    <t xml:space="preserve">Radiogrāfers                                                                                                                                                                                                                                                   </t>
  </si>
  <si>
    <r>
      <t>Iestādes nosaukums:</t>
    </r>
    <r>
      <rPr>
        <b/>
        <sz val="13"/>
        <color theme="1"/>
        <rFont val="Times New Roman"/>
        <family val="1"/>
        <charset val="186"/>
      </rPr>
      <t xml:space="preserve"> SIA "Balvu un Gulbenes slimnīcu apvienība"</t>
    </r>
  </si>
  <si>
    <t xml:space="preserve">Ārsts </t>
  </si>
  <si>
    <t>janvārī - 160 stundas</t>
  </si>
  <si>
    <t>februārī - 160 stundas</t>
  </si>
  <si>
    <t>martā - 184 stundas</t>
  </si>
  <si>
    <t>aprīlī - 158 stundas</t>
  </si>
  <si>
    <t>ārsts dežūrķirurgs</t>
  </si>
  <si>
    <t>ārsts internists/MNP ārsts dežūrās</t>
  </si>
  <si>
    <t>ārsts pediatrs dežūrās</t>
  </si>
  <si>
    <t>ārsts internists dežūrās</t>
  </si>
  <si>
    <t>ārsts reanimatologs, anesteziologs dežūrās</t>
  </si>
  <si>
    <t>virsārsts internists</t>
  </si>
  <si>
    <t>klientu un pacientu reģistrators</t>
  </si>
  <si>
    <r>
      <t xml:space="preserve">Iestādes nosaukums: </t>
    </r>
    <r>
      <rPr>
        <b/>
        <sz val="14"/>
        <color theme="1"/>
        <rFont val="Times New Roman"/>
        <family val="1"/>
        <charset val="186"/>
      </rPr>
      <t>SIA "Kuldīgas slimnīca"</t>
    </r>
  </si>
  <si>
    <t>Ārsts internists</t>
  </si>
  <si>
    <t>Ārsts traumatologs</t>
  </si>
  <si>
    <t>Ārsts ķirurgs</t>
  </si>
  <si>
    <t>Neatliekamās medicīnas ārsts</t>
  </si>
  <si>
    <t>Ārsts rezidents</t>
  </si>
  <si>
    <t>Medicīnas māsu palīgs</t>
  </si>
  <si>
    <t>Sanitāre</t>
  </si>
  <si>
    <t>Janvāris 160</t>
  </si>
  <si>
    <t>Februāris 160</t>
  </si>
  <si>
    <t>Marts 184</t>
  </si>
  <si>
    <t>Aprīlis 158</t>
  </si>
  <si>
    <t xml:space="preserve">SIA “Rīgas Austrumu klīniskās universitātes slimnīca” </t>
  </si>
  <si>
    <t>VSIA "Paula Stradiņa klīniskā universitātes slimnīca"</t>
  </si>
  <si>
    <t>SIA "Liepājas reģionālā slimnīca"</t>
  </si>
  <si>
    <t>SIA "Daugavpils reģionālā slimnīca"</t>
  </si>
  <si>
    <t>SIA "Ziemeļkurzemes reģionālā slimnīca"</t>
  </si>
  <si>
    <t>SIA Jelgavas pilsētas slimnīca</t>
  </si>
  <si>
    <t>SIA Vidzemes slimnīca</t>
  </si>
  <si>
    <t>SIA Jēkabpils reģionālā slimnīca</t>
  </si>
  <si>
    <t>SIA Jūrmalas slimnīca</t>
  </si>
  <si>
    <t>VSIA "Rīgas psihiatrijas un narkoloģijas centrs"</t>
  </si>
  <si>
    <t>SIA Cēsu Klīnika</t>
  </si>
  <si>
    <t>SIA "Balvu un Gulbenes slimnīcu apvienība"</t>
  </si>
  <si>
    <t>SIA Saldus medicīnas centrs</t>
  </si>
  <si>
    <t>VSIA "Piejūras slimnīca"</t>
  </si>
  <si>
    <t>VSIA „Daugavpils psihoneiroloģiskā slimnīca”</t>
  </si>
  <si>
    <t>VSIA "Slimnīca "Ģintermuiža"</t>
  </si>
  <si>
    <t>SIA Kuldīgas slimnīca</t>
  </si>
  <si>
    <t>SIA Tukuma slimnīca</t>
  </si>
  <si>
    <t>VSIA "Nacionālais rehabilitācijas centrs "Vaivari""</t>
  </si>
  <si>
    <t>VSIA "Bērnu psihoneiroloģiskā slimnīca "AINAŽI""</t>
  </si>
  <si>
    <t>SIA "Bauskas slimnīca"</t>
  </si>
  <si>
    <t>SIA Rīgas 1.slimnīca</t>
  </si>
  <si>
    <t>Izdevumi  par virsstundām (2021.gada janvāris-marts) kopā ar VSOAI, EUR</t>
  </si>
  <si>
    <t>Kopsavilkums par stacionāro iestāžu iesniegto informāciju par darba veicējiem (ārstniecības personām), virs normālā darba laika nostrādātām stundām, apmaksājamām stundām un izdevumiem, sakarā ar Latvijā izsludināto ārkārtējo situāciju ar mērķi ierobežot Covid-19 izplatību par 2021.gada janvāri-martu</t>
  </si>
  <si>
    <r>
      <t>Iestādes nosaukums:</t>
    </r>
    <r>
      <rPr>
        <b/>
        <sz val="12"/>
        <rFont val="Times New Roman"/>
        <family val="1"/>
      </rPr>
      <t xml:space="preserve"> SIA “Rīgas Austrumu klīniskās universitātes slimnīca” </t>
    </r>
  </si>
  <si>
    <r>
      <rPr>
        <vertAlign val="superscript"/>
        <sz val="14"/>
        <color theme="1"/>
        <rFont val="Times New Roman"/>
        <family val="1"/>
      </rPr>
      <t>2</t>
    </r>
    <r>
      <rPr>
        <sz val="12"/>
        <color theme="1"/>
        <rFont val="Times New Roman"/>
        <family val="1"/>
      </rPr>
      <t xml:space="preserve"> Ja stundas likmes aprēķināšanai netiek izmantota "Piemērā" norādītā formula, lūdzam sniegt skaidrojumu, kā tiek noteikta stundas likm</t>
    </r>
    <r>
      <rPr>
        <b/>
        <sz val="12"/>
        <color theme="1"/>
        <rFont val="Times New Roman"/>
        <family val="1"/>
        <charset val="186"/>
      </rPr>
      <t>e - stundas tarifa likme aprēķināta pēc 2021. gada vidējās stundu normas - 167,42 stundām ( tāpat kā dežūrpersonālam).</t>
    </r>
  </si>
  <si>
    <r>
      <t>Iestādes nosaukums:</t>
    </r>
    <r>
      <rPr>
        <b/>
        <sz val="13"/>
        <color theme="1"/>
        <rFont val="Times New Roman"/>
        <family val="1"/>
      </rPr>
      <t xml:space="preserve">  VSIA "Paula Stradiņa klīniskā universitātes slimnīca"</t>
    </r>
  </si>
  <si>
    <r>
      <t xml:space="preserve">Pārskata mēnesis: </t>
    </r>
    <r>
      <rPr>
        <b/>
        <sz val="13"/>
        <color theme="1"/>
        <rFont val="Times New Roman"/>
        <family val="1"/>
      </rPr>
      <t>Janvāris</t>
    </r>
  </si>
  <si>
    <r>
      <rPr>
        <sz val="13"/>
        <color theme="1"/>
        <rFont val="Times New Roman"/>
        <family val="1"/>
      </rPr>
      <t xml:space="preserve">Pārskata mēnesis: </t>
    </r>
    <r>
      <rPr>
        <b/>
        <sz val="13"/>
        <color theme="1"/>
        <rFont val="Times New Roman"/>
        <family val="1"/>
        <charset val="186"/>
      </rPr>
      <t xml:space="preserve"> Janvāris</t>
    </r>
  </si>
  <si>
    <r>
      <t xml:space="preserve">Pārskata mēnesis: </t>
    </r>
    <r>
      <rPr>
        <b/>
        <sz val="13"/>
        <color theme="1"/>
        <rFont val="Times New Roman"/>
        <family val="1"/>
      </rPr>
      <t>Februāris</t>
    </r>
  </si>
  <si>
    <r>
      <t xml:space="preserve">Iestādes nosaukums:  </t>
    </r>
    <r>
      <rPr>
        <b/>
        <sz val="13"/>
        <color theme="1"/>
        <rFont val="Times New Roman"/>
        <family val="1"/>
      </rPr>
      <t>VSIA "Paula Stradiņa klīniskā universitātes slimnīca"</t>
    </r>
  </si>
  <si>
    <r>
      <t>Pārskata mēnesis:</t>
    </r>
    <r>
      <rPr>
        <b/>
        <sz val="13"/>
        <color theme="1"/>
        <rFont val="Times New Roman"/>
        <family val="1"/>
      </rPr>
      <t xml:space="preserve"> Marts</t>
    </r>
  </si>
  <si>
    <r>
      <rPr>
        <sz val="13"/>
        <color theme="1"/>
        <rFont val="Times New Roman"/>
        <family val="1"/>
      </rPr>
      <t xml:space="preserve">Iestādes nosaukums: </t>
    </r>
    <r>
      <rPr>
        <b/>
        <sz val="13"/>
        <color theme="1"/>
        <rFont val="Times New Roman"/>
        <family val="1"/>
      </rPr>
      <t>SIA "Liepājas reģionālā slimnīca"</t>
    </r>
  </si>
  <si>
    <r>
      <t xml:space="preserve">Pārskata mēnesis: </t>
    </r>
    <r>
      <rPr>
        <b/>
        <sz val="13"/>
        <color theme="1"/>
        <rFont val="Times New Roman"/>
        <family val="1"/>
        <charset val="186"/>
      </rPr>
      <t>Februāris</t>
    </r>
  </si>
  <si>
    <r>
      <t xml:space="preserve">Pārskata mēnesis: </t>
    </r>
    <r>
      <rPr>
        <b/>
        <sz val="13"/>
        <color theme="1"/>
        <rFont val="Times New Roman"/>
        <family val="1"/>
        <charset val="186"/>
      </rPr>
      <t>Marts</t>
    </r>
  </si>
  <si>
    <r>
      <rPr>
        <b/>
        <sz val="12"/>
        <rFont val="Times New Roman"/>
        <family val="1"/>
      </rPr>
      <t>Diagnostiskās radioloģijas nodaļa</t>
    </r>
    <r>
      <rPr>
        <sz val="12"/>
        <rFont val="Times New Roman"/>
        <family val="1"/>
      </rPr>
      <t xml:space="preserve"> </t>
    </r>
  </si>
  <si>
    <r>
      <t xml:space="preserve">Iestādes nosaukums: </t>
    </r>
    <r>
      <rPr>
        <b/>
        <sz val="12"/>
        <color theme="1"/>
        <rFont val="Times New Roman"/>
        <family val="1"/>
      </rPr>
      <t xml:space="preserve"> SIA "Daugavpils reģionālā slimnīca"</t>
    </r>
  </si>
  <si>
    <r>
      <t xml:space="preserve">Pārskata mēnesis: </t>
    </r>
    <r>
      <rPr>
        <b/>
        <sz val="12"/>
        <color theme="1"/>
        <rFont val="Times New Roman"/>
        <family val="1"/>
      </rPr>
      <t>Februāris</t>
    </r>
  </si>
  <si>
    <r>
      <t xml:space="preserve">Iestādes nosaukums:  </t>
    </r>
    <r>
      <rPr>
        <b/>
        <sz val="12"/>
        <color theme="1"/>
        <rFont val="Times New Roman"/>
        <family val="1"/>
      </rPr>
      <t>SIA "Daugavpils reģionālā slimnīca"</t>
    </r>
  </si>
  <si>
    <r>
      <t xml:space="preserve">Pārskata mēnesis:  </t>
    </r>
    <r>
      <rPr>
        <b/>
        <sz val="12"/>
        <color theme="1"/>
        <rFont val="Times New Roman"/>
        <family val="1"/>
      </rPr>
      <t>Marts</t>
    </r>
  </si>
  <si>
    <r>
      <rPr>
        <sz val="10"/>
        <color theme="1"/>
        <rFont val="Times New Roman"/>
        <family val="1"/>
      </rPr>
      <t xml:space="preserve">Iestādes nosaukums: </t>
    </r>
    <r>
      <rPr>
        <b/>
        <sz val="10"/>
        <color theme="1"/>
        <rFont val="Times New Roman"/>
        <family val="1"/>
        <charset val="186"/>
      </rPr>
      <t xml:space="preserve"> SIA "Ziemeļkurzemes reģionālā slimnīca"</t>
    </r>
  </si>
  <si>
    <r>
      <t>Pārskata mēnesis:</t>
    </r>
    <r>
      <rPr>
        <b/>
        <sz val="10"/>
        <color theme="1"/>
        <rFont val="Times New Roman"/>
        <family val="1"/>
      </rPr>
      <t xml:space="preserve"> Janvāris </t>
    </r>
  </si>
  <si>
    <r>
      <rPr>
        <sz val="10"/>
        <color theme="1"/>
        <rFont val="Times New Roman"/>
        <family val="1"/>
      </rPr>
      <t xml:space="preserve">Iestādes nosaukums:  </t>
    </r>
    <r>
      <rPr>
        <b/>
        <sz val="10"/>
        <color theme="1"/>
        <rFont val="Times New Roman"/>
        <family val="1"/>
        <charset val="186"/>
      </rPr>
      <t>SIA "Ziemeļkurzemes reģionālā slimnīca"</t>
    </r>
  </si>
  <si>
    <r>
      <t xml:space="preserve">Pārskata mēnesis: </t>
    </r>
    <r>
      <rPr>
        <b/>
        <sz val="10"/>
        <color theme="1"/>
        <rFont val="Times New Roman"/>
        <family val="1"/>
      </rPr>
      <t>Februāris</t>
    </r>
  </si>
  <si>
    <r>
      <t xml:space="preserve">Pārskata mēnesis: </t>
    </r>
    <r>
      <rPr>
        <b/>
        <sz val="10"/>
        <color theme="1"/>
        <rFont val="Times New Roman"/>
        <family val="1"/>
      </rPr>
      <t xml:space="preserve">Marts  </t>
    </r>
  </si>
  <si>
    <r>
      <t xml:space="preserve">Iestādes nosaukums: </t>
    </r>
    <r>
      <rPr>
        <b/>
        <sz val="13"/>
        <color theme="1"/>
        <rFont val="Times New Roman"/>
        <family val="1"/>
      </rPr>
      <t>Jelgavas pilsētas slimnīca, SIA</t>
    </r>
  </si>
  <si>
    <r>
      <t xml:space="preserve">Pārskata mēnesis: </t>
    </r>
    <r>
      <rPr>
        <b/>
        <sz val="13"/>
        <color theme="1"/>
        <rFont val="Times New Roman"/>
        <family val="1"/>
      </rPr>
      <t>Marts</t>
    </r>
  </si>
  <si>
    <r>
      <t xml:space="preserve">Iestādes nosaukums: </t>
    </r>
    <r>
      <rPr>
        <b/>
        <sz val="13"/>
        <color theme="1"/>
        <rFont val="Times New Roman"/>
        <family val="1"/>
      </rPr>
      <t>Vidzemes slimnīca SIA</t>
    </r>
  </si>
  <si>
    <r>
      <t>Iestādes nosaukums:</t>
    </r>
    <r>
      <rPr>
        <b/>
        <sz val="13"/>
        <color theme="1"/>
        <rFont val="Times New Roman"/>
        <family val="1"/>
      </rPr>
      <t xml:space="preserve"> Vidzemes slimnīca SIA</t>
    </r>
  </si>
  <si>
    <r>
      <t>Iestādes nosaukums:</t>
    </r>
    <r>
      <rPr>
        <b/>
        <sz val="13"/>
        <color theme="1"/>
        <rFont val="Times New Roman"/>
        <family val="1"/>
      </rPr>
      <t xml:space="preserve"> SIA JĒKABPILS REĢIONĀLĀ SLIMNĪCA</t>
    </r>
  </si>
  <si>
    <r>
      <t xml:space="preserve">Pārskata mēnesis: </t>
    </r>
    <r>
      <rPr>
        <b/>
        <sz val="13"/>
        <color theme="1"/>
        <rFont val="Times New Roman"/>
        <family val="1"/>
      </rPr>
      <t>Janvāris - Marts</t>
    </r>
  </si>
  <si>
    <r>
      <t xml:space="preserve">  līdz normālam darba laikam </t>
    </r>
    <r>
      <rPr>
        <vertAlign val="superscript"/>
        <sz val="13"/>
        <rFont val="Times New Roman"/>
        <family val="1"/>
        <charset val="186"/>
      </rPr>
      <t>1</t>
    </r>
    <r>
      <rPr>
        <sz val="13"/>
        <rFont val="Times New Roman"/>
        <family val="1"/>
        <charset val="186"/>
      </rPr>
      <t xml:space="preserve"> - </t>
    </r>
    <r>
      <rPr>
        <b/>
        <sz val="13"/>
        <rFont val="Times New Roman"/>
        <family val="1"/>
      </rPr>
      <t>3 mēnešu kopsumma</t>
    </r>
  </si>
  <si>
    <r>
      <t xml:space="preserve">Iestādes nosaukums: </t>
    </r>
    <r>
      <rPr>
        <b/>
        <sz val="13"/>
        <color theme="1"/>
        <rFont val="Times New Roman"/>
        <family val="1"/>
      </rPr>
      <t xml:space="preserve"> SIA JŪRMALAS SLIMNĪCA</t>
    </r>
  </si>
  <si>
    <r>
      <t xml:space="preserve">  līdz normālam darba laikam </t>
    </r>
    <r>
      <rPr>
        <vertAlign val="superscript"/>
        <sz val="11"/>
        <rFont val="Times New Roman"/>
        <family val="1"/>
        <charset val="186"/>
      </rPr>
      <t>1</t>
    </r>
    <r>
      <rPr>
        <sz val="11"/>
        <rFont val="Times New Roman"/>
        <family val="1"/>
        <charset val="186"/>
      </rPr>
      <t xml:space="preserve"> - </t>
    </r>
    <r>
      <rPr>
        <b/>
        <sz val="11"/>
        <rFont val="Times New Roman"/>
        <family val="1"/>
      </rPr>
      <t>kopsumma par 3 mēnešiem</t>
    </r>
  </si>
  <si>
    <r>
      <rPr>
        <vertAlign val="superscript"/>
        <sz val="14"/>
        <color theme="1"/>
        <rFont val="Times New Roman"/>
        <family val="1"/>
        <charset val="186"/>
      </rPr>
      <t>2</t>
    </r>
    <r>
      <rPr>
        <sz val="12"/>
        <color theme="1"/>
        <rFont val="Times New Roman"/>
        <family val="1"/>
        <charset val="186"/>
      </rPr>
      <t xml:space="preserve"> Ja stundas likmes aprēķināšanai netiek izmantota "Piemērā" norādītā formula, lūdzam sniegt skaidrojumu, kā tiek noteikta stundas likme. Skaidrojums - dežūrpersonālam, kuriem ir summētais darba laiks, stundas likme tiek noteikta vienāda visam gadam, tas ir: pamatalga / vid. stundu skaitu 2021.g. 167,42 (40 st. darba nedēļai),</t>
    </r>
  </si>
  <si>
    <r>
      <t xml:space="preserve">Iestādes nosaukums: </t>
    </r>
    <r>
      <rPr>
        <b/>
        <sz val="13"/>
        <color theme="1"/>
        <rFont val="Times New Roman"/>
        <family val="1"/>
      </rPr>
      <t>VSIA Rīga spsihiatrijas un narkoloģijas centrs</t>
    </r>
  </si>
  <si>
    <r>
      <t>Iestādes nosaukums:</t>
    </r>
    <r>
      <rPr>
        <b/>
        <sz val="13"/>
        <color theme="1"/>
        <rFont val="Times New Roman"/>
        <family val="1"/>
      </rPr>
      <t xml:space="preserve"> VSIA Rīga spsihiatrijas un narkoloģijas centrs</t>
    </r>
  </si>
  <si>
    <r>
      <t xml:space="preserve">  līdz normālam darba laikam </t>
    </r>
    <r>
      <rPr>
        <vertAlign val="superscript"/>
        <sz val="13"/>
        <rFont val="Times New Roman"/>
        <family val="1"/>
        <charset val="186"/>
      </rPr>
      <t>1</t>
    </r>
    <r>
      <rPr>
        <sz val="13"/>
        <rFont val="Times New Roman"/>
        <family val="1"/>
        <charset val="186"/>
      </rPr>
      <t xml:space="preserve"> - </t>
    </r>
    <r>
      <rPr>
        <b/>
        <sz val="13"/>
        <rFont val="Times New Roman"/>
        <family val="1"/>
      </rPr>
      <t>kopsumma par 3 mēnešiem</t>
    </r>
  </si>
  <si>
    <r>
      <t xml:space="preserve">Iestādes nosaukums: </t>
    </r>
    <r>
      <rPr>
        <b/>
        <sz val="13"/>
        <color theme="1"/>
        <rFont val="Times New Roman"/>
        <family val="1"/>
      </rPr>
      <t>SIA Cēsu klīnika</t>
    </r>
  </si>
  <si>
    <r>
      <t>Pārskata mēnesis:</t>
    </r>
    <r>
      <rPr>
        <b/>
        <sz val="13"/>
        <color theme="1"/>
        <rFont val="Times New Roman"/>
        <family val="1"/>
      </rPr>
      <t xml:space="preserve"> Janvāris - Marts</t>
    </r>
  </si>
  <si>
    <r>
      <t>Pārskata periods:</t>
    </r>
    <r>
      <rPr>
        <b/>
        <sz val="13"/>
        <color theme="1"/>
        <rFont val="Times New Roman"/>
        <family val="1"/>
      </rPr>
      <t xml:space="preserve"> Janvāris - Aprīlis</t>
    </r>
  </si>
  <si>
    <r>
      <t xml:space="preserve">  līdz normālam darba laikam </t>
    </r>
    <r>
      <rPr>
        <vertAlign val="superscript"/>
        <sz val="13"/>
        <rFont val="Times New Roman"/>
        <family val="1"/>
        <charset val="186"/>
      </rPr>
      <t>1</t>
    </r>
    <r>
      <rPr>
        <sz val="13"/>
        <rFont val="Times New Roman"/>
        <family val="1"/>
        <charset val="186"/>
      </rPr>
      <t xml:space="preserve"> - </t>
    </r>
    <r>
      <rPr>
        <b/>
        <sz val="13"/>
        <rFont val="Times New Roman"/>
        <family val="1"/>
      </rPr>
      <t>summēts janvāris-aprīlis</t>
    </r>
  </si>
  <si>
    <r>
      <t xml:space="preserve">Iestādes nosaukums: </t>
    </r>
    <r>
      <rPr>
        <b/>
        <sz val="13"/>
        <color theme="1"/>
        <rFont val="Times New Roman"/>
        <family val="1"/>
      </rPr>
      <t>SIA Saldus medicīnas centrs</t>
    </r>
  </si>
  <si>
    <r>
      <t>Pārskata mēnesis:</t>
    </r>
    <r>
      <rPr>
        <b/>
        <sz val="13"/>
        <color theme="1"/>
        <rFont val="Times New Roman"/>
        <family val="1"/>
      </rPr>
      <t xml:space="preserve"> Janvāris</t>
    </r>
  </si>
  <si>
    <r>
      <t>Pārskata periods:</t>
    </r>
    <r>
      <rPr>
        <b/>
        <sz val="13"/>
        <color theme="1"/>
        <rFont val="Times New Roman"/>
        <family val="1"/>
        <charset val="186"/>
      </rPr>
      <t xml:space="preserve"> Janvāris - Marts</t>
    </r>
  </si>
  <si>
    <r>
      <t xml:space="preserve">Iestādes nosaukums: </t>
    </r>
    <r>
      <rPr>
        <b/>
        <sz val="13"/>
        <color theme="1"/>
        <rFont val="Times New Roman"/>
        <family val="1"/>
      </rPr>
      <t>VSIA „Daugavpils psihoneiroloģiskā slimnīca”</t>
    </r>
  </si>
  <si>
    <r>
      <t xml:space="preserve">Pārskata periods: </t>
    </r>
    <r>
      <rPr>
        <b/>
        <sz val="13"/>
        <color theme="1"/>
        <rFont val="Times New Roman"/>
        <family val="1"/>
      </rPr>
      <t>Februāris</t>
    </r>
  </si>
  <si>
    <r>
      <t xml:space="preserve">Pārskata periods: </t>
    </r>
    <r>
      <rPr>
        <b/>
        <sz val="13"/>
        <color theme="1"/>
        <rFont val="Times New Roman"/>
        <family val="1"/>
      </rPr>
      <t>Marts</t>
    </r>
  </si>
  <si>
    <r>
      <t>Stundas likme (aprēķināta atbilstoši mēnešalgai vai darba līgumā noteiktā stundas likme)</t>
    </r>
    <r>
      <rPr>
        <vertAlign val="superscript"/>
        <sz val="13"/>
        <rFont val="Times New Roman"/>
        <family val="1"/>
      </rPr>
      <t>2</t>
    </r>
  </si>
  <si>
    <r>
      <t xml:space="preserve">  līdz normālam darba laikam </t>
    </r>
    <r>
      <rPr>
        <vertAlign val="superscript"/>
        <sz val="13"/>
        <rFont val="Times New Roman"/>
        <family val="1"/>
      </rPr>
      <t>1</t>
    </r>
  </si>
  <si>
    <r>
      <t xml:space="preserve">Iestādes nosaukums: </t>
    </r>
    <r>
      <rPr>
        <b/>
        <sz val="13"/>
        <color theme="1"/>
        <rFont val="Times New Roman"/>
        <family val="1"/>
      </rPr>
      <t>VSIA "Slimnīca "Ģintermuiža""</t>
    </r>
  </si>
  <si>
    <r>
      <t xml:space="preserve">Iestādes nosaukums: </t>
    </r>
    <r>
      <rPr>
        <b/>
        <sz val="13"/>
        <color theme="1"/>
        <rFont val="Calibri"/>
        <family val="2"/>
        <charset val="186"/>
        <scheme val="minor"/>
      </rPr>
      <t>VSIA "Slimnīca "Ģintermuiža""</t>
    </r>
  </si>
  <si>
    <r>
      <t xml:space="preserve">Pārskata mēnesis: </t>
    </r>
    <r>
      <rPr>
        <b/>
        <sz val="13"/>
        <color theme="1"/>
        <rFont val="Calibri"/>
        <family val="2"/>
        <charset val="186"/>
        <scheme val="minor"/>
      </rPr>
      <t>Februāris</t>
    </r>
  </si>
  <si>
    <r>
      <t xml:space="preserve">Pārskata mēnesis: </t>
    </r>
    <r>
      <rPr>
        <b/>
        <sz val="13"/>
        <color theme="1"/>
        <rFont val="Calibri"/>
        <family val="2"/>
        <scheme val="minor"/>
      </rPr>
      <t>Marts</t>
    </r>
  </si>
  <si>
    <r>
      <t xml:space="preserve">Pārskata mēnesis: </t>
    </r>
    <r>
      <rPr>
        <b/>
        <sz val="13"/>
        <color theme="1"/>
        <rFont val="Times New Roman"/>
        <family val="1"/>
        <charset val="186"/>
      </rPr>
      <t>Janvā</t>
    </r>
    <r>
      <rPr>
        <b/>
        <sz val="14"/>
        <color theme="1"/>
        <rFont val="Times New Roman"/>
        <family val="1"/>
        <charset val="186"/>
      </rPr>
      <t xml:space="preserve">ris </t>
    </r>
  </si>
  <si>
    <r>
      <t>Pārskata mēnesis:</t>
    </r>
    <r>
      <rPr>
        <b/>
        <sz val="13"/>
        <color theme="1"/>
        <rFont val="Times New Roman"/>
        <family val="1"/>
        <charset val="186"/>
      </rPr>
      <t xml:space="preserve"> Februā</t>
    </r>
    <r>
      <rPr>
        <b/>
        <sz val="14"/>
        <color theme="1"/>
        <rFont val="Times New Roman"/>
        <family val="1"/>
        <charset val="186"/>
      </rPr>
      <t>ris</t>
    </r>
  </si>
  <si>
    <r>
      <t>Pārskata mēnesis:</t>
    </r>
    <r>
      <rPr>
        <b/>
        <sz val="13"/>
        <color theme="1"/>
        <rFont val="Times New Roman"/>
        <family val="1"/>
        <charset val="186"/>
      </rPr>
      <t xml:space="preserve"> Marts</t>
    </r>
  </si>
  <si>
    <r>
      <t xml:space="preserve">Iestādes nosaukums: </t>
    </r>
    <r>
      <rPr>
        <b/>
        <sz val="13"/>
        <color theme="1"/>
        <rFont val="Times New Roman"/>
        <family val="1"/>
      </rPr>
      <t xml:space="preserve"> SIA Tukuma slimnīca</t>
    </r>
  </si>
  <si>
    <r>
      <t xml:space="preserve">Pārskata periods: </t>
    </r>
    <r>
      <rPr>
        <b/>
        <sz val="13"/>
        <color theme="1"/>
        <rFont val="Times New Roman"/>
        <family val="1"/>
      </rPr>
      <t>Janvāris - Marts</t>
    </r>
  </si>
  <si>
    <r>
      <t>Iestādes nosaukums:</t>
    </r>
    <r>
      <rPr>
        <b/>
        <sz val="13"/>
        <color theme="1"/>
        <rFont val="Times New Roman"/>
        <family val="1"/>
      </rPr>
      <t xml:space="preserve">  VSIA "Nacionālais rehabilitācijas centrs "Vaivari""</t>
    </r>
  </si>
  <si>
    <r>
      <t>Pārskata mēnesis:</t>
    </r>
    <r>
      <rPr>
        <b/>
        <sz val="13"/>
        <color theme="1"/>
        <rFont val="Times New Roman"/>
        <family val="1"/>
      </rPr>
      <t xml:space="preserve"> Februāris</t>
    </r>
  </si>
  <si>
    <r>
      <t xml:space="preserve">Iestādes nosaukums: </t>
    </r>
    <r>
      <rPr>
        <b/>
        <sz val="13"/>
        <color theme="1"/>
        <rFont val="Times New Roman"/>
        <family val="1"/>
      </rPr>
      <t xml:space="preserve"> VSIA "Nacionālais rehabilitācijas centrs "Vaivari""</t>
    </r>
  </si>
  <si>
    <r>
      <t xml:space="preserve">Iestādes nosaukums:  </t>
    </r>
    <r>
      <rPr>
        <b/>
        <sz val="13"/>
        <color theme="1"/>
        <rFont val="Times New Roman"/>
        <family val="1"/>
      </rPr>
      <t>VSIA "Nacionālais rehabilitācijas centrs "Vaivari""</t>
    </r>
  </si>
  <si>
    <r>
      <t xml:space="preserve">Iestādes nosaukums:  </t>
    </r>
    <r>
      <rPr>
        <b/>
        <sz val="13"/>
        <color theme="1"/>
        <rFont val="Times New Roman"/>
        <family val="1"/>
      </rPr>
      <t>VSIA  "Bērnu psihoneiroloģiskā slimnīca "AINAŽI""</t>
    </r>
  </si>
  <si>
    <t>*140 stundas ( 7 stundu darba diena)</t>
  </si>
  <si>
    <r>
      <t xml:space="preserve">Iestādes nosaukums: </t>
    </r>
    <r>
      <rPr>
        <b/>
        <sz val="13"/>
        <color theme="1"/>
        <rFont val="Times New Roman"/>
        <family val="1"/>
      </rPr>
      <t xml:space="preserve"> VSIA  "Bērnu psihoneiroloģiskā slimnīca "AINAŽI""</t>
    </r>
  </si>
  <si>
    <r>
      <t xml:space="preserve">Pārskata mēnesis: </t>
    </r>
    <r>
      <rPr>
        <b/>
        <sz val="13"/>
        <color theme="1"/>
        <rFont val="Times New Roman"/>
        <family val="1"/>
      </rPr>
      <t xml:space="preserve"> Februāris</t>
    </r>
  </si>
  <si>
    <r>
      <t xml:space="preserve">Iestādes nosaukums: </t>
    </r>
    <r>
      <rPr>
        <b/>
        <sz val="13"/>
        <color theme="1"/>
        <rFont val="Times New Roman"/>
        <family val="1"/>
      </rPr>
      <t xml:space="preserve"> SIA "Bauskas slimnīca"</t>
    </r>
  </si>
  <si>
    <r>
      <t xml:space="preserve">Iestādes nosaukums: </t>
    </r>
    <r>
      <rPr>
        <b/>
        <sz val="14"/>
        <color theme="1"/>
        <rFont val="Times New Roman"/>
        <family val="1"/>
        <charset val="186"/>
      </rPr>
      <t>Rīgas 1. slimnīca</t>
    </r>
  </si>
  <si>
    <r>
      <t>Pārskata mēnesis:</t>
    </r>
    <r>
      <rPr>
        <b/>
        <sz val="14"/>
        <color theme="1"/>
        <rFont val="Times New Roman"/>
        <family val="1"/>
        <charset val="186"/>
      </rPr>
      <t xml:space="preserve"> Janvāris</t>
    </r>
  </si>
  <si>
    <r>
      <t>Pārskata mēnesis:</t>
    </r>
    <r>
      <rPr>
        <b/>
        <sz val="14"/>
        <color theme="1"/>
        <rFont val="Times New Roman"/>
        <family val="1"/>
        <charset val="186"/>
      </rPr>
      <t xml:space="preserve"> Februāris</t>
    </r>
  </si>
  <si>
    <t>Janvāris</t>
  </si>
  <si>
    <t>Februāris</t>
  </si>
  <si>
    <t>Marts</t>
  </si>
  <si>
    <t>Aprīlis</t>
  </si>
  <si>
    <t>Pārskata mēnesis:  Janvāris</t>
  </si>
  <si>
    <t>1.pielikums MK rīkojuma projekta “Par finanšu līdzekļu piešķiršanu no valsts budžeta programmas “Līdzekļi neparedzētiem gadījumiem”” anotācijai</t>
  </si>
  <si>
    <t>1.1. Pielikums</t>
  </si>
  <si>
    <t>1.2. Pielikums</t>
  </si>
  <si>
    <t>1.3. Pielikums</t>
  </si>
  <si>
    <t>1.4. Pielikums</t>
  </si>
  <si>
    <t>1.5. Pielikums</t>
  </si>
  <si>
    <t>1.6. Pielikums</t>
  </si>
  <si>
    <t>1.7. Pielikums</t>
  </si>
  <si>
    <t>1.8. Pielikums</t>
  </si>
  <si>
    <t>1.9. Pielikums</t>
  </si>
  <si>
    <t>1.10. Pielikums</t>
  </si>
  <si>
    <t>1.11. Pielikums</t>
  </si>
  <si>
    <t>1.12. Pielikums</t>
  </si>
  <si>
    <t>1.13. Pielikums</t>
  </si>
  <si>
    <t>1.14. Pielikums</t>
  </si>
  <si>
    <t>1.15. Pielikums</t>
  </si>
  <si>
    <t>1.16. Pielikums</t>
  </si>
  <si>
    <t>1.17. Pielikums</t>
  </si>
  <si>
    <t>1.18. Pielikums</t>
  </si>
  <si>
    <t>1.19. Pielikums</t>
  </si>
  <si>
    <t>1.20. Pielikums</t>
  </si>
  <si>
    <t>1.21. Pielikums</t>
  </si>
  <si>
    <t>1.22. Pielikums</t>
  </si>
  <si>
    <t>1.23. Pielikums</t>
  </si>
  <si>
    <t>1.24. Pielikums</t>
  </si>
  <si>
    <t>1.25. Pielikums</t>
  </si>
  <si>
    <t>1.26. Pielikums</t>
  </si>
  <si>
    <t>1.27. Pielikums</t>
  </si>
  <si>
    <t>1.28. Pielikums</t>
  </si>
  <si>
    <t>1.29. Pielikums</t>
  </si>
  <si>
    <t>1.30. Pielikums</t>
  </si>
  <si>
    <t>1.31. Pielikums</t>
  </si>
  <si>
    <t>1.32. Pielikums</t>
  </si>
  <si>
    <t>1.33. Pielikums</t>
  </si>
  <si>
    <t>1.34. Pielikums</t>
  </si>
  <si>
    <t>1.35. Pielikums</t>
  </si>
  <si>
    <t>1.36. Pielikums</t>
  </si>
  <si>
    <t>1.37. Pielikums</t>
  </si>
  <si>
    <t>1.38. Pielikums</t>
  </si>
  <si>
    <t>1.39. Pielikums</t>
  </si>
  <si>
    <t>1.40. Pielikums</t>
  </si>
  <si>
    <t>1.41. Pielikums</t>
  </si>
  <si>
    <t>1.42. Pielikums</t>
  </si>
  <si>
    <t>1.43. Pielikums</t>
  </si>
  <si>
    <t>1.44. Pielikums</t>
  </si>
  <si>
    <t>1.45. Pielikums</t>
  </si>
  <si>
    <t>1.46. Pielikums</t>
  </si>
  <si>
    <t>1.47. Pielikums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</si>
</sst>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0.000"/>
    <numFmt numFmtId="165" formatCode="#,##0.0"/>
    <numFmt numFmtId="166" formatCode="#,##0.000"/>
    <numFmt numFmtId="167" formatCode="#,##0.0000"/>
    <numFmt numFmtId="168" formatCode="0.0"/>
    <numFmt numFmtId="169" formatCode="#0.00"/>
    <numFmt numFmtId="170" formatCode="0.00000"/>
    <numFmt numFmtId="171" formatCode="0.000000"/>
    <numFmt numFmtId="172" formatCode="0.0000"/>
    <numFmt numFmtId="173" formatCode="0.0000000"/>
  </numFmts>
  <fonts count="89" x14ac:knownFonts="1">
    <font>
      <sz val="11"/>
      <color theme="1"/>
      <name val="Calibri"/>
      <family val="2"/>
      <charset val="186"/>
      <scheme val="minor"/>
    </font>
    <font>
      <sz val="11"/>
      <color theme="1"/>
      <name val="Calibri"/>
      <family val="2"/>
      <charset val="186"/>
      <scheme val="minor"/>
    </font>
    <font>
      <sz val="10"/>
      <color theme="1"/>
      <name val="Times New Roman"/>
      <family val="1"/>
      <charset val="186"/>
    </font>
    <font>
      <i/>
      <sz val="10"/>
      <color theme="1"/>
      <name val="Times New Roman"/>
      <family val="1"/>
      <charset val="186"/>
    </font>
    <font>
      <b/>
      <sz val="10"/>
      <color theme="1"/>
      <name val="Times New Roman"/>
      <family val="1"/>
      <charset val="186"/>
    </font>
    <font>
      <b/>
      <sz val="10"/>
      <color rgb="FFFF0000"/>
      <name val="Times New Roman"/>
      <family val="1"/>
      <charset val="186"/>
    </font>
    <font>
      <sz val="10"/>
      <name val="Times New Roman"/>
      <family val="1"/>
      <charset val="186"/>
    </font>
    <font>
      <vertAlign val="superscript"/>
      <sz val="10"/>
      <name val="Times New Roman"/>
      <family val="1"/>
      <charset val="186"/>
    </font>
    <font>
      <i/>
      <sz val="10"/>
      <name val="Times New Roman"/>
      <family val="1"/>
      <charset val="186"/>
    </font>
    <font>
      <sz val="10"/>
      <color theme="0"/>
      <name val="Times New Roman"/>
      <family val="1"/>
      <charset val="186"/>
    </font>
    <font>
      <b/>
      <sz val="10"/>
      <name val="Times New Roman"/>
      <family val="1"/>
      <charset val="186"/>
    </font>
    <font>
      <sz val="13"/>
      <color theme="1"/>
      <name val="Times New Roman"/>
      <family val="1"/>
      <charset val="186"/>
    </font>
    <font>
      <i/>
      <sz val="12"/>
      <color theme="1"/>
      <name val="Times New Roman"/>
      <family val="1"/>
      <charset val="186"/>
    </font>
    <font>
      <b/>
      <sz val="13"/>
      <color theme="1"/>
      <name val="Times New Roman"/>
      <family val="1"/>
      <charset val="186"/>
    </font>
    <font>
      <b/>
      <sz val="13"/>
      <color rgb="FFFF0000"/>
      <name val="Times New Roman"/>
      <family val="1"/>
      <charset val="186"/>
    </font>
    <font>
      <sz val="13"/>
      <name val="Times New Roman"/>
      <family val="1"/>
      <charset val="186"/>
    </font>
    <font>
      <vertAlign val="superscript"/>
      <sz val="13"/>
      <name val="Times New Roman"/>
      <family val="1"/>
      <charset val="186"/>
    </font>
    <font>
      <i/>
      <sz val="13"/>
      <name val="Times New Roman"/>
      <family val="1"/>
      <charset val="186"/>
    </font>
    <font>
      <sz val="12"/>
      <color theme="1"/>
      <name val="Times New Roman"/>
      <family val="1"/>
      <charset val="186"/>
    </font>
    <font>
      <i/>
      <sz val="13"/>
      <color theme="1"/>
      <name val="Times New Roman"/>
      <family val="1"/>
      <charset val="186"/>
    </font>
    <font>
      <u/>
      <sz val="12"/>
      <color theme="1"/>
      <name val="Times New Roman"/>
      <family val="1"/>
      <charset val="186"/>
    </font>
    <font>
      <vertAlign val="superscript"/>
      <sz val="12"/>
      <color theme="1"/>
      <name val="Times New Roman"/>
      <family val="1"/>
      <charset val="186"/>
    </font>
    <font>
      <vertAlign val="superscript"/>
      <sz val="14"/>
      <color theme="1"/>
      <name val="Times New Roman"/>
      <family val="1"/>
      <charset val="186"/>
    </font>
    <font>
      <sz val="12"/>
      <color rgb="FFFF0000"/>
      <name val="Times New Roman"/>
      <family val="1"/>
      <charset val="186"/>
    </font>
    <font>
      <b/>
      <sz val="12"/>
      <color rgb="FFFF0000"/>
      <name val="Times New Roman"/>
      <family val="1"/>
      <charset val="186"/>
    </font>
    <font>
      <sz val="11"/>
      <color rgb="FF000000"/>
      <name val="Calibri"/>
      <family val="2"/>
      <charset val="186"/>
      <scheme val="minor"/>
    </font>
    <font>
      <sz val="13"/>
      <color rgb="FFFF0000"/>
      <name val="Times New Roman"/>
      <family val="1"/>
      <charset val="186"/>
    </font>
    <font>
      <sz val="12"/>
      <name val="Times New Roman"/>
      <family val="1"/>
      <charset val="186"/>
    </font>
    <font>
      <b/>
      <sz val="13"/>
      <name val="Times New Roman"/>
      <family val="1"/>
      <charset val="186"/>
    </font>
    <font>
      <i/>
      <sz val="14"/>
      <name val="Times New Roman"/>
      <family val="1"/>
      <charset val="186"/>
    </font>
    <font>
      <sz val="12"/>
      <name val="Arial"/>
      <family val="2"/>
      <charset val="186"/>
    </font>
    <font>
      <sz val="11"/>
      <name val="Times New Roman"/>
      <family val="1"/>
      <charset val="186"/>
    </font>
    <font>
      <sz val="11"/>
      <name val="Calibri"/>
      <family val="2"/>
      <charset val="186"/>
      <scheme val="minor"/>
    </font>
    <font>
      <b/>
      <sz val="11"/>
      <color theme="1"/>
      <name val="Calibri"/>
      <family val="2"/>
      <charset val="186"/>
      <scheme val="minor"/>
    </font>
    <font>
      <sz val="13"/>
      <color theme="1"/>
      <name val="Calibri"/>
      <family val="2"/>
      <charset val="186"/>
      <scheme val="minor"/>
    </font>
    <font>
      <i/>
      <sz val="12"/>
      <color theme="1"/>
      <name val="Calibri"/>
      <family val="2"/>
      <charset val="186"/>
      <scheme val="minor"/>
    </font>
    <font>
      <b/>
      <sz val="13"/>
      <color theme="1"/>
      <name val="Calibri"/>
      <family val="2"/>
      <charset val="186"/>
      <scheme val="minor"/>
    </font>
    <font>
      <b/>
      <sz val="13"/>
      <color rgb="FFFF0000"/>
      <name val="Calibri"/>
      <family val="2"/>
      <charset val="186"/>
      <scheme val="minor"/>
    </font>
    <font>
      <sz val="13"/>
      <name val="Calibri"/>
      <family val="2"/>
      <charset val="186"/>
      <scheme val="minor"/>
    </font>
    <font>
      <vertAlign val="superscript"/>
      <sz val="13"/>
      <name val="Calibri"/>
      <family val="2"/>
      <charset val="186"/>
      <scheme val="minor"/>
    </font>
    <font>
      <i/>
      <sz val="13"/>
      <name val="Calibri"/>
      <family val="2"/>
      <charset val="186"/>
      <scheme val="minor"/>
    </font>
    <font>
      <sz val="12"/>
      <color theme="1"/>
      <name val="Calibri"/>
      <family val="2"/>
      <charset val="186"/>
      <scheme val="minor"/>
    </font>
    <font>
      <b/>
      <sz val="13"/>
      <name val="Calibri"/>
      <family val="2"/>
      <charset val="186"/>
      <scheme val="minor"/>
    </font>
    <font>
      <b/>
      <sz val="11"/>
      <name val="Calibri"/>
      <family val="2"/>
      <charset val="186"/>
      <scheme val="minor"/>
    </font>
    <font>
      <sz val="11"/>
      <color theme="1"/>
      <name val="Times New Roman"/>
      <family val="1"/>
      <charset val="186"/>
    </font>
    <font>
      <b/>
      <vertAlign val="superscript"/>
      <sz val="11"/>
      <name val="Times New Roman"/>
      <family val="1"/>
      <charset val="186"/>
    </font>
    <font>
      <i/>
      <sz val="11"/>
      <name val="Times New Roman"/>
      <family val="1"/>
      <charset val="186"/>
    </font>
    <font>
      <b/>
      <sz val="11"/>
      <color theme="1"/>
      <name val="Times New Roman"/>
      <family val="1"/>
      <charset val="186"/>
    </font>
    <font>
      <vertAlign val="superscript"/>
      <sz val="11"/>
      <name val="Times New Roman"/>
      <family val="1"/>
      <charset val="186"/>
    </font>
    <font>
      <b/>
      <sz val="12"/>
      <color theme="1"/>
      <name val="Times New Roman"/>
      <family val="1"/>
      <charset val="186"/>
    </font>
    <font>
      <b/>
      <sz val="9"/>
      <color indexed="81"/>
      <name val="Tahoma"/>
      <family val="2"/>
      <charset val="186"/>
    </font>
    <font>
      <sz val="9"/>
      <color indexed="81"/>
      <name val="Tahoma"/>
      <family val="2"/>
      <charset val="186"/>
    </font>
    <font>
      <sz val="11"/>
      <color theme="1"/>
      <name val="Calibri"/>
      <family val="2"/>
      <scheme val="minor"/>
    </font>
    <font>
      <vertAlign val="superscript"/>
      <sz val="12"/>
      <name val="Times New Roman"/>
      <family val="1"/>
      <charset val="186"/>
    </font>
    <font>
      <i/>
      <sz val="12"/>
      <name val="Times New Roman"/>
      <family val="1"/>
      <charset val="186"/>
    </font>
    <font>
      <b/>
      <sz val="12"/>
      <name val="Times New Roman"/>
      <family val="1"/>
      <charset val="186"/>
    </font>
    <font>
      <b/>
      <i/>
      <sz val="12"/>
      <name val="Times New Roman"/>
      <family val="1"/>
      <charset val="186"/>
    </font>
    <font>
      <sz val="12"/>
      <color rgb="FF000000"/>
      <name val="Times New Roman"/>
      <family val="1"/>
      <charset val="186"/>
    </font>
    <font>
      <b/>
      <sz val="14"/>
      <color theme="1"/>
      <name val="Times New Roman"/>
      <family val="1"/>
      <charset val="186"/>
    </font>
    <font>
      <sz val="10"/>
      <name val="Calibri"/>
      <family val="2"/>
      <charset val="186"/>
      <scheme val="minor"/>
    </font>
    <font>
      <sz val="11"/>
      <name val="Calibri"/>
      <family val="2"/>
      <charset val="186"/>
    </font>
    <font>
      <sz val="9"/>
      <name val="Times New Roman"/>
      <family val="1"/>
      <charset val="186"/>
    </font>
    <font>
      <sz val="10"/>
      <name val="Arial"/>
      <family val="2"/>
      <charset val="186"/>
    </font>
    <font>
      <sz val="13"/>
      <color theme="1"/>
      <name val="Times New Roman"/>
      <family val="1"/>
    </font>
    <font>
      <b/>
      <sz val="12"/>
      <color theme="1"/>
      <name val="Times New Roman"/>
      <family val="1"/>
    </font>
    <font>
      <sz val="12"/>
      <name val="Times New Roman"/>
      <family val="1"/>
    </font>
    <font>
      <sz val="12"/>
      <color theme="1"/>
      <name val="Times New Roman"/>
      <family val="1"/>
    </font>
    <font>
      <sz val="12"/>
      <color rgb="FF000000"/>
      <name val="Times New Roman"/>
      <family val="1"/>
    </font>
    <font>
      <b/>
      <sz val="12"/>
      <name val="Times New Roman"/>
      <family val="1"/>
    </font>
    <font>
      <b/>
      <sz val="13"/>
      <color theme="1"/>
      <name val="Times New Roman"/>
      <family val="1"/>
    </font>
    <font>
      <vertAlign val="superscript"/>
      <sz val="14"/>
      <color theme="1"/>
      <name val="Times New Roman"/>
      <family val="1"/>
    </font>
    <font>
      <b/>
      <sz val="13"/>
      <name val="Times New Roman"/>
      <family val="1"/>
    </font>
    <font>
      <sz val="13"/>
      <name val="Times New Roman"/>
      <family val="1"/>
    </font>
    <font>
      <sz val="10"/>
      <color theme="1"/>
      <name val="Times New Roman"/>
      <family val="1"/>
    </font>
    <font>
      <b/>
      <sz val="10"/>
      <color theme="1"/>
      <name val="Times New Roman"/>
      <family val="1"/>
    </font>
    <font>
      <b/>
      <sz val="10"/>
      <name val="Times New Roman"/>
      <family val="1"/>
    </font>
    <font>
      <b/>
      <sz val="9"/>
      <name val="Times New Roman"/>
      <family val="1"/>
    </font>
    <font>
      <i/>
      <sz val="13"/>
      <color theme="1"/>
      <name val="Times New Roman"/>
      <family val="1"/>
    </font>
    <font>
      <b/>
      <sz val="11"/>
      <name val="Times New Roman"/>
      <family val="1"/>
    </font>
    <font>
      <sz val="13"/>
      <color indexed="8"/>
      <name val="Times New Roman"/>
      <family val="1"/>
    </font>
    <font>
      <sz val="9"/>
      <color indexed="81"/>
      <name val="Tahoma"/>
      <family val="2"/>
    </font>
    <font>
      <b/>
      <sz val="9"/>
      <color indexed="81"/>
      <name val="Tahoma"/>
      <family val="2"/>
    </font>
    <font>
      <b/>
      <sz val="13"/>
      <color rgb="FFFF0000"/>
      <name val="Times New Roman"/>
      <family val="1"/>
    </font>
    <font>
      <vertAlign val="superscript"/>
      <sz val="13"/>
      <name val="Times New Roman"/>
      <family val="1"/>
    </font>
    <font>
      <i/>
      <sz val="13"/>
      <name val="Times New Roman"/>
      <family val="1"/>
    </font>
    <font>
      <b/>
      <sz val="13"/>
      <color theme="1"/>
      <name val="Calibri"/>
      <family val="2"/>
      <scheme val="minor"/>
    </font>
    <font>
      <sz val="13"/>
      <color theme="1"/>
      <name val="Calibri"/>
      <family val="2"/>
      <scheme val="minor"/>
    </font>
    <font>
      <sz val="10"/>
      <name val="Calibri"/>
      <family val="2"/>
      <scheme val="minor"/>
    </font>
    <font>
      <i/>
      <sz val="11"/>
      <color theme="1"/>
      <name val="Times New Roman"/>
      <family val="1"/>
    </font>
  </fonts>
  <fills count="8">
    <fill>
      <patternFill patternType="none"/>
    </fill>
    <fill>
      <patternFill patternType="gray125"/>
    </fill>
    <fill>
      <patternFill patternType="solid">
        <fgColor theme="9" tint="0.59996337778862885"/>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599932859279152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0" fontId="1" fillId="0" borderId="0"/>
    <xf numFmtId="0" fontId="30" fillId="0" borderId="0"/>
    <xf numFmtId="0" fontId="52" fillId="0" borderId="0"/>
    <xf numFmtId="43" fontId="52" fillId="0" borderId="0" applyFont="0" applyFill="0" applyBorder="0" applyAlignment="0" applyProtection="0"/>
    <xf numFmtId="0" fontId="62" fillId="0" borderId="0"/>
  </cellStyleXfs>
  <cellXfs count="620">
    <xf numFmtId="0" fontId="0" fillId="0" borderId="0" xfId="0"/>
    <xf numFmtId="0" fontId="2" fillId="0" borderId="0" xfId="0" applyFont="1"/>
    <xf numFmtId="0" fontId="2" fillId="0" borderId="0" xfId="0" applyFont="1" applyBorder="1"/>
    <xf numFmtId="0" fontId="4" fillId="0" borderId="0" xfId="0" applyFont="1" applyBorder="1"/>
    <xf numFmtId="0" fontId="4" fillId="0" borderId="0" xfId="0" applyFont="1"/>
    <xf numFmtId="0" fontId="5" fillId="0" borderId="4" xfId="0" applyFont="1" applyBorder="1" applyAlignment="1">
      <alignment horizontal="center"/>
    </xf>
    <xf numFmtId="0" fontId="5" fillId="0" borderId="0" xfId="0" applyFont="1" applyAlignment="1">
      <alignment horizontal="center"/>
    </xf>
    <xf numFmtId="0" fontId="2" fillId="0" borderId="1" xfId="0" applyFont="1" applyBorder="1" applyAlignment="1">
      <alignment horizontal="center" vertical="center" wrapText="1"/>
    </xf>
    <xf numFmtId="0" fontId="4" fillId="2" borderId="1" xfId="0" applyFont="1" applyFill="1" applyBorder="1" applyAlignment="1">
      <alignment horizontal="right"/>
    </xf>
    <xf numFmtId="0" fontId="6" fillId="0" borderId="1" xfId="0" applyFont="1" applyBorder="1" applyAlignment="1">
      <alignment horizontal="left" wrapText="1"/>
    </xf>
    <xf numFmtId="3" fontId="4" fillId="0" borderId="1" xfId="0" applyNumberFormat="1" applyFont="1" applyBorder="1"/>
    <xf numFmtId="3" fontId="2" fillId="0" borderId="1" xfId="0" applyNumberFormat="1" applyFont="1" applyBorder="1"/>
    <xf numFmtId="4" fontId="2" fillId="0" borderId="1" xfId="0" applyNumberFormat="1" applyFont="1" applyBorder="1"/>
    <xf numFmtId="3" fontId="2" fillId="0" borderId="0" xfId="0" applyNumberFormat="1" applyFont="1" applyBorder="1"/>
    <xf numFmtId="0" fontId="2" fillId="0" borderId="0" xfId="0" applyFont="1" applyBorder="1" applyAlignment="1">
      <alignment horizontal="right"/>
    </xf>
    <xf numFmtId="0" fontId="4" fillId="2" borderId="1" xfId="0" applyFont="1" applyFill="1" applyBorder="1" applyAlignment="1">
      <alignment horizontal="right" wrapText="1"/>
    </xf>
    <xf numFmtId="0" fontId="2" fillId="0" borderId="1" xfId="0" applyFont="1" applyBorder="1" applyAlignment="1">
      <alignment horizontal="right"/>
    </xf>
    <xf numFmtId="3" fontId="4" fillId="0" borderId="1" xfId="0" applyNumberFormat="1" applyFont="1" applyBorder="1" applyAlignment="1">
      <alignment horizontal="right"/>
    </xf>
    <xf numFmtId="0" fontId="6" fillId="0" borderId="3" xfId="0" applyFont="1" applyBorder="1" applyAlignment="1">
      <alignment horizontal="left" wrapText="1"/>
    </xf>
    <xf numFmtId="0" fontId="9" fillId="0" borderId="0" xfId="0" applyFont="1"/>
    <xf numFmtId="4" fontId="9" fillId="0" borderId="0" xfId="0" applyNumberFormat="1" applyFont="1"/>
    <xf numFmtId="3" fontId="4" fillId="2" borderId="1" xfId="0" applyNumberFormat="1" applyFont="1" applyFill="1" applyBorder="1" applyAlignment="1">
      <alignment horizontal="right"/>
    </xf>
    <xf numFmtId="3" fontId="2" fillId="0" borderId="1" xfId="0" applyNumberFormat="1" applyFont="1" applyBorder="1" applyAlignment="1">
      <alignment horizontal="right"/>
    </xf>
    <xf numFmtId="4" fontId="2" fillId="0" borderId="1" xfId="0" applyNumberFormat="1" applyFont="1" applyBorder="1" applyAlignment="1">
      <alignment horizontal="right"/>
    </xf>
    <xf numFmtId="4" fontId="2" fillId="0" borderId="1" xfId="0" applyNumberFormat="1" applyFont="1" applyFill="1" applyBorder="1" applyAlignment="1">
      <alignment horizontal="right"/>
    </xf>
    <xf numFmtId="0" fontId="2" fillId="0" borderId="2" xfId="0" applyFont="1" applyBorder="1" applyAlignment="1">
      <alignment horizontal="center" vertical="center" wrapText="1"/>
    </xf>
    <xf numFmtId="0" fontId="2" fillId="0" borderId="1" xfId="0" applyFont="1" applyBorder="1" applyAlignment="1"/>
    <xf numFmtId="164" fontId="2" fillId="0" borderId="1" xfId="0" applyNumberFormat="1" applyFont="1" applyBorder="1" applyAlignment="1">
      <alignment horizontal="right"/>
    </xf>
    <xf numFmtId="1" fontId="4" fillId="2" borderId="1" xfId="0" applyNumberFormat="1" applyFont="1" applyFill="1" applyBorder="1" applyAlignment="1">
      <alignment horizontal="right"/>
    </xf>
    <xf numFmtId="1" fontId="4" fillId="0" borderId="1" xfId="0" applyNumberFormat="1" applyFont="1" applyBorder="1" applyAlignment="1">
      <alignment horizontal="right"/>
    </xf>
    <xf numFmtId="1" fontId="2" fillId="0" borderId="1" xfId="0" applyNumberFormat="1" applyFont="1" applyBorder="1" applyAlignment="1">
      <alignment horizontal="right"/>
    </xf>
    <xf numFmtId="2" fontId="2" fillId="0" borderId="1" xfId="0" applyNumberFormat="1" applyFont="1" applyBorder="1" applyAlignment="1">
      <alignment horizontal="right"/>
    </xf>
    <xf numFmtId="0" fontId="11" fillId="0" borderId="0" xfId="0" applyFont="1"/>
    <xf numFmtId="0" fontId="13" fillId="0" borderId="0" xfId="0" applyFont="1"/>
    <xf numFmtId="0" fontId="14" fillId="0" borderId="4" xfId="0" applyFont="1" applyBorder="1" applyAlignment="1">
      <alignment horizontal="center"/>
    </xf>
    <xf numFmtId="0" fontId="14" fillId="0" borderId="0" xfId="0" applyFont="1" applyAlignment="1">
      <alignment horizontal="center"/>
    </xf>
    <xf numFmtId="0" fontId="18" fillId="0" borderId="1" xfId="0" applyFont="1" applyBorder="1" applyAlignment="1">
      <alignment horizontal="center" vertical="center" wrapText="1"/>
    </xf>
    <xf numFmtId="0" fontId="13" fillId="2" borderId="1" xfId="0" applyFont="1" applyFill="1" applyBorder="1" applyAlignment="1">
      <alignment horizontal="right"/>
    </xf>
    <xf numFmtId="3" fontId="13" fillId="2" borderId="1" xfId="0" applyNumberFormat="1" applyFont="1" applyFill="1" applyBorder="1"/>
    <xf numFmtId="4" fontId="13" fillId="2" borderId="1" xfId="0" applyNumberFormat="1" applyFont="1" applyFill="1" applyBorder="1"/>
    <xf numFmtId="0" fontId="15" fillId="0" borderId="1" xfId="0" applyFont="1" applyBorder="1" applyAlignment="1">
      <alignment horizontal="left" wrapText="1"/>
    </xf>
    <xf numFmtId="3" fontId="11" fillId="0" borderId="1" xfId="0" applyNumberFormat="1" applyFont="1" applyBorder="1"/>
    <xf numFmtId="4" fontId="11" fillId="0" borderId="1" xfId="0" applyNumberFormat="1" applyFont="1" applyBorder="1"/>
    <xf numFmtId="4" fontId="11" fillId="0" borderId="1" xfId="0" applyNumberFormat="1" applyFont="1" applyFill="1" applyBorder="1"/>
    <xf numFmtId="0" fontId="11" fillId="0" borderId="1" xfId="0" applyFont="1" applyBorder="1" applyAlignment="1">
      <alignment horizontal="left" wrapText="1"/>
    </xf>
    <xf numFmtId="3" fontId="11" fillId="0" borderId="0" xfId="0" applyNumberFormat="1" applyFont="1"/>
    <xf numFmtId="4" fontId="11" fillId="0" borderId="0" xfId="0" applyNumberFormat="1" applyFont="1"/>
    <xf numFmtId="0" fontId="20" fillId="0" borderId="0" xfId="0" applyFont="1"/>
    <xf numFmtId="0" fontId="18" fillId="0" borderId="0" xfId="0" applyFont="1"/>
    <xf numFmtId="0" fontId="18" fillId="0" borderId="0" xfId="0" applyFont="1" applyAlignment="1">
      <alignment horizontal="left"/>
    </xf>
    <xf numFmtId="0" fontId="25" fillId="0" borderId="0" xfId="0" applyFont="1" applyAlignment="1">
      <alignment vertical="center" wrapText="1"/>
    </xf>
    <xf numFmtId="0" fontId="11" fillId="0" borderId="0" xfId="2" applyFont="1"/>
    <xf numFmtId="0" fontId="13" fillId="0" borderId="0" xfId="2" applyFont="1"/>
    <xf numFmtId="0" fontId="14" fillId="0" borderId="4" xfId="2" applyFont="1" applyBorder="1" applyAlignment="1">
      <alignment horizontal="center"/>
    </xf>
    <xf numFmtId="0" fontId="14" fillId="0" borderId="0" xfId="2" applyFont="1" applyAlignment="1">
      <alignment horizontal="center"/>
    </xf>
    <xf numFmtId="0" fontId="18" fillId="0" borderId="1" xfId="2" applyFont="1" applyBorder="1" applyAlignment="1">
      <alignment horizontal="center" vertical="center" wrapText="1"/>
    </xf>
    <xf numFmtId="0" fontId="13" fillId="2" borderId="1" xfId="2" applyFont="1" applyFill="1" applyBorder="1" applyAlignment="1">
      <alignment horizontal="right"/>
    </xf>
    <xf numFmtId="3" fontId="13" fillId="2" borderId="1" xfId="2" applyNumberFormat="1" applyFont="1" applyFill="1" applyBorder="1"/>
    <xf numFmtId="4" fontId="13" fillId="2" borderId="1" xfId="2" applyNumberFormat="1" applyFont="1" applyFill="1" applyBorder="1"/>
    <xf numFmtId="0" fontId="15" fillId="4" borderId="1" xfId="2" applyFont="1" applyFill="1" applyBorder="1" applyAlignment="1">
      <alignment horizontal="left" wrapText="1"/>
    </xf>
    <xf numFmtId="0" fontId="13" fillId="4" borderId="1" xfId="2" applyFont="1" applyFill="1" applyBorder="1"/>
    <xf numFmtId="3" fontId="13" fillId="4" borderId="1" xfId="2" applyNumberFormat="1" applyFont="1" applyFill="1" applyBorder="1"/>
    <xf numFmtId="4" fontId="13" fillId="4" borderId="1" xfId="2" applyNumberFormat="1" applyFont="1" applyFill="1" applyBorder="1"/>
    <xf numFmtId="0" fontId="15" fillId="0" borderId="1" xfId="2" applyFont="1" applyBorder="1" applyAlignment="1">
      <alignment horizontal="left" wrapText="1"/>
    </xf>
    <xf numFmtId="3" fontId="11" fillId="0" borderId="1" xfId="2" applyNumberFormat="1" applyFont="1" applyBorder="1"/>
    <xf numFmtId="4" fontId="11" fillId="0" borderId="1" xfId="2" applyNumberFormat="1" applyFont="1" applyBorder="1"/>
    <xf numFmtId="0" fontId="11" fillId="0" borderId="1" xfId="2" applyFont="1" applyBorder="1" applyAlignment="1">
      <alignment horizontal="left" wrapText="1"/>
    </xf>
    <xf numFmtId="3" fontId="11" fillId="0" borderId="0" xfId="2" applyNumberFormat="1" applyFont="1"/>
    <xf numFmtId="4" fontId="11" fillId="0" borderId="0" xfId="2" applyNumberFormat="1" applyFont="1"/>
    <xf numFmtId="0" fontId="20" fillId="0" borderId="0" xfId="2" applyFont="1"/>
    <xf numFmtId="0" fontId="18" fillId="0" borderId="0" xfId="2" applyFont="1"/>
    <xf numFmtId="0" fontId="18" fillId="0" borderId="0" xfId="2" applyFont="1" applyAlignment="1">
      <alignment horizontal="left"/>
    </xf>
    <xf numFmtId="0" fontId="25" fillId="0" borderId="0" xfId="2" applyFont="1" applyAlignment="1">
      <alignment vertical="center" wrapText="1"/>
    </xf>
    <xf numFmtId="0" fontId="18" fillId="0" borderId="5" xfId="0" applyFont="1" applyBorder="1" applyAlignment="1">
      <alignment horizontal="center" vertical="center" wrapText="1"/>
    </xf>
    <xf numFmtId="4" fontId="4" fillId="2" borderId="1" xfId="0" applyNumberFormat="1" applyFont="1" applyFill="1" applyBorder="1"/>
    <xf numFmtId="4" fontId="13" fillId="0" borderId="1" xfId="0" applyNumberFormat="1" applyFont="1" applyBorder="1"/>
    <xf numFmtId="3" fontId="11" fillId="3" borderId="1" xfId="0" applyNumberFormat="1" applyFont="1" applyFill="1" applyBorder="1"/>
    <xf numFmtId="4" fontId="11" fillId="3" borderId="1" xfId="0" applyNumberFormat="1" applyFont="1" applyFill="1" applyBorder="1"/>
    <xf numFmtId="0" fontId="15" fillId="3" borderId="1" xfId="0" applyFont="1" applyFill="1" applyBorder="1" applyAlignment="1">
      <alignment horizontal="left" wrapText="1"/>
    </xf>
    <xf numFmtId="4" fontId="15" fillId="3" borderId="1" xfId="0" applyNumberFormat="1" applyFont="1" applyFill="1" applyBorder="1"/>
    <xf numFmtId="0" fontId="26" fillId="3" borderId="1" xfId="0" applyFont="1" applyFill="1" applyBorder="1" applyAlignment="1">
      <alignment horizontal="left" wrapText="1"/>
    </xf>
    <xf numFmtId="3" fontId="15" fillId="3" borderId="1" xfId="0" applyNumberFormat="1" applyFont="1" applyFill="1" applyBorder="1"/>
    <xf numFmtId="0" fontId="27" fillId="0" borderId="0" xfId="0" applyFont="1" applyAlignment="1">
      <alignment horizontal="left"/>
    </xf>
    <xf numFmtId="0" fontId="14" fillId="0" borderId="0" xfId="0" applyFont="1" applyBorder="1" applyAlignment="1">
      <alignment horizontal="center"/>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3" fillId="2" borderId="9" xfId="0" applyFont="1" applyFill="1" applyBorder="1" applyAlignment="1">
      <alignment horizontal="right"/>
    </xf>
    <xf numFmtId="0" fontId="15" fillId="0" borderId="9" xfId="0" applyFont="1" applyBorder="1" applyAlignment="1">
      <alignment horizontal="left" wrapText="1"/>
    </xf>
    <xf numFmtId="4" fontId="11" fillId="0" borderId="10" xfId="0" applyNumberFormat="1" applyFont="1" applyBorder="1"/>
    <xf numFmtId="165" fontId="11" fillId="0" borderId="1" xfId="0" applyNumberFormat="1" applyFont="1" applyBorder="1"/>
    <xf numFmtId="0" fontId="11" fillId="0" borderId="9" xfId="0" applyFont="1" applyBorder="1" applyAlignment="1">
      <alignment horizontal="left" wrapText="1"/>
    </xf>
    <xf numFmtId="3" fontId="11" fillId="0" borderId="2" xfId="0" applyNumberFormat="1" applyFont="1" applyBorder="1"/>
    <xf numFmtId="165" fontId="11" fillId="0" borderId="2" xfId="0" applyNumberFormat="1" applyFont="1" applyBorder="1"/>
    <xf numFmtId="4" fontId="11" fillId="0" borderId="2" xfId="0" applyNumberFormat="1" applyFont="1" applyBorder="1"/>
    <xf numFmtId="4" fontId="11" fillId="0" borderId="11" xfId="0" applyNumberFormat="1" applyFont="1" applyBorder="1"/>
    <xf numFmtId="3" fontId="11" fillId="0" borderId="3" xfId="0" applyNumberFormat="1" applyFont="1" applyBorder="1"/>
    <xf numFmtId="4" fontId="11" fillId="0" borderId="3" xfId="0" applyNumberFormat="1" applyFont="1" applyBorder="1"/>
    <xf numFmtId="4" fontId="11" fillId="0" borderId="12" xfId="0" applyNumberFormat="1" applyFont="1" applyBorder="1"/>
    <xf numFmtId="0" fontId="15" fillId="0" borderId="0" xfId="0" applyFont="1"/>
    <xf numFmtId="0" fontId="28" fillId="0" borderId="4" xfId="0" applyFont="1" applyBorder="1" applyAlignment="1">
      <alignment horizontal="center"/>
    </xf>
    <xf numFmtId="0" fontId="27" fillId="0" borderId="1" xfId="0" applyFont="1" applyBorder="1" applyAlignment="1">
      <alignment horizontal="center" vertical="center" wrapText="1"/>
    </xf>
    <xf numFmtId="4" fontId="13" fillId="0" borderId="0" xfId="0" applyNumberFormat="1" applyFont="1"/>
    <xf numFmtId="0" fontId="13" fillId="3" borderId="0" xfId="0" applyFont="1" applyFill="1"/>
    <xf numFmtId="3" fontId="13" fillId="5" borderId="1" xfId="0" applyNumberFormat="1" applyFont="1" applyFill="1" applyBorder="1"/>
    <xf numFmtId="4" fontId="13" fillId="5" borderId="1" xfId="0" applyNumberFormat="1" applyFont="1" applyFill="1" applyBorder="1"/>
    <xf numFmtId="0" fontId="28" fillId="0" borderId="1" xfId="0" applyFont="1" applyBorder="1" applyAlignment="1">
      <alignment horizontal="left" wrapText="1"/>
    </xf>
    <xf numFmtId="3" fontId="13" fillId="0" borderId="1" xfId="0" applyNumberFormat="1" applyFont="1" applyBorder="1"/>
    <xf numFmtId="3" fontId="13" fillId="0" borderId="0" xfId="0" applyNumberFormat="1" applyFont="1" applyBorder="1"/>
    <xf numFmtId="3" fontId="11" fillId="3" borderId="1" xfId="0" applyNumberFormat="1" applyFont="1" applyFill="1" applyBorder="1" applyAlignment="1">
      <alignment horizontal="right"/>
    </xf>
    <xf numFmtId="0" fontId="11" fillId="3" borderId="0" xfId="0" applyFont="1" applyFill="1"/>
    <xf numFmtId="3" fontId="28" fillId="0" borderId="1" xfId="0" applyNumberFormat="1" applyFont="1" applyBorder="1"/>
    <xf numFmtId="4" fontId="28" fillId="0" borderId="1" xfId="0" applyNumberFormat="1" applyFont="1" applyBorder="1"/>
    <xf numFmtId="49" fontId="0" fillId="0" borderId="1" xfId="0" applyNumberFormat="1" applyBorder="1" applyAlignment="1">
      <alignment horizontal="left"/>
    </xf>
    <xf numFmtId="3" fontId="15" fillId="0" borderId="1" xfId="0" applyNumberFormat="1" applyFont="1" applyBorder="1"/>
    <xf numFmtId="4" fontId="11" fillId="0" borderId="1" xfId="0" applyNumberFormat="1" applyFont="1" applyBorder="1" applyAlignment="1">
      <alignment horizontal="right"/>
    </xf>
    <xf numFmtId="49" fontId="0" fillId="0" borderId="0" xfId="0" applyNumberFormat="1" applyBorder="1" applyAlignment="1">
      <alignment horizontal="left"/>
    </xf>
    <xf numFmtId="4" fontId="13" fillId="0" borderId="1" xfId="0" applyNumberFormat="1" applyFont="1" applyBorder="1" applyAlignment="1">
      <alignment horizontal="center"/>
    </xf>
    <xf numFmtId="3" fontId="13" fillId="0" borderId="1" xfId="0" applyNumberFormat="1" applyFont="1" applyBorder="1" applyAlignment="1">
      <alignment horizontal="center"/>
    </xf>
    <xf numFmtId="3" fontId="11" fillId="0" borderId="0" xfId="0" applyNumberFormat="1" applyFont="1" applyBorder="1"/>
    <xf numFmtId="3" fontId="15" fillId="3" borderId="0" xfId="0" applyNumberFormat="1" applyFont="1" applyFill="1" applyBorder="1"/>
    <xf numFmtId="3" fontId="28" fillId="0" borderId="0" xfId="0" applyNumberFormat="1" applyFont="1" applyBorder="1"/>
    <xf numFmtId="4" fontId="11" fillId="3" borderId="0" xfId="0" applyNumberFormat="1" applyFont="1" applyFill="1" applyBorder="1"/>
    <xf numFmtId="4" fontId="19" fillId="3" borderId="0" xfId="0" applyNumberFormat="1" applyFont="1" applyFill="1" applyBorder="1"/>
    <xf numFmtId="0" fontId="31" fillId="0" borderId="0" xfId="3" applyFont="1" applyAlignment="1">
      <alignment vertical="center"/>
    </xf>
    <xf numFmtId="0" fontId="27" fillId="0" borderId="0" xfId="0" applyFont="1"/>
    <xf numFmtId="0" fontId="32" fillId="0" borderId="0" xfId="0" applyFont="1" applyAlignment="1">
      <alignment vertical="center" wrapText="1"/>
    </xf>
    <xf numFmtId="0" fontId="34" fillId="0" borderId="0" xfId="0" applyFont="1"/>
    <xf numFmtId="0" fontId="34" fillId="0" borderId="0" xfId="0" applyFont="1" applyAlignment="1">
      <alignment horizontal="center"/>
    </xf>
    <xf numFmtId="0" fontId="36" fillId="0" borderId="0" xfId="0" applyFont="1"/>
    <xf numFmtId="0" fontId="41" fillId="0" borderId="1" xfId="0" applyFont="1" applyBorder="1" applyAlignment="1">
      <alignment horizontal="center" vertical="center" wrapText="1"/>
    </xf>
    <xf numFmtId="0" fontId="36" fillId="2" borderId="1" xfId="0" applyFont="1" applyFill="1" applyBorder="1" applyAlignment="1">
      <alignment horizontal="right"/>
    </xf>
    <xf numFmtId="3" fontId="36" fillId="2" borderId="1" xfId="0" applyNumberFormat="1" applyFont="1" applyFill="1" applyBorder="1" applyAlignment="1">
      <alignment horizontal="center"/>
    </xf>
    <xf numFmtId="4" fontId="36" fillId="2" borderId="1" xfId="0" applyNumberFormat="1" applyFont="1" applyFill="1" applyBorder="1" applyAlignment="1">
      <alignment horizontal="center"/>
    </xf>
    <xf numFmtId="0" fontId="42" fillId="0" borderId="1" xfId="0" applyFont="1" applyBorder="1" applyAlignment="1">
      <alignment horizontal="left" wrapText="1"/>
    </xf>
    <xf numFmtId="3" fontId="36" fillId="0" borderId="1" xfId="0" applyNumberFormat="1" applyFont="1" applyBorder="1" applyAlignment="1">
      <alignment horizontal="center"/>
    </xf>
    <xf numFmtId="4" fontId="36" fillId="0" borderId="1" xfId="0" applyNumberFormat="1" applyFont="1" applyBorder="1" applyAlignment="1">
      <alignment horizontal="center"/>
    </xf>
    <xf numFmtId="0" fontId="32" fillId="0" borderId="1" xfId="0" applyFont="1" applyBorder="1"/>
    <xf numFmtId="3" fontId="38" fillId="0" borderId="1" xfId="0" applyNumberFormat="1" applyFont="1" applyBorder="1" applyAlignment="1">
      <alignment horizontal="center"/>
    </xf>
    <xf numFmtId="3" fontId="32" fillId="0" borderId="1" xfId="0" applyNumberFormat="1" applyFont="1" applyBorder="1" applyAlignment="1">
      <alignment horizontal="center"/>
    </xf>
    <xf numFmtId="0" fontId="32" fillId="0" borderId="1" xfId="0" applyFont="1" applyBorder="1" applyAlignment="1">
      <alignment horizontal="center"/>
    </xf>
    <xf numFmtId="3" fontId="43" fillId="0" borderId="1" xfId="0" applyNumberFormat="1" applyFont="1" applyBorder="1" applyAlignment="1">
      <alignment horizontal="center"/>
    </xf>
    <xf numFmtId="166" fontId="38" fillId="0" borderId="1" xfId="0" applyNumberFormat="1" applyFont="1" applyBorder="1" applyAlignment="1">
      <alignment horizontal="center"/>
    </xf>
    <xf numFmtId="4" fontId="38" fillId="0" borderId="1" xfId="0" applyNumberFormat="1" applyFont="1" applyBorder="1" applyAlignment="1">
      <alignment horizontal="center"/>
    </xf>
    <xf numFmtId="3" fontId="33" fillId="0" borderId="1" xfId="0" applyNumberFormat="1" applyFont="1" applyBorder="1" applyAlignment="1">
      <alignment horizontal="center"/>
    </xf>
    <xf numFmtId="166" fontId="32" fillId="0" borderId="1" xfId="0" applyNumberFormat="1" applyFont="1" applyBorder="1" applyAlignment="1">
      <alignment horizontal="center"/>
    </xf>
    <xf numFmtId="0" fontId="43" fillId="0" borderId="0" xfId="0" applyFont="1"/>
    <xf numFmtId="4" fontId="32" fillId="0" borderId="1" xfId="0" applyNumberFormat="1" applyFont="1" applyBorder="1" applyAlignment="1">
      <alignment horizontal="center"/>
    </xf>
    <xf numFmtId="0" fontId="32" fillId="0" borderId="0" xfId="0" applyFont="1"/>
    <xf numFmtId="0" fontId="33" fillId="0" borderId="0" xfId="0" applyFont="1"/>
    <xf numFmtId="3" fontId="34" fillId="0" borderId="0" xfId="0" applyNumberFormat="1" applyFont="1" applyAlignment="1">
      <alignment horizontal="center"/>
    </xf>
    <xf numFmtId="4" fontId="34" fillId="0" borderId="0" xfId="0" applyNumberFormat="1" applyFont="1" applyAlignment="1">
      <alignment horizontal="center"/>
    </xf>
    <xf numFmtId="0" fontId="15" fillId="3" borderId="5" xfId="0" applyFont="1" applyFill="1" applyBorder="1" applyAlignment="1">
      <alignment horizontal="left" wrapText="1"/>
    </xf>
    <xf numFmtId="3" fontId="11" fillId="0" borderId="1" xfId="0" applyNumberFormat="1" applyFont="1" applyFill="1" applyBorder="1"/>
    <xf numFmtId="4" fontId="15" fillId="0" borderId="1" xfId="0" applyNumberFormat="1" applyFont="1" applyFill="1" applyBorder="1"/>
    <xf numFmtId="0" fontId="27" fillId="0" borderId="0" xfId="2" applyFont="1" applyAlignment="1">
      <alignment horizontal="left"/>
    </xf>
    <xf numFmtId="0" fontId="44" fillId="0" borderId="0" xfId="2" applyFont="1"/>
    <xf numFmtId="0" fontId="28" fillId="0" borderId="1" xfId="2" applyFont="1" applyBorder="1" applyAlignment="1">
      <alignment horizontal="left" wrapText="1"/>
    </xf>
    <xf numFmtId="3" fontId="13" fillId="0" borderId="1" xfId="2" applyNumberFormat="1" applyFont="1" applyBorder="1"/>
    <xf numFmtId="165" fontId="11" fillId="0" borderId="1" xfId="2" applyNumberFormat="1" applyFont="1" applyBorder="1"/>
    <xf numFmtId="0" fontId="18" fillId="0" borderId="0" xfId="4" applyFont="1"/>
    <xf numFmtId="0" fontId="18" fillId="0" borderId="0" xfId="4" applyFont="1" applyAlignment="1">
      <alignment horizontal="center"/>
    </xf>
    <xf numFmtId="0" fontId="18" fillId="0" borderId="0" xfId="4" applyFont="1" applyFill="1"/>
    <xf numFmtId="0" fontId="49" fillId="0" borderId="0" xfId="4" applyFont="1" applyFill="1"/>
    <xf numFmtId="0" fontId="49" fillId="0" borderId="0" xfId="4" applyFont="1"/>
    <xf numFmtId="0" fontId="24" fillId="0" borderId="4" xfId="4" applyFont="1" applyBorder="1" applyAlignment="1">
      <alignment horizontal="center"/>
    </xf>
    <xf numFmtId="0" fontId="24" fillId="0" borderId="0" xfId="4" applyFont="1" applyAlignment="1">
      <alignment horizontal="center"/>
    </xf>
    <xf numFmtId="0" fontId="18" fillId="0" borderId="1" xfId="4" applyFont="1" applyBorder="1" applyAlignment="1">
      <alignment horizontal="center" vertical="center" wrapText="1"/>
    </xf>
    <xf numFmtId="0" fontId="49" fillId="2" borderId="1" xfId="4" applyFont="1" applyFill="1" applyBorder="1" applyAlignment="1">
      <alignment horizontal="right"/>
    </xf>
    <xf numFmtId="4" fontId="49" fillId="2" borderId="1" xfId="4" applyNumberFormat="1" applyFont="1" applyFill="1" applyBorder="1" applyAlignment="1">
      <alignment horizontal="center"/>
    </xf>
    <xf numFmtId="4" fontId="49" fillId="2" borderId="1" xfId="4" applyNumberFormat="1" applyFont="1" applyFill="1" applyBorder="1"/>
    <xf numFmtId="0" fontId="55" fillId="5" borderId="1" xfId="4" applyFont="1" applyFill="1" applyBorder="1"/>
    <xf numFmtId="0" fontId="56" fillId="0" borderId="1" xfId="4" applyFont="1" applyBorder="1" applyAlignment="1">
      <alignment horizontal="left" wrapText="1"/>
    </xf>
    <xf numFmtId="4" fontId="49" fillId="0" borderId="1" xfId="4" applyNumberFormat="1" applyFont="1" applyBorder="1" applyAlignment="1">
      <alignment horizontal="center"/>
    </xf>
    <xf numFmtId="4" fontId="49" fillId="0" borderId="1" xfId="4" applyNumberFormat="1" applyFont="1" applyBorder="1"/>
    <xf numFmtId="0" fontId="27" fillId="0" borderId="1" xfId="4" applyFont="1" applyFill="1" applyBorder="1" applyAlignment="1">
      <alignment horizontal="left" wrapText="1"/>
    </xf>
    <xf numFmtId="3" fontId="18" fillId="0" borderId="1" xfId="4" applyNumberFormat="1" applyFont="1" applyFill="1" applyBorder="1" applyAlignment="1">
      <alignment horizontal="center"/>
    </xf>
    <xf numFmtId="2" fontId="18" fillId="0" borderId="1" xfId="4" applyNumberFormat="1" applyFont="1" applyFill="1" applyBorder="1"/>
    <xf numFmtId="3" fontId="18" fillId="0" borderId="1" xfId="4" applyNumberFormat="1" applyFont="1" applyFill="1" applyBorder="1"/>
    <xf numFmtId="4" fontId="18" fillId="0" borderId="1" xfId="4" applyNumberFormat="1" applyFont="1" applyFill="1" applyBorder="1"/>
    <xf numFmtId="4" fontId="49" fillId="0" borderId="0" xfId="4" applyNumberFormat="1" applyFont="1"/>
    <xf numFmtId="3" fontId="18" fillId="0" borderId="1" xfId="4" applyNumberFormat="1" applyFont="1" applyBorder="1"/>
    <xf numFmtId="4" fontId="18" fillId="0" borderId="1" xfId="4" applyNumberFormat="1" applyFont="1" applyBorder="1"/>
    <xf numFmtId="0" fontId="27" fillId="0" borderId="1" xfId="4" applyFont="1" applyBorder="1" applyAlignment="1">
      <alignment horizontal="left" wrapText="1"/>
    </xf>
    <xf numFmtId="3" fontId="18" fillId="0" borderId="1" xfId="4" applyNumberFormat="1" applyFont="1" applyBorder="1" applyAlignment="1">
      <alignment horizontal="center"/>
    </xf>
    <xf numFmtId="2" fontId="18" fillId="0" borderId="1" xfId="4" applyNumberFormat="1" applyFont="1" applyBorder="1"/>
    <xf numFmtId="0" fontId="18" fillId="0" borderId="1" xfId="4" applyFont="1" applyBorder="1" applyAlignment="1">
      <alignment horizontal="left" wrapText="1"/>
    </xf>
    <xf numFmtId="0" fontId="18" fillId="0" borderId="1" xfId="4" applyFont="1" applyFill="1" applyBorder="1" applyAlignment="1">
      <alignment horizontal="left" wrapText="1"/>
    </xf>
    <xf numFmtId="2" fontId="49" fillId="0" borderId="1" xfId="4" applyNumberFormat="1" applyFont="1" applyBorder="1"/>
    <xf numFmtId="4" fontId="49" fillId="0" borderId="1" xfId="4" applyNumberFormat="1" applyFont="1" applyFill="1" applyBorder="1"/>
    <xf numFmtId="165" fontId="18" fillId="0" borderId="0" xfId="4" applyNumberFormat="1" applyFont="1"/>
    <xf numFmtId="4" fontId="18" fillId="0" borderId="0" xfId="4" applyNumberFormat="1" applyFont="1"/>
    <xf numFmtId="4" fontId="12" fillId="0" borderId="0" xfId="4" applyNumberFormat="1" applyFont="1"/>
    <xf numFmtId="0" fontId="20" fillId="0" borderId="0" xfId="4" applyFont="1" applyAlignment="1">
      <alignment horizontal="left" wrapText="1"/>
    </xf>
    <xf numFmtId="4" fontId="12" fillId="0" borderId="0" xfId="4" applyNumberFormat="1" applyFont="1" applyAlignment="1">
      <alignment horizontal="left" wrapText="1"/>
    </xf>
    <xf numFmtId="0" fontId="18" fillId="0" borderId="0" xfId="4" applyFont="1" applyAlignment="1">
      <alignment wrapText="1"/>
    </xf>
    <xf numFmtId="4" fontId="18" fillId="0" borderId="0" xfId="4" applyNumberFormat="1" applyFont="1" applyAlignment="1">
      <alignment horizontal="left" wrapText="1"/>
    </xf>
    <xf numFmtId="0" fontId="57" fillId="0" borderId="0" xfId="4" applyFont="1" applyAlignment="1">
      <alignment vertical="center" wrapText="1"/>
    </xf>
    <xf numFmtId="0" fontId="57" fillId="0" borderId="0" xfId="4" applyFont="1" applyAlignment="1">
      <alignment horizontal="center" vertical="center" wrapText="1"/>
    </xf>
    <xf numFmtId="0" fontId="18" fillId="0" borderId="0" xfId="4" applyFont="1" applyAlignment="1">
      <alignment horizontal="center" wrapText="1"/>
    </xf>
    <xf numFmtId="0" fontId="24" fillId="0" borderId="0" xfId="4" applyFont="1" applyAlignment="1">
      <alignment horizontal="left" wrapText="1"/>
    </xf>
    <xf numFmtId="0" fontId="23" fillId="0" borderId="0" xfId="4" applyFont="1" applyAlignment="1">
      <alignment horizontal="left"/>
    </xf>
    <xf numFmtId="0" fontId="11" fillId="3" borderId="1" xfId="0" applyFont="1" applyFill="1" applyBorder="1" applyAlignment="1">
      <alignment horizontal="left" wrapText="1"/>
    </xf>
    <xf numFmtId="0" fontId="13" fillId="2" borderId="5" xfId="0" applyFont="1" applyFill="1" applyBorder="1" applyAlignment="1">
      <alignment horizontal="right"/>
    </xf>
    <xf numFmtId="0" fontId="15" fillId="0" borderId="5" xfId="0" applyFont="1" applyBorder="1" applyAlignment="1">
      <alignment horizontal="left" wrapText="1"/>
    </xf>
    <xf numFmtId="0" fontId="11" fillId="0" borderId="5" xfId="0" applyFont="1" applyBorder="1" applyAlignment="1">
      <alignment horizontal="left" wrapText="1"/>
    </xf>
    <xf numFmtId="0" fontId="2" fillId="0" borderId="1" xfId="0" applyFont="1" applyBorder="1" applyAlignment="1">
      <alignment horizontal="center" vertical="center" wrapText="1"/>
    </xf>
    <xf numFmtId="0" fontId="15" fillId="3" borderId="5" xfId="0" applyFont="1" applyFill="1" applyBorder="1" applyAlignment="1">
      <alignment wrapText="1"/>
    </xf>
    <xf numFmtId="164" fontId="4" fillId="0" borderId="1" xfId="0" applyNumberFormat="1" applyFont="1" applyBorder="1" applyAlignment="1">
      <alignment horizontal="right"/>
    </xf>
    <xf numFmtId="3" fontId="4" fillId="2" borderId="1" xfId="0" applyNumberFormat="1" applyFont="1" applyFill="1" applyBorder="1"/>
    <xf numFmtId="164" fontId="4" fillId="2" borderId="1" xfId="0" applyNumberFormat="1" applyFont="1" applyFill="1" applyBorder="1" applyAlignment="1">
      <alignment horizontal="right"/>
    </xf>
    <xf numFmtId="0" fontId="18" fillId="0" borderId="0" xfId="2" applyFont="1" applyAlignment="1">
      <alignment horizontal="left"/>
    </xf>
    <xf numFmtId="0" fontId="18" fillId="0" borderId="1" xfId="4" applyFont="1" applyBorder="1" applyAlignment="1">
      <alignment horizontal="center" vertical="center" wrapText="1"/>
    </xf>
    <xf numFmtId="0" fontId="28" fillId="0" borderId="2" xfId="0" applyFont="1" applyBorder="1" applyAlignment="1">
      <alignment horizontal="left" wrapText="1"/>
    </xf>
    <xf numFmtId="49" fontId="11" fillId="0" borderId="1" xfId="0" applyNumberFormat="1" applyFont="1" applyBorder="1" applyAlignment="1">
      <alignment horizontal="left"/>
    </xf>
    <xf numFmtId="0" fontId="11" fillId="0" borderId="1" xfId="0" applyFont="1" applyBorder="1" applyAlignment="1">
      <alignment horizontal="right"/>
    </xf>
    <xf numFmtId="167" fontId="11" fillId="0" borderId="1" xfId="0" applyNumberFormat="1" applyFont="1" applyBorder="1"/>
    <xf numFmtId="0" fontId="11" fillId="0" borderId="1" xfId="0" applyFont="1" applyFill="1" applyBorder="1" applyAlignment="1">
      <alignment horizontal="right"/>
    </xf>
    <xf numFmtId="3" fontId="13" fillId="6" borderId="1" xfId="0" applyNumberFormat="1" applyFont="1" applyFill="1" applyBorder="1"/>
    <xf numFmtId="4" fontId="13" fillId="6" borderId="1" xfId="0" applyNumberFormat="1" applyFont="1" applyFill="1" applyBorder="1"/>
    <xf numFmtId="0" fontId="60" fillId="0" borderId="1" xfId="0" applyFont="1" applyBorder="1"/>
    <xf numFmtId="3" fontId="0" fillId="0" borderId="1" xfId="0" applyNumberFormat="1" applyBorder="1" applyAlignment="1">
      <alignment horizontal="center"/>
    </xf>
    <xf numFmtId="166" fontId="0" fillId="0" borderId="1" xfId="0" applyNumberFormat="1" applyBorder="1" applyAlignment="1">
      <alignment horizontal="center"/>
    </xf>
    <xf numFmtId="4" fontId="0" fillId="0" borderId="1" xfId="0" applyNumberFormat="1" applyBorder="1" applyAlignment="1">
      <alignment horizontal="center"/>
    </xf>
    <xf numFmtId="0" fontId="2" fillId="0" borderId="1" xfId="0" applyFont="1" applyBorder="1" applyAlignment="1">
      <alignment horizontal="center" vertical="center" wrapText="1"/>
    </xf>
    <xf numFmtId="1" fontId="4" fillId="0" borderId="1" xfId="0" applyNumberFormat="1" applyFont="1" applyBorder="1"/>
    <xf numFmtId="0" fontId="2" fillId="0" borderId="0" xfId="0" applyFont="1" applyAlignment="1">
      <alignment horizontal="right"/>
    </xf>
    <xf numFmtId="0" fontId="2" fillId="0" borderId="1" xfId="0" applyFont="1" applyBorder="1"/>
    <xf numFmtId="164" fontId="4" fillId="0" borderId="1" xfId="0" applyNumberFormat="1" applyFont="1" applyBorder="1"/>
    <xf numFmtId="164" fontId="4" fillId="2" borderId="1" xfId="0" applyNumberFormat="1" applyFont="1" applyFill="1" applyBorder="1"/>
    <xf numFmtId="0" fontId="10" fillId="6" borderId="1" xfId="0" applyFont="1" applyFill="1" applyBorder="1" applyAlignment="1">
      <alignment horizontal="left" wrapText="1"/>
    </xf>
    <xf numFmtId="3" fontId="4" fillId="6" borderId="1" xfId="0" applyNumberFormat="1" applyFont="1" applyFill="1" applyBorder="1"/>
    <xf numFmtId="0" fontId="61" fillId="3" borderId="1" xfId="0" applyFont="1" applyFill="1" applyBorder="1" applyAlignment="1">
      <alignment horizontal="left" wrapText="1"/>
    </xf>
    <xf numFmtId="0" fontId="44" fillId="0" borderId="2" xfId="0" applyFont="1" applyBorder="1" applyAlignment="1">
      <alignment horizontal="center" vertical="center" wrapText="1"/>
    </xf>
    <xf numFmtId="2" fontId="11" fillId="0" borderId="1" xfId="0" applyNumberFormat="1" applyFont="1" applyBorder="1"/>
    <xf numFmtId="0" fontId="18" fillId="0" borderId="0" xfId="2" applyFont="1" applyAlignment="1">
      <alignment horizontal="left"/>
    </xf>
    <xf numFmtId="0" fontId="18" fillId="0" borderId="0" xfId="4" applyFont="1" applyAlignment="1">
      <alignment horizontal="left" wrapText="1"/>
    </xf>
    <xf numFmtId="0" fontId="18" fillId="0" borderId="1" xfId="4" applyFont="1" applyBorder="1" applyAlignment="1">
      <alignment horizontal="center" vertical="center" wrapText="1"/>
    </xf>
    <xf numFmtId="0" fontId="11" fillId="0" borderId="0" xfId="0" applyFont="1" applyAlignment="1">
      <alignment vertical="center"/>
    </xf>
    <xf numFmtId="0" fontId="13" fillId="0" borderId="0" xfId="0" applyFont="1" applyAlignment="1">
      <alignment vertical="center"/>
    </xf>
    <xf numFmtId="0" fontId="14" fillId="0" borderId="4" xfId="0" applyFont="1" applyBorder="1" applyAlignment="1">
      <alignment horizontal="center" vertical="center"/>
    </xf>
    <xf numFmtId="0" fontId="14" fillId="0" borderId="0" xfId="0" applyFont="1" applyAlignment="1">
      <alignment horizontal="center" vertical="center"/>
    </xf>
    <xf numFmtId="0" fontId="13" fillId="7" borderId="1" xfId="0" applyFont="1" applyFill="1" applyBorder="1" applyAlignment="1">
      <alignment horizontal="right" vertical="center"/>
    </xf>
    <xf numFmtId="165" fontId="13" fillId="7" borderId="1" xfId="0" applyNumberFormat="1" applyFont="1" applyFill="1" applyBorder="1" applyAlignment="1">
      <alignment vertical="center"/>
    </xf>
    <xf numFmtId="3" fontId="13" fillId="7" borderId="1" xfId="0" applyNumberFormat="1" applyFont="1" applyFill="1" applyBorder="1" applyAlignment="1">
      <alignment vertical="center"/>
    </xf>
    <xf numFmtId="4" fontId="13" fillId="7" borderId="1" xfId="0" applyNumberFormat="1" applyFont="1" applyFill="1" applyBorder="1" applyAlignment="1">
      <alignment vertical="center"/>
    </xf>
    <xf numFmtId="0" fontId="15" fillId="0" borderId="1" xfId="0" applyFont="1" applyBorder="1" applyAlignment="1">
      <alignment horizontal="left" vertical="center" wrapText="1"/>
    </xf>
    <xf numFmtId="3" fontId="11" fillId="0" borderId="1" xfId="0" applyNumberFormat="1" applyFont="1" applyBorder="1" applyAlignment="1">
      <alignment vertical="center"/>
    </xf>
    <xf numFmtId="167" fontId="11" fillId="0" borderId="1" xfId="0" applyNumberFormat="1" applyFont="1" applyBorder="1" applyAlignment="1">
      <alignment vertical="center"/>
    </xf>
    <xf numFmtId="4" fontId="11" fillId="0" borderId="1" xfId="0" applyNumberFormat="1" applyFont="1" applyBorder="1" applyAlignment="1">
      <alignment vertical="center"/>
    </xf>
    <xf numFmtId="165" fontId="11" fillId="0" borderId="1" xfId="0" applyNumberFormat="1" applyFont="1" applyBorder="1" applyAlignment="1">
      <alignment vertical="center"/>
    </xf>
    <xf numFmtId="0" fontId="11" fillId="0" borderId="0" xfId="0" applyFont="1" applyAlignment="1">
      <alignment horizontal="left" vertical="center" wrapText="1"/>
    </xf>
    <xf numFmtId="4" fontId="11" fillId="0" borderId="0" xfId="0" applyNumberFormat="1" applyFont="1" applyAlignment="1">
      <alignment horizontal="left" vertical="center" wrapText="1"/>
    </xf>
    <xf numFmtId="0" fontId="20" fillId="0" borderId="0" xfId="0" applyFont="1" applyAlignment="1">
      <alignment horizontal="left" vertical="center" wrapText="1"/>
    </xf>
    <xf numFmtId="0" fontId="18" fillId="0" borderId="0" xfId="0" applyFont="1" applyAlignment="1">
      <alignment horizontal="left" vertical="center" wrapText="1"/>
    </xf>
    <xf numFmtId="0" fontId="25" fillId="0" borderId="0" xfId="0" applyFont="1" applyAlignment="1">
      <alignment horizontal="left" vertical="center" wrapText="1"/>
    </xf>
    <xf numFmtId="166" fontId="11" fillId="0" borderId="0" xfId="0" applyNumberFormat="1" applyFont="1"/>
    <xf numFmtId="166" fontId="18" fillId="0" borderId="1" xfId="0" applyNumberFormat="1" applyFont="1" applyBorder="1" applyAlignment="1">
      <alignment horizontal="center" vertical="center" wrapText="1"/>
    </xf>
    <xf numFmtId="166" fontId="11" fillId="0" borderId="1" xfId="0" applyNumberFormat="1" applyFont="1" applyBorder="1"/>
    <xf numFmtId="166" fontId="18" fillId="0" borderId="0" xfId="0" applyNumberFormat="1" applyFont="1"/>
    <xf numFmtId="0" fontId="13" fillId="0" borderId="0" xfId="0" applyFont="1" applyAlignment="1">
      <alignment horizontal="center" wrapText="1"/>
    </xf>
    <xf numFmtId="0" fontId="27" fillId="0" borderId="9" xfId="0" applyFont="1" applyBorder="1" applyAlignment="1">
      <alignment horizontal="right"/>
    </xf>
    <xf numFmtId="0" fontId="27" fillId="0" borderId="10" xfId="0" applyFont="1" applyBorder="1"/>
    <xf numFmtId="4" fontId="0" fillId="0" borderId="0" xfId="0" applyNumberFormat="1"/>
    <xf numFmtId="0" fontId="67" fillId="0" borderId="10" xfId="0" applyFont="1" applyBorder="1" applyAlignment="1">
      <alignment horizontal="left" vertical="center" wrapText="1"/>
    </xf>
    <xf numFmtId="0" fontId="67" fillId="0" borderId="18" xfId="0" applyFont="1" applyBorder="1" applyAlignment="1">
      <alignment horizontal="left" vertical="center" wrapText="1"/>
    </xf>
    <xf numFmtId="0" fontId="69" fillId="0" borderId="0" xfId="2" applyFont="1"/>
    <xf numFmtId="4" fontId="69" fillId="2" borderId="1" xfId="2" applyNumberFormat="1" applyFont="1" applyFill="1" applyBorder="1"/>
    <xf numFmtId="4" fontId="69" fillId="0" borderId="1" xfId="2" applyNumberFormat="1" applyFont="1" applyBorder="1"/>
    <xf numFmtId="4" fontId="63" fillId="0" borderId="1" xfId="2" applyNumberFormat="1" applyFont="1" applyBorder="1"/>
    <xf numFmtId="4" fontId="63" fillId="0" borderId="1" xfId="2" applyNumberFormat="1" applyFont="1" applyFill="1" applyBorder="1"/>
    <xf numFmtId="3" fontId="69" fillId="0" borderId="1" xfId="2" applyNumberFormat="1" applyFont="1" applyBorder="1"/>
    <xf numFmtId="170" fontId="14" fillId="0" borderId="0" xfId="2" applyNumberFormat="1" applyFont="1" applyAlignment="1">
      <alignment horizontal="center"/>
    </xf>
    <xf numFmtId="170" fontId="11" fillId="0" borderId="0" xfId="2" applyNumberFormat="1" applyFont="1"/>
    <xf numFmtId="0" fontId="15" fillId="0" borderId="0" xfId="2" applyFont="1"/>
    <xf numFmtId="0" fontId="71" fillId="4" borderId="1" xfId="2" applyFont="1" applyFill="1" applyBorder="1" applyAlignment="1">
      <alignment horizontal="left" wrapText="1"/>
    </xf>
    <xf numFmtId="3" fontId="18" fillId="0" borderId="0" xfId="2" applyNumberFormat="1" applyFont="1"/>
    <xf numFmtId="0" fontId="72" fillId="0" borderId="0" xfId="2" applyFont="1"/>
    <xf numFmtId="0" fontId="71" fillId="0" borderId="1" xfId="0" applyFont="1" applyFill="1" applyBorder="1" applyAlignment="1">
      <alignment horizontal="left" vertical="center" wrapText="1"/>
    </xf>
    <xf numFmtId="3" fontId="69" fillId="0" borderId="1" xfId="0" applyNumberFormat="1" applyFont="1" applyFill="1" applyBorder="1" applyAlignment="1">
      <alignment vertical="center"/>
    </xf>
    <xf numFmtId="4" fontId="69" fillId="0" borderId="1" xfId="0" applyNumberFormat="1" applyFont="1" applyFill="1" applyBorder="1" applyAlignment="1">
      <alignment vertical="center"/>
    </xf>
    <xf numFmtId="0" fontId="63" fillId="0" borderId="0" xfId="0" applyFont="1" applyAlignment="1">
      <alignment vertical="center"/>
    </xf>
    <xf numFmtId="0" fontId="72" fillId="0" borderId="0" xfId="0" applyFont="1" applyAlignment="1">
      <alignment vertical="center"/>
    </xf>
    <xf numFmtId="3" fontId="69" fillId="0" borderId="1" xfId="0" applyNumberFormat="1" applyFont="1" applyBorder="1" applyAlignment="1">
      <alignment vertical="center"/>
    </xf>
    <xf numFmtId="4" fontId="69" fillId="0" borderId="1" xfId="0" applyNumberFormat="1" applyFont="1" applyBorder="1" applyAlignment="1">
      <alignment vertical="center"/>
    </xf>
    <xf numFmtId="0" fontId="68" fillId="0" borderId="1" xfId="4" applyFont="1" applyBorder="1" applyAlignment="1">
      <alignment horizontal="left" wrapText="1"/>
    </xf>
    <xf numFmtId="4" fontId="64" fillId="5" borderId="1" xfId="4" applyNumberFormat="1" applyFont="1" applyFill="1" applyBorder="1" applyAlignment="1">
      <alignment horizontal="center"/>
    </xf>
    <xf numFmtId="4" fontId="64" fillId="5" borderId="1" xfId="4" applyNumberFormat="1" applyFont="1" applyFill="1" applyBorder="1"/>
    <xf numFmtId="0" fontId="68" fillId="5" borderId="1" xfId="4" applyFont="1" applyFill="1" applyBorder="1" applyAlignment="1">
      <alignment vertical="center" wrapText="1"/>
    </xf>
    <xf numFmtId="2" fontId="66" fillId="0" borderId="1" xfId="4" applyNumberFormat="1" applyFont="1" applyBorder="1"/>
    <xf numFmtId="0" fontId="68" fillId="5" borderId="1" xfId="4" applyFont="1" applyFill="1" applyBorder="1"/>
    <xf numFmtId="4" fontId="64" fillId="0" borderId="1" xfId="4" applyNumberFormat="1" applyFont="1" applyBorder="1" applyAlignment="1">
      <alignment horizontal="center"/>
    </xf>
    <xf numFmtId="4" fontId="64" fillId="0" borderId="1" xfId="4" applyNumberFormat="1" applyFont="1" applyBorder="1"/>
    <xf numFmtId="0" fontId="64" fillId="0" borderId="1" xfId="4" applyFont="1" applyBorder="1" applyAlignment="1">
      <alignment horizontal="left" wrapText="1"/>
    </xf>
    <xf numFmtId="0" fontId="65" fillId="5" borderId="1" xfId="4" applyFont="1" applyFill="1" applyBorder="1"/>
    <xf numFmtId="0" fontId="64" fillId="5" borderId="1" xfId="4" applyFont="1" applyFill="1" applyBorder="1" applyAlignment="1">
      <alignment horizontal="left" wrapText="1"/>
    </xf>
    <xf numFmtId="0" fontId="68" fillId="5" borderId="1" xfId="4" applyFont="1" applyFill="1" applyBorder="1" applyAlignment="1">
      <alignment wrapText="1"/>
    </xf>
    <xf numFmtId="0" fontId="68" fillId="0" borderId="1" xfId="4" applyFont="1" applyFill="1" applyBorder="1" applyAlignment="1">
      <alignment horizontal="left" wrapText="1"/>
    </xf>
    <xf numFmtId="0" fontId="64" fillId="2" borderId="1" xfId="4" applyFont="1" applyFill="1" applyBorder="1" applyAlignment="1">
      <alignment horizontal="right"/>
    </xf>
    <xf numFmtId="4" fontId="64" fillId="0" borderId="1" xfId="4" applyNumberFormat="1" applyFont="1" applyBorder="1" applyAlignment="1">
      <alignment horizontal="right"/>
    </xf>
    <xf numFmtId="0" fontId="65" fillId="0" borderId="1" xfId="4" applyFont="1" applyFill="1" applyBorder="1" applyAlignment="1">
      <alignment horizontal="left" wrapText="1"/>
    </xf>
    <xf numFmtId="0" fontId="65" fillId="0" borderId="1" xfId="4" applyFont="1" applyBorder="1" applyAlignment="1">
      <alignment horizontal="left" wrapText="1"/>
    </xf>
    <xf numFmtId="4" fontId="64" fillId="0" borderId="1" xfId="4" applyNumberFormat="1" applyFont="1" applyFill="1" applyBorder="1" applyAlignment="1">
      <alignment horizontal="right"/>
    </xf>
    <xf numFmtId="0" fontId="68" fillId="0" borderId="1" xfId="4" applyFont="1" applyFill="1" applyBorder="1" applyAlignment="1">
      <alignment vertical="center" wrapText="1"/>
    </xf>
    <xf numFmtId="0" fontId="65" fillId="0" borderId="1" xfId="4" applyFont="1" applyFill="1" applyBorder="1" applyAlignment="1">
      <alignment vertical="center" wrapText="1"/>
    </xf>
    <xf numFmtId="3" fontId="64" fillId="0" borderId="1" xfId="4" applyNumberFormat="1" applyFont="1" applyBorder="1" applyAlignment="1">
      <alignment horizontal="right"/>
    </xf>
    <xf numFmtId="0" fontId="66" fillId="0" borderId="1" xfId="4" applyFont="1" applyBorder="1" applyAlignment="1">
      <alignment horizontal="left" wrapText="1"/>
    </xf>
    <xf numFmtId="0" fontId="66" fillId="0" borderId="1" xfId="4" applyFont="1" applyFill="1" applyBorder="1" applyAlignment="1">
      <alignment horizontal="left" wrapText="1"/>
    </xf>
    <xf numFmtId="171" fontId="24" fillId="0" borderId="0" xfId="4" applyNumberFormat="1" applyFont="1" applyAlignment="1">
      <alignment horizontal="center"/>
    </xf>
    <xf numFmtId="171" fontId="18" fillId="0" borderId="0" xfId="4" applyNumberFormat="1" applyFont="1"/>
    <xf numFmtId="4" fontId="64" fillId="2" borderId="1" xfId="4" applyNumberFormat="1" applyFont="1" applyFill="1" applyBorder="1" applyAlignment="1">
      <alignment horizontal="right"/>
    </xf>
    <xf numFmtId="4" fontId="64" fillId="5" borderId="1" xfId="4" applyNumberFormat="1" applyFont="1" applyFill="1" applyBorder="1" applyAlignment="1">
      <alignment horizontal="right"/>
    </xf>
    <xf numFmtId="3" fontId="66" fillId="0" borderId="1" xfId="4" applyNumberFormat="1" applyFont="1" applyFill="1" applyBorder="1" applyAlignment="1">
      <alignment horizontal="right"/>
    </xf>
    <xf numFmtId="4" fontId="66" fillId="0" borderId="1" xfId="4" applyNumberFormat="1" applyFont="1" applyFill="1" applyBorder="1" applyAlignment="1">
      <alignment horizontal="right"/>
    </xf>
    <xf numFmtId="167" fontId="66" fillId="0" borderId="1" xfId="4" applyNumberFormat="1" applyFont="1" applyBorder="1" applyAlignment="1">
      <alignment horizontal="right"/>
    </xf>
    <xf numFmtId="4" fontId="66" fillId="0" borderId="1" xfId="4" applyNumberFormat="1" applyFont="1" applyBorder="1" applyAlignment="1">
      <alignment horizontal="right"/>
    </xf>
    <xf numFmtId="3" fontId="66" fillId="0" borderId="1" xfId="4" applyNumberFormat="1" applyFont="1" applyBorder="1" applyAlignment="1">
      <alignment horizontal="right"/>
    </xf>
    <xf numFmtId="167" fontId="66" fillId="0" borderId="1" xfId="4" applyNumberFormat="1" applyFont="1" applyFill="1" applyBorder="1" applyAlignment="1">
      <alignment horizontal="right"/>
    </xf>
    <xf numFmtId="3" fontId="64" fillId="2" borderId="1" xfId="4" applyNumberFormat="1" applyFont="1" applyFill="1" applyBorder="1" applyAlignment="1">
      <alignment horizontal="right"/>
    </xf>
    <xf numFmtId="3" fontId="64" fillId="5" borderId="1" xfId="4" applyNumberFormat="1" applyFont="1" applyFill="1" applyBorder="1" applyAlignment="1">
      <alignment horizontal="right"/>
    </xf>
    <xf numFmtId="3" fontId="64" fillId="0" borderId="1" xfId="4" applyNumberFormat="1" applyFont="1" applyFill="1" applyBorder="1" applyAlignment="1">
      <alignment horizontal="right"/>
    </xf>
    <xf numFmtId="0" fontId="68" fillId="0" borderId="1" xfId="4" applyFont="1" applyBorder="1" applyAlignment="1">
      <alignment vertical="center" wrapText="1"/>
    </xf>
    <xf numFmtId="0" fontId="65" fillId="0" borderId="1" xfId="4" applyFont="1" applyBorder="1" applyAlignment="1">
      <alignment vertical="center" wrapText="1"/>
    </xf>
    <xf numFmtId="170" fontId="18" fillId="0" borderId="0" xfId="4" applyNumberFormat="1" applyFont="1" applyAlignment="1">
      <alignment horizontal="center"/>
    </xf>
    <xf numFmtId="170" fontId="18" fillId="0" borderId="0" xfId="4" applyNumberFormat="1" applyFont="1"/>
    <xf numFmtId="170" fontId="24" fillId="0" borderId="4" xfId="4" applyNumberFormat="1" applyFont="1" applyBorder="1" applyAlignment="1">
      <alignment horizontal="center"/>
    </xf>
    <xf numFmtId="170" fontId="24" fillId="0" borderId="0" xfId="4" applyNumberFormat="1" applyFont="1" applyAlignment="1">
      <alignment horizontal="center"/>
    </xf>
    <xf numFmtId="0" fontId="74" fillId="0" borderId="0" xfId="0" applyFont="1"/>
    <xf numFmtId="3" fontId="2" fillId="0" borderId="0" xfId="0" applyNumberFormat="1" applyFont="1" applyBorder="1" applyAlignment="1">
      <alignment horizontal="right"/>
    </xf>
    <xf numFmtId="4" fontId="2" fillId="0" borderId="0" xfId="0" applyNumberFormat="1" applyFont="1" applyBorder="1"/>
    <xf numFmtId="4" fontId="2" fillId="0" borderId="0" xfId="0" applyNumberFormat="1" applyFont="1" applyBorder="1" applyAlignment="1">
      <alignment horizontal="right"/>
    </xf>
    <xf numFmtId="4" fontId="4" fillId="2" borderId="1" xfId="0" applyNumberFormat="1" applyFont="1" applyFill="1" applyBorder="1" applyAlignment="1">
      <alignment horizontal="right"/>
    </xf>
    <xf numFmtId="4" fontId="4" fillId="0" borderId="1" xfId="0" applyNumberFormat="1" applyFont="1" applyBorder="1" applyAlignment="1">
      <alignment horizontal="right"/>
    </xf>
    <xf numFmtId="0" fontId="75" fillId="0" borderId="1" xfId="0" applyFont="1" applyBorder="1" applyAlignment="1">
      <alignment horizontal="left" wrapText="1"/>
    </xf>
    <xf numFmtId="0" fontId="75" fillId="0" borderId="1" xfId="0" applyFont="1" applyBorder="1" applyAlignment="1">
      <alignment horizontal="right" wrapText="1"/>
    </xf>
    <xf numFmtId="0" fontId="6" fillId="0" borderId="0" xfId="0" applyFont="1" applyBorder="1" applyAlignment="1">
      <alignment horizontal="left" wrapText="1"/>
    </xf>
    <xf numFmtId="1" fontId="2" fillId="0" borderId="0" xfId="0" applyNumberFormat="1" applyFont="1" applyBorder="1" applyAlignment="1">
      <alignment horizontal="right"/>
    </xf>
    <xf numFmtId="4" fontId="2" fillId="0" borderId="0" xfId="0" applyNumberFormat="1" applyFont="1" applyFill="1" applyBorder="1" applyAlignment="1">
      <alignment horizontal="right"/>
    </xf>
    <xf numFmtId="3" fontId="2" fillId="0" borderId="0" xfId="0" applyNumberFormat="1" applyFont="1" applyBorder="1" applyAlignment="1"/>
    <xf numFmtId="0" fontId="2" fillId="0" borderId="0" xfId="0" applyFont="1" applyBorder="1" applyAlignment="1"/>
    <xf numFmtId="4" fontId="2" fillId="0" borderId="0" xfId="0" applyNumberFormat="1" applyFont="1" applyBorder="1" applyAlignment="1"/>
    <xf numFmtId="164" fontId="2" fillId="0" borderId="0" xfId="0" applyNumberFormat="1" applyFont="1" applyBorder="1" applyAlignment="1">
      <alignment horizontal="right"/>
    </xf>
    <xf numFmtId="4" fontId="2" fillId="0" borderId="0" xfId="0" applyNumberFormat="1" applyFont="1" applyFill="1" applyBorder="1" applyAlignment="1"/>
    <xf numFmtId="3" fontId="74" fillId="2" borderId="1" xfId="0" applyNumberFormat="1" applyFont="1" applyFill="1" applyBorder="1" applyAlignment="1">
      <alignment horizontal="right"/>
    </xf>
    <xf numFmtId="4" fontId="74" fillId="2" borderId="1" xfId="0" applyNumberFormat="1" applyFont="1" applyFill="1" applyBorder="1" applyAlignment="1">
      <alignment horizontal="right"/>
    </xf>
    <xf numFmtId="3" fontId="74" fillId="0" borderId="1" xfId="0" applyNumberFormat="1" applyFont="1" applyBorder="1" applyAlignment="1">
      <alignment horizontal="right"/>
    </xf>
    <xf numFmtId="3" fontId="73" fillId="0" borderId="1" xfId="0" applyNumberFormat="1" applyFont="1" applyBorder="1" applyAlignment="1">
      <alignment horizontal="right"/>
    </xf>
    <xf numFmtId="4" fontId="73" fillId="0" borderId="1" xfId="0" applyNumberFormat="1" applyFont="1" applyBorder="1" applyAlignment="1">
      <alignment horizontal="right"/>
    </xf>
    <xf numFmtId="164" fontId="73" fillId="0" borderId="1" xfId="0" applyNumberFormat="1" applyFont="1" applyBorder="1" applyAlignment="1">
      <alignment horizontal="right"/>
    </xf>
    <xf numFmtId="4" fontId="73" fillId="0" borderId="1" xfId="0" applyNumberFormat="1" applyFont="1" applyFill="1" applyBorder="1" applyAlignment="1">
      <alignment horizontal="right"/>
    </xf>
    <xf numFmtId="164" fontId="74" fillId="0" borderId="1" xfId="0" applyNumberFormat="1" applyFont="1" applyBorder="1" applyAlignment="1">
      <alignment horizontal="right"/>
    </xf>
    <xf numFmtId="4" fontId="74" fillId="0" borderId="1" xfId="0" applyNumberFormat="1" applyFont="1" applyBorder="1" applyAlignment="1">
      <alignment horizontal="right"/>
    </xf>
    <xf numFmtId="164" fontId="74" fillId="2" borderId="1" xfId="0" applyNumberFormat="1" applyFont="1" applyFill="1" applyBorder="1" applyAlignment="1">
      <alignment horizontal="right"/>
    </xf>
    <xf numFmtId="4" fontId="4" fillId="0" borderId="1" xfId="0" applyNumberFormat="1" applyFont="1" applyBorder="1"/>
    <xf numFmtId="4" fontId="4" fillId="6" borderId="1" xfId="0" applyNumberFormat="1" applyFont="1" applyFill="1" applyBorder="1"/>
    <xf numFmtId="164" fontId="2" fillId="0" borderId="1" xfId="0" applyNumberFormat="1" applyFont="1" applyBorder="1"/>
    <xf numFmtId="0" fontId="76" fillId="3" borderId="1" xfId="0" applyFont="1" applyFill="1" applyBorder="1" applyAlignment="1">
      <alignment horizontal="left" wrapText="1"/>
    </xf>
    <xf numFmtId="172" fontId="14" fillId="0" borderId="0" xfId="0" applyNumberFormat="1" applyFont="1" applyAlignment="1">
      <alignment horizontal="center"/>
    </xf>
    <xf numFmtId="172" fontId="11" fillId="0" borderId="0" xfId="0" applyNumberFormat="1" applyFont="1"/>
    <xf numFmtId="170" fontId="14" fillId="0" borderId="0" xfId="0" applyNumberFormat="1" applyFont="1" applyAlignment="1">
      <alignment horizontal="center"/>
    </xf>
    <xf numFmtId="170" fontId="11" fillId="0" borderId="0" xfId="0" applyNumberFormat="1" applyFont="1"/>
    <xf numFmtId="4" fontId="63" fillId="0" borderId="1" xfId="0" applyNumberFormat="1" applyFont="1" applyBorder="1"/>
    <xf numFmtId="0" fontId="11" fillId="0" borderId="0" xfId="0" applyFont="1" applyBorder="1" applyAlignment="1">
      <alignment horizontal="left" wrapText="1"/>
    </xf>
    <xf numFmtId="4" fontId="11" fillId="0" borderId="0" xfId="0" applyNumberFormat="1" applyFont="1" applyBorder="1"/>
    <xf numFmtId="4" fontId="63" fillId="0" borderId="0" xfId="0" applyNumberFormat="1" applyFont="1" applyBorder="1"/>
    <xf numFmtId="0" fontId="71" fillId="0" borderId="1" xfId="0" applyFont="1" applyBorder="1" applyAlignment="1">
      <alignment horizontal="left" wrapText="1"/>
    </xf>
    <xf numFmtId="3" fontId="69" fillId="0" borderId="1" xfId="0" applyNumberFormat="1" applyFont="1" applyBorder="1"/>
    <xf numFmtId="4" fontId="69" fillId="0" borderId="1" xfId="0" applyNumberFormat="1" applyFont="1" applyBorder="1"/>
    <xf numFmtId="0" fontId="65" fillId="0" borderId="0" xfId="0" applyFont="1"/>
    <xf numFmtId="0" fontId="65" fillId="0" borderId="0" xfId="0" applyFont="1" applyAlignment="1">
      <alignment horizontal="left"/>
    </xf>
    <xf numFmtId="0" fontId="72" fillId="0" borderId="0" xfId="0" applyFont="1"/>
    <xf numFmtId="172" fontId="14" fillId="0" borderId="4" xfId="0" applyNumberFormat="1" applyFont="1" applyBorder="1" applyAlignment="1">
      <alignment horizontal="center"/>
    </xf>
    <xf numFmtId="170" fontId="14" fillId="0" borderId="4" xfId="0" applyNumberFormat="1" applyFont="1" applyBorder="1" applyAlignment="1">
      <alignment horizontal="center"/>
    </xf>
    <xf numFmtId="0" fontId="18"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 xfId="0" applyFont="1" applyBorder="1" applyAlignment="1">
      <alignment horizontal="center" vertical="center" wrapText="1"/>
    </xf>
    <xf numFmtId="0" fontId="72" fillId="0" borderId="1" xfId="0" applyFont="1" applyBorder="1" applyAlignment="1">
      <alignment horizontal="left" wrapText="1"/>
    </xf>
    <xf numFmtId="3" fontId="63" fillId="0" borderId="1" xfId="0" applyNumberFormat="1" applyFont="1" applyBorder="1"/>
    <xf numFmtId="0" fontId="69" fillId="2" borderId="1" xfId="0" applyFont="1" applyFill="1" applyBorder="1" applyAlignment="1">
      <alignment horizontal="right"/>
    </xf>
    <xf numFmtId="4" fontId="69" fillId="2" borderId="1" xfId="0" applyNumberFormat="1" applyFont="1" applyFill="1" applyBorder="1"/>
    <xf numFmtId="3" fontId="69" fillId="2" borderId="1" xfId="0" applyNumberFormat="1" applyFont="1" applyFill="1" applyBorder="1"/>
    <xf numFmtId="4" fontId="11" fillId="0" borderId="0" xfId="0" applyNumberFormat="1" applyFont="1" applyFill="1" applyBorder="1"/>
    <xf numFmtId="168" fontId="69" fillId="0" borderId="1" xfId="0" applyNumberFormat="1" applyFont="1" applyBorder="1"/>
    <xf numFmtId="1" fontId="69" fillId="0" borderId="1" xfId="0" applyNumberFormat="1" applyFont="1" applyBorder="1"/>
    <xf numFmtId="4" fontId="13" fillId="2" borderId="1" xfId="0" applyNumberFormat="1" applyFont="1" applyFill="1" applyBorder="1" applyAlignment="1">
      <alignment wrapText="1"/>
    </xf>
    <xf numFmtId="4" fontId="77" fillId="0" borderId="1" xfId="0" applyNumberFormat="1" applyFont="1" applyBorder="1"/>
    <xf numFmtId="49" fontId="63" fillId="0" borderId="1" xfId="0" applyNumberFormat="1" applyFont="1" applyBorder="1" applyAlignment="1">
      <alignment horizontal="left"/>
    </xf>
    <xf numFmtId="0" fontId="63" fillId="0" borderId="1" xfId="0" applyFont="1" applyBorder="1" applyAlignment="1">
      <alignment horizontal="right"/>
    </xf>
    <xf numFmtId="49" fontId="63" fillId="0" borderId="1" xfId="0" applyNumberFormat="1" applyFont="1" applyBorder="1" applyAlignment="1">
      <alignment horizontal="right"/>
    </xf>
    <xf numFmtId="49" fontId="72" fillId="0" borderId="1" xfId="6" applyNumberFormat="1" applyFont="1" applyBorder="1" applyAlignment="1">
      <alignment horizontal="left"/>
    </xf>
    <xf numFmtId="49" fontId="72" fillId="0" borderId="1" xfId="6" applyNumberFormat="1" applyFont="1" applyBorder="1" applyAlignment="1">
      <alignment horizontal="right"/>
    </xf>
    <xf numFmtId="49" fontId="72" fillId="0" borderId="1" xfId="0" applyNumberFormat="1" applyFont="1" applyBorder="1" applyAlignment="1">
      <alignment horizontal="left"/>
    </xf>
    <xf numFmtId="49" fontId="63" fillId="0" borderId="0" xfId="0" applyNumberFormat="1" applyFont="1" applyBorder="1" applyAlignment="1">
      <alignment horizontal="left"/>
    </xf>
    <xf numFmtId="3" fontId="63" fillId="0" borderId="0" xfId="0" applyNumberFormat="1" applyFont="1" applyBorder="1"/>
    <xf numFmtId="0" fontId="63" fillId="0" borderId="0" xfId="0" applyFont="1" applyBorder="1" applyAlignment="1">
      <alignment horizontal="right"/>
    </xf>
    <xf numFmtId="49" fontId="63" fillId="0" borderId="0" xfId="0" applyNumberFormat="1" applyFont="1" applyBorder="1" applyAlignment="1">
      <alignment horizontal="right"/>
    </xf>
    <xf numFmtId="0" fontId="71" fillId="0" borderId="1" xfId="0" applyFont="1" applyFill="1" applyBorder="1" applyAlignment="1">
      <alignment horizontal="left" wrapText="1"/>
    </xf>
    <xf numFmtId="3" fontId="69" fillId="0" borderId="1" xfId="0" applyNumberFormat="1" applyFont="1" applyFill="1" applyBorder="1"/>
    <xf numFmtId="4" fontId="69" fillId="0" borderId="1" xfId="0" applyNumberFormat="1" applyFont="1" applyFill="1" applyBorder="1"/>
    <xf numFmtId="3" fontId="63" fillId="0" borderId="1" xfId="0" applyNumberFormat="1" applyFont="1" applyBorder="1" applyAlignment="1">
      <alignment horizontal="right"/>
    </xf>
    <xf numFmtId="3" fontId="72" fillId="0" borderId="1" xfId="6" applyNumberFormat="1" applyFont="1" applyBorder="1" applyAlignment="1">
      <alignment horizontal="right"/>
    </xf>
    <xf numFmtId="3" fontId="72" fillId="0" borderId="1" xfId="0" applyNumberFormat="1" applyFont="1" applyBorder="1" applyAlignment="1">
      <alignment horizontal="right"/>
    </xf>
    <xf numFmtId="4" fontId="69" fillId="3" borderId="1" xfId="0" applyNumberFormat="1" applyFont="1" applyFill="1" applyBorder="1"/>
    <xf numFmtId="4" fontId="69" fillId="6" borderId="1" xfId="0" applyNumberFormat="1" applyFont="1" applyFill="1" applyBorder="1"/>
    <xf numFmtId="0" fontId="63" fillId="0" borderId="1" xfId="0" applyFont="1" applyBorder="1"/>
    <xf numFmtId="2" fontId="63" fillId="0" borderId="1" xfId="0" applyNumberFormat="1" applyFont="1" applyBorder="1"/>
    <xf numFmtId="0" fontId="63" fillId="0" borderId="1" xfId="0" applyFont="1" applyBorder="1" applyAlignment="1">
      <alignment horizontal="left" wrapText="1"/>
    </xf>
    <xf numFmtId="0" fontId="79" fillId="0" borderId="1" xfId="0" applyFont="1" applyBorder="1" applyAlignment="1">
      <alignment horizontal="left" wrapText="1"/>
    </xf>
    <xf numFmtId="0" fontId="72" fillId="0" borderId="0" xfId="0" applyFont="1" applyBorder="1" applyAlignment="1">
      <alignment horizontal="left" wrapText="1"/>
    </xf>
    <xf numFmtId="4" fontId="63" fillId="0" borderId="2" xfId="0" applyNumberFormat="1" applyFont="1" applyBorder="1"/>
    <xf numFmtId="4" fontId="63" fillId="0" borderId="3" xfId="0" applyNumberFormat="1" applyFont="1" applyBorder="1"/>
    <xf numFmtId="3" fontId="63" fillId="0" borderId="2" xfId="0" applyNumberFormat="1" applyFont="1" applyBorder="1"/>
    <xf numFmtId="3" fontId="63" fillId="0" borderId="3" xfId="0" applyNumberFormat="1" applyFont="1" applyBorder="1"/>
    <xf numFmtId="0" fontId="71" fillId="0" borderId="9" xfId="0" applyFont="1" applyFill="1" applyBorder="1" applyAlignment="1">
      <alignment horizontal="left" wrapText="1"/>
    </xf>
    <xf numFmtId="4" fontId="69" fillId="0" borderId="10" xfId="0" applyNumberFormat="1" applyFont="1" applyFill="1" applyBorder="1"/>
    <xf numFmtId="170" fontId="14" fillId="0" borderId="0" xfId="0" applyNumberFormat="1" applyFont="1" applyBorder="1" applyAlignment="1">
      <alignment horizontal="center"/>
    </xf>
    <xf numFmtId="4" fontId="63" fillId="0" borderId="10" xfId="0" applyNumberFormat="1" applyFont="1" applyBorder="1"/>
    <xf numFmtId="4" fontId="63" fillId="0" borderId="11" xfId="0" applyNumberFormat="1" applyFont="1" applyBorder="1"/>
    <xf numFmtId="3" fontId="69" fillId="0" borderId="1" xfId="0" applyNumberFormat="1" applyFont="1" applyBorder="1" applyAlignment="1">
      <alignment horizontal="right"/>
    </xf>
    <xf numFmtId="4" fontId="69" fillId="0" borderId="1" xfId="0" applyNumberFormat="1" applyFont="1" applyBorder="1" applyAlignment="1">
      <alignment horizontal="right"/>
    </xf>
    <xf numFmtId="4" fontId="63" fillId="0" borderId="1" xfId="0" applyNumberFormat="1" applyFont="1" applyBorder="1" applyAlignment="1">
      <alignment horizontal="right"/>
    </xf>
    <xf numFmtId="2" fontId="63" fillId="0" borderId="1" xfId="0" applyNumberFormat="1" applyFont="1" applyBorder="1" applyAlignment="1">
      <alignment horizontal="right"/>
    </xf>
    <xf numFmtId="3" fontId="63" fillId="0" borderId="1" xfId="0" applyNumberFormat="1" applyFont="1" applyBorder="1" applyAlignment="1">
      <alignment horizontal="right" vertical="center"/>
    </xf>
    <xf numFmtId="0" fontId="63" fillId="0" borderId="1" xfId="0" applyFont="1" applyBorder="1" applyAlignment="1">
      <alignment horizontal="right" vertical="center"/>
    </xf>
    <xf numFmtId="165" fontId="63" fillId="0" borderId="1" xfId="0" applyNumberFormat="1" applyFont="1" applyBorder="1" applyAlignment="1">
      <alignment horizontal="right" vertical="center"/>
    </xf>
    <xf numFmtId="165" fontId="63" fillId="0" borderId="1" xfId="0" applyNumberFormat="1" applyFont="1" applyBorder="1" applyAlignment="1">
      <alignment horizontal="right"/>
    </xf>
    <xf numFmtId="169" fontId="63" fillId="0" borderId="1" xfId="0" applyNumberFormat="1" applyFont="1" applyBorder="1" applyAlignment="1">
      <alignment horizontal="right"/>
    </xf>
    <xf numFmtId="2" fontId="72" fillId="0" borderId="1" xfId="0" applyNumberFormat="1" applyFont="1" applyBorder="1" applyAlignment="1">
      <alignment horizontal="right"/>
    </xf>
    <xf numFmtId="173" fontId="11" fillId="0" borderId="0" xfId="0" applyNumberFormat="1" applyFont="1"/>
    <xf numFmtId="173" fontId="14" fillId="0" borderId="4" xfId="0" applyNumberFormat="1" applyFont="1" applyBorder="1" applyAlignment="1">
      <alignment horizontal="center"/>
    </xf>
    <xf numFmtId="173" fontId="14" fillId="0" borderId="0" xfId="0" applyNumberFormat="1" applyFont="1" applyAlignment="1">
      <alignment horizontal="center"/>
    </xf>
    <xf numFmtId="2" fontId="11" fillId="0" borderId="0" xfId="0" applyNumberFormat="1" applyFont="1"/>
    <xf numFmtId="2" fontId="14" fillId="0" borderId="4" xfId="0" applyNumberFormat="1" applyFont="1" applyBorder="1" applyAlignment="1">
      <alignment horizontal="center"/>
    </xf>
    <xf numFmtId="2" fontId="14" fillId="0" borderId="0" xfId="0" applyNumberFormat="1" applyFont="1" applyAlignment="1">
      <alignment horizontal="center"/>
    </xf>
    <xf numFmtId="171" fontId="11" fillId="0" borderId="0" xfId="0" applyNumberFormat="1" applyFont="1"/>
    <xf numFmtId="171" fontId="14" fillId="0" borderId="4" xfId="0" applyNumberFormat="1" applyFont="1" applyBorder="1" applyAlignment="1">
      <alignment horizontal="center"/>
    </xf>
    <xf numFmtId="171" fontId="14" fillId="0" borderId="0" xfId="0" applyNumberFormat="1" applyFont="1" applyAlignment="1">
      <alignment horizontal="center"/>
    </xf>
    <xf numFmtId="4" fontId="63" fillId="0" borderId="1" xfId="0" applyNumberFormat="1" applyFont="1" applyFill="1" applyBorder="1"/>
    <xf numFmtId="3" fontId="72" fillId="0" borderId="1" xfId="0" applyNumberFormat="1" applyFont="1" applyBorder="1"/>
    <xf numFmtId="4" fontId="72" fillId="0" borderId="1" xfId="0" applyNumberFormat="1" applyFont="1" applyBorder="1"/>
    <xf numFmtId="170" fontId="15" fillId="0" borderId="0" xfId="0" applyNumberFormat="1" applyFont="1"/>
    <xf numFmtId="170" fontId="28" fillId="0" borderId="4" xfId="0" applyNumberFormat="1" applyFont="1" applyBorder="1" applyAlignment="1">
      <alignment horizontal="center"/>
    </xf>
    <xf numFmtId="0" fontId="28" fillId="5" borderId="1" xfId="0" applyFont="1" applyFill="1" applyBorder="1" applyAlignment="1">
      <alignment horizontal="left" wrapText="1"/>
    </xf>
    <xf numFmtId="49" fontId="0" fillId="3" borderId="13" xfId="0" applyNumberFormat="1" applyFont="1" applyFill="1" applyBorder="1" applyAlignment="1">
      <alignment horizontal="left"/>
    </xf>
    <xf numFmtId="49" fontId="0" fillId="3" borderId="5" xfId="0" applyNumberFormat="1" applyFont="1" applyFill="1" applyBorder="1" applyAlignment="1">
      <alignment horizontal="left"/>
    </xf>
    <xf numFmtId="49" fontId="0" fillId="0" borderId="1" xfId="0" applyNumberFormat="1" applyFont="1" applyBorder="1" applyAlignment="1">
      <alignment horizontal="left"/>
    </xf>
    <xf numFmtId="0" fontId="28" fillId="5" borderId="1" xfId="0" applyFont="1" applyFill="1" applyBorder="1" applyAlignment="1">
      <alignment horizontal="center" wrapText="1"/>
    </xf>
    <xf numFmtId="3" fontId="72" fillId="3" borderId="1" xfId="0" applyNumberFormat="1" applyFont="1" applyFill="1" applyBorder="1"/>
    <xf numFmtId="4" fontId="63" fillId="3" borderId="1" xfId="0" applyNumberFormat="1" applyFont="1" applyFill="1" applyBorder="1"/>
    <xf numFmtId="0" fontId="63" fillId="0" borderId="0" xfId="0" applyFont="1"/>
    <xf numFmtId="0" fontId="63" fillId="0" borderId="0" xfId="0" applyFont="1" applyAlignment="1">
      <alignment horizontal="center"/>
    </xf>
    <xf numFmtId="0" fontId="69" fillId="0" borderId="0" xfId="0" applyFont="1"/>
    <xf numFmtId="3" fontId="69" fillId="2" borderId="1" xfId="0" applyNumberFormat="1" applyFont="1" applyFill="1" applyBorder="1" applyAlignment="1">
      <alignment horizontal="center"/>
    </xf>
    <xf numFmtId="4" fontId="69" fillId="2" borderId="1" xfId="0" applyNumberFormat="1" applyFont="1" applyFill="1" applyBorder="1" applyAlignment="1">
      <alignment horizontal="center"/>
    </xf>
    <xf numFmtId="3" fontId="69" fillId="0" borderId="1" xfId="0" applyNumberFormat="1" applyFont="1" applyBorder="1" applyAlignment="1">
      <alignment horizontal="center"/>
    </xf>
    <xf numFmtId="4" fontId="69" fillId="0" borderId="1" xfId="0" applyNumberFormat="1" applyFont="1" applyBorder="1" applyAlignment="1">
      <alignment horizontal="center"/>
    </xf>
    <xf numFmtId="3" fontId="72" fillId="0" borderId="1" xfId="0" applyNumberFormat="1" applyFont="1" applyBorder="1" applyAlignment="1">
      <alignment horizontal="center"/>
    </xf>
    <xf numFmtId="166" fontId="72" fillId="0" borderId="1" xfId="0" applyNumberFormat="1" applyFont="1" applyBorder="1" applyAlignment="1">
      <alignment horizontal="center"/>
    </xf>
    <xf numFmtId="4" fontId="72" fillId="0" borderId="1" xfId="0" applyNumberFormat="1" applyFont="1" applyBorder="1" applyAlignment="1">
      <alignment horizontal="center"/>
    </xf>
    <xf numFmtId="3" fontId="63" fillId="0" borderId="0" xfId="0" applyNumberFormat="1" applyFont="1" applyAlignment="1">
      <alignment horizontal="center"/>
    </xf>
    <xf numFmtId="4" fontId="63" fillId="0" borderId="0" xfId="0" applyNumberFormat="1" applyFont="1" applyAlignment="1">
      <alignment horizontal="center"/>
    </xf>
    <xf numFmtId="0" fontId="63" fillId="0" borderId="1" xfId="0" applyFont="1" applyBorder="1" applyAlignment="1">
      <alignment horizontal="center" vertical="center" wrapText="1"/>
    </xf>
    <xf numFmtId="0" fontId="72" fillId="0" borderId="1" xfId="0" applyFont="1" applyBorder="1"/>
    <xf numFmtId="0" fontId="72" fillId="0" borderId="1" xfId="0" applyFont="1" applyBorder="1" applyAlignment="1">
      <alignment horizontal="center"/>
    </xf>
    <xf numFmtId="3" fontId="71" fillId="0" borderId="1" xfId="0" applyNumberFormat="1" applyFont="1" applyBorder="1" applyAlignment="1">
      <alignment horizontal="center"/>
    </xf>
    <xf numFmtId="3" fontId="63" fillId="0" borderId="1" xfId="0" applyNumberFormat="1" applyFont="1" applyBorder="1" applyAlignment="1">
      <alignment horizontal="center"/>
    </xf>
    <xf numFmtId="166" fontId="63" fillId="0" borderId="1" xfId="0" applyNumberFormat="1" applyFont="1" applyBorder="1" applyAlignment="1">
      <alignment horizontal="center"/>
    </xf>
    <xf numFmtId="4" fontId="63" fillId="0" borderId="1" xfId="0" applyNumberFormat="1" applyFont="1" applyBorder="1" applyAlignment="1">
      <alignment horizontal="center"/>
    </xf>
    <xf numFmtId="0" fontId="71" fillId="0" borderId="0" xfId="0" applyFont="1"/>
    <xf numFmtId="170" fontId="63" fillId="0" borderId="0" xfId="0" applyNumberFormat="1" applyFont="1" applyAlignment="1">
      <alignment horizontal="center"/>
    </xf>
    <xf numFmtId="170" fontId="82" fillId="0" borderId="4" xfId="0" applyNumberFormat="1" applyFont="1" applyBorder="1" applyAlignment="1">
      <alignment horizontal="center"/>
    </xf>
    <xf numFmtId="170" fontId="82" fillId="0" borderId="0" xfId="0" applyNumberFormat="1" applyFont="1" applyAlignment="1">
      <alignment horizontal="center"/>
    </xf>
    <xf numFmtId="172" fontId="34" fillId="0" borderId="0" xfId="0" applyNumberFormat="1" applyFont="1" applyAlignment="1">
      <alignment horizontal="center"/>
    </xf>
    <xf numFmtId="172" fontId="37" fillId="0" borderId="4" xfId="0" applyNumberFormat="1" applyFont="1" applyBorder="1" applyAlignment="1">
      <alignment horizontal="center"/>
    </xf>
    <xf numFmtId="172" fontId="37" fillId="0" borderId="0" xfId="0" applyNumberFormat="1" applyFont="1" applyAlignment="1">
      <alignment horizontal="center"/>
    </xf>
    <xf numFmtId="3" fontId="86" fillId="0" borderId="1" xfId="0" applyNumberFormat="1" applyFont="1" applyBorder="1" applyAlignment="1">
      <alignment horizontal="center"/>
    </xf>
    <xf numFmtId="166" fontId="86" fillId="0" borderId="1" xfId="0" applyNumberFormat="1" applyFont="1" applyBorder="1" applyAlignment="1">
      <alignment horizontal="center"/>
    </xf>
    <xf numFmtId="0" fontId="87" fillId="0" borderId="1" xfId="0" applyFont="1" applyBorder="1" applyAlignment="1">
      <alignment horizontal="center"/>
    </xf>
    <xf numFmtId="0" fontId="59" fillId="0" borderId="1" xfId="0" applyFont="1" applyBorder="1" applyAlignment="1">
      <alignment horizontal="center"/>
    </xf>
    <xf numFmtId="4" fontId="72" fillId="3" borderId="1" xfId="0" applyNumberFormat="1" applyFont="1" applyFill="1" applyBorder="1"/>
    <xf numFmtId="3" fontId="69" fillId="3" borderId="1" xfId="0" applyNumberFormat="1" applyFont="1" applyFill="1" applyBorder="1"/>
    <xf numFmtId="0" fontId="71" fillId="3" borderId="1" xfId="0" applyFont="1" applyFill="1" applyBorder="1" applyAlignment="1">
      <alignment horizontal="left" wrapText="1"/>
    </xf>
    <xf numFmtId="0" fontId="23" fillId="0" borderId="0" xfId="0" applyFont="1" applyFill="1" applyAlignment="1">
      <alignment horizontal="left"/>
    </xf>
    <xf numFmtId="0" fontId="27" fillId="0" borderId="0" xfId="0" applyFont="1" applyFill="1" applyAlignment="1">
      <alignment horizontal="left"/>
    </xf>
    <xf numFmtId="0" fontId="23" fillId="0" borderId="0" xfId="0" applyFont="1" applyFill="1"/>
    <xf numFmtId="0" fontId="18" fillId="0" borderId="0" xfId="0" applyFont="1" applyFill="1"/>
    <xf numFmtId="0" fontId="15" fillId="0" borderId="0" xfId="0" applyFont="1" applyBorder="1" applyAlignment="1">
      <alignment horizontal="left" wrapText="1"/>
    </xf>
    <xf numFmtId="166" fontId="11" fillId="0" borderId="0" xfId="0" applyNumberFormat="1" applyFont="1" applyBorder="1"/>
    <xf numFmtId="0" fontId="13" fillId="0" borderId="0" xfId="0" applyFont="1" applyFill="1"/>
    <xf numFmtId="0" fontId="68" fillId="0" borderId="9" xfId="0" applyFont="1" applyBorder="1" applyAlignment="1">
      <alignment horizontal="center" vertical="center" wrapText="1"/>
    </xf>
    <xf numFmtId="0" fontId="68" fillId="0" borderId="1" xfId="0" applyFont="1" applyBorder="1" applyAlignment="1">
      <alignment horizontal="center" vertical="center" wrapText="1"/>
    </xf>
    <xf numFmtId="4" fontId="64" fillId="6" borderId="9" xfId="0" applyNumberFormat="1" applyFont="1" applyFill="1" applyBorder="1" applyAlignment="1">
      <alignment horizontal="right"/>
    </xf>
    <xf numFmtId="4" fontId="64" fillId="6" borderId="1" xfId="0" applyNumberFormat="1" applyFont="1" applyFill="1" applyBorder="1" applyAlignment="1">
      <alignment horizontal="right"/>
    </xf>
    <xf numFmtId="4" fontId="66" fillId="0" borderId="9" xfId="0" applyNumberFormat="1" applyFont="1" applyBorder="1" applyAlignment="1">
      <alignment horizontal="right"/>
    </xf>
    <xf numFmtId="4" fontId="66" fillId="0" borderId="1" xfId="0" applyNumberFormat="1" applyFont="1" applyBorder="1" applyAlignment="1">
      <alignment horizontal="right"/>
    </xf>
    <xf numFmtId="4" fontId="66" fillId="3" borderId="1" xfId="0" applyNumberFormat="1" applyFont="1" applyFill="1" applyBorder="1" applyAlignment="1">
      <alignment horizontal="right"/>
    </xf>
    <xf numFmtId="4" fontId="66" fillId="0" borderId="17" xfId="0" applyNumberFormat="1" applyFont="1" applyBorder="1" applyAlignment="1">
      <alignment horizontal="right"/>
    </xf>
    <xf numFmtId="4" fontId="66" fillId="0" borderId="19" xfId="0" applyNumberFormat="1" applyFont="1" applyBorder="1" applyAlignment="1">
      <alignment horizontal="right"/>
    </xf>
    <xf numFmtId="0" fontId="27" fillId="0" borderId="17" xfId="0" applyFont="1" applyBorder="1" applyAlignment="1">
      <alignment horizontal="right"/>
    </xf>
    <xf numFmtId="0" fontId="68" fillId="0" borderId="10" xfId="0" applyFont="1" applyBorder="1" applyAlignment="1">
      <alignment horizontal="center" vertical="center" wrapText="1"/>
    </xf>
    <xf numFmtId="4" fontId="64" fillId="6" borderId="10" xfId="0" applyNumberFormat="1" applyFont="1" applyFill="1" applyBorder="1" applyAlignment="1">
      <alignment horizontal="right"/>
    </xf>
    <xf numFmtId="4" fontId="64" fillId="0" borderId="10" xfId="0" applyNumberFormat="1" applyFont="1" applyBorder="1" applyAlignment="1">
      <alignment horizontal="right"/>
    </xf>
    <xf numFmtId="4" fontId="64" fillId="0" borderId="18" xfId="0" applyNumberFormat="1" applyFont="1" applyBorder="1" applyAlignment="1">
      <alignment horizontal="right"/>
    </xf>
    <xf numFmtId="0" fontId="56" fillId="0" borderId="1" xfId="4" applyFont="1" applyFill="1" applyBorder="1" applyAlignment="1">
      <alignment horizontal="left" wrapText="1"/>
    </xf>
    <xf numFmtId="167" fontId="66" fillId="0" borderId="1" xfId="4" applyNumberFormat="1" applyFont="1" applyBorder="1"/>
    <xf numFmtId="4" fontId="66" fillId="0" borderId="1" xfId="4" applyNumberFormat="1" applyFont="1" applyBorder="1"/>
    <xf numFmtId="4" fontId="66" fillId="0" borderId="1" xfId="4" applyNumberFormat="1" applyFont="1" applyFill="1" applyBorder="1"/>
    <xf numFmtId="2" fontId="64" fillId="0" borderId="1" xfId="4" applyNumberFormat="1" applyFont="1" applyBorder="1"/>
    <xf numFmtId="4" fontId="64" fillId="0" borderId="1" xfId="4" applyNumberFormat="1" applyFont="1" applyFill="1" applyBorder="1"/>
    <xf numFmtId="167" fontId="66" fillId="0" borderId="1" xfId="4" applyNumberFormat="1" applyFont="1" applyFill="1" applyBorder="1"/>
    <xf numFmtId="0" fontId="68" fillId="5" borderId="1" xfId="4" applyFont="1" applyFill="1" applyBorder="1" applyAlignment="1">
      <alignment horizontal="left" wrapText="1"/>
    </xf>
    <xf numFmtId="0" fontId="63" fillId="0" borderId="0" xfId="0" applyFont="1" applyAlignment="1">
      <alignment horizontal="right" wrapText="1"/>
    </xf>
    <xf numFmtId="0" fontId="27" fillId="0" borderId="6" xfId="0" applyFont="1" applyBorder="1" applyAlignment="1">
      <alignment horizontal="center"/>
    </xf>
    <xf numFmtId="0" fontId="27" fillId="0" borderId="8" xfId="0" applyFont="1" applyBorder="1" applyAlignment="1">
      <alignment horizontal="center"/>
    </xf>
    <xf numFmtId="0" fontId="27" fillId="0" borderId="9" xfId="0" applyFont="1" applyBorder="1" applyAlignment="1">
      <alignment horizontal="center"/>
    </xf>
    <xf numFmtId="0" fontId="27" fillId="0" borderId="10" xfId="0" applyFont="1" applyBorder="1" applyAlignment="1">
      <alignment horizontal="center"/>
    </xf>
    <xf numFmtId="0" fontId="55" fillId="6" borderId="15" xfId="0" applyFont="1" applyFill="1" applyBorder="1" applyAlignment="1">
      <alignment horizontal="right" vertical="center" wrapText="1"/>
    </xf>
    <xf numFmtId="0" fontId="55" fillId="6" borderId="16" xfId="0" applyFont="1" applyFill="1" applyBorder="1" applyAlignment="1">
      <alignment horizontal="right" vertical="center" wrapText="1"/>
    </xf>
    <xf numFmtId="0" fontId="64" fillId="0" borderId="6" xfId="0" applyFont="1" applyBorder="1" applyAlignment="1">
      <alignment horizontal="center" vertical="center"/>
    </xf>
    <xf numFmtId="0" fontId="64" fillId="0" borderId="7" xfId="0" applyFont="1" applyBorder="1" applyAlignment="1">
      <alignment horizontal="center" vertical="center"/>
    </xf>
    <xf numFmtId="0" fontId="64" fillId="0" borderId="8" xfId="0" applyFont="1" applyBorder="1" applyAlignment="1">
      <alignment horizontal="center" vertical="center"/>
    </xf>
    <xf numFmtId="0" fontId="13" fillId="0" borderId="0" xfId="0" applyFont="1" applyAlignment="1">
      <alignment horizontal="center" wrapText="1"/>
    </xf>
    <xf numFmtId="0" fontId="88" fillId="0" borderId="0" xfId="0" applyFont="1" applyAlignment="1">
      <alignment horizontal="right" wrapText="1"/>
    </xf>
    <xf numFmtId="0" fontId="18" fillId="0" borderId="0" xfId="2" applyFont="1" applyAlignment="1">
      <alignment horizontal="left"/>
    </xf>
    <xf numFmtId="0" fontId="31" fillId="3" borderId="2" xfId="2" applyFont="1" applyFill="1" applyBorder="1" applyAlignment="1">
      <alignment horizontal="center" vertical="center" wrapText="1"/>
    </xf>
    <xf numFmtId="0" fontId="31" fillId="3" borderId="3" xfId="2" applyFont="1" applyFill="1" applyBorder="1" applyAlignment="1">
      <alignment horizontal="center" vertical="center" wrapText="1"/>
    </xf>
    <xf numFmtId="0" fontId="31" fillId="3" borderId="1" xfId="2" applyFont="1" applyFill="1" applyBorder="1" applyAlignment="1">
      <alignment horizontal="center" vertical="center" wrapText="1"/>
    </xf>
    <xf numFmtId="0" fontId="18" fillId="0" borderId="0" xfId="2" applyFont="1" applyAlignment="1">
      <alignment horizontal="left" wrapText="1"/>
    </xf>
    <xf numFmtId="0" fontId="64" fillId="0" borderId="0" xfId="2" applyFont="1" applyAlignment="1">
      <alignment horizontal="left" vertical="center" wrapText="1"/>
    </xf>
    <xf numFmtId="0" fontId="49" fillId="0" borderId="0" xfId="2" applyFont="1" applyAlignment="1">
      <alignment horizontal="left" vertical="center" wrapText="1"/>
    </xf>
    <xf numFmtId="0" fontId="18" fillId="0" borderId="0" xfId="2" applyFont="1" applyAlignment="1">
      <alignment horizontal="left" vertical="center" wrapText="1"/>
    </xf>
    <xf numFmtId="0" fontId="12" fillId="0" borderId="0" xfId="2" applyFont="1" applyAlignment="1">
      <alignment horizontal="right"/>
    </xf>
    <xf numFmtId="0" fontId="13" fillId="0" borderId="0" xfId="2" applyFont="1" applyAlignment="1">
      <alignment horizontal="center" wrapText="1"/>
    </xf>
    <xf numFmtId="0" fontId="44" fillId="0" borderId="1" xfId="2" applyFont="1" applyBorder="1" applyAlignment="1">
      <alignment horizontal="center" vertical="center" wrapText="1"/>
    </xf>
    <xf numFmtId="0" fontId="46" fillId="3" borderId="1" xfId="2" applyFont="1" applyFill="1" applyBorder="1" applyAlignment="1">
      <alignment horizontal="center" vertical="center" wrapText="1"/>
    </xf>
    <xf numFmtId="0" fontId="47" fillId="3" borderId="1" xfId="2" applyFont="1" applyFill="1" applyBorder="1" applyAlignment="1">
      <alignment horizontal="center" vertical="center" wrapText="1"/>
    </xf>
    <xf numFmtId="0" fontId="27" fillId="0" borderId="0" xfId="2" applyFont="1" applyAlignment="1">
      <alignment horizontal="left"/>
    </xf>
    <xf numFmtId="0" fontId="11" fillId="0" borderId="1" xfId="2" applyFont="1" applyBorder="1" applyAlignment="1">
      <alignment horizontal="center" vertical="center" wrapText="1"/>
    </xf>
    <xf numFmtId="0" fontId="15" fillId="3" borderId="1" xfId="2" applyFont="1" applyFill="1" applyBorder="1" applyAlignment="1">
      <alignment horizontal="center" vertical="center" wrapText="1"/>
    </xf>
    <xf numFmtId="0" fontId="17" fillId="3" borderId="1" xfId="2" applyFont="1" applyFill="1" applyBorder="1" applyAlignment="1">
      <alignment horizontal="center" vertical="center" wrapText="1"/>
    </xf>
    <xf numFmtId="0" fontId="13" fillId="3" borderId="1" xfId="2" applyFont="1" applyFill="1" applyBorder="1" applyAlignment="1">
      <alignment horizontal="center" vertical="center" wrapText="1"/>
    </xf>
    <xf numFmtId="0" fontId="15" fillId="3" borderId="2" xfId="2" applyFont="1" applyFill="1" applyBorder="1" applyAlignment="1">
      <alignment horizontal="center" vertical="center" wrapText="1"/>
    </xf>
    <xf numFmtId="0" fontId="15" fillId="3" borderId="3" xfId="2" applyFont="1" applyFill="1" applyBorder="1" applyAlignment="1">
      <alignment horizontal="center" vertical="center" wrapText="1"/>
    </xf>
    <xf numFmtId="0" fontId="27" fillId="0" borderId="0" xfId="2" applyFont="1" applyAlignment="1">
      <alignment horizontal="left" wrapText="1"/>
    </xf>
    <xf numFmtId="0" fontId="65" fillId="0" borderId="0" xfId="2" applyFont="1" applyAlignment="1">
      <alignment horizontal="left" wrapText="1"/>
    </xf>
    <xf numFmtId="0" fontId="65" fillId="0" borderId="0" xfId="2" applyFont="1" applyAlignment="1">
      <alignment horizontal="left"/>
    </xf>
    <xf numFmtId="0" fontId="65" fillId="0" borderId="0" xfId="0" applyFont="1" applyAlignment="1">
      <alignment horizontal="left" vertical="center" wrapText="1"/>
    </xf>
    <xf numFmtId="0" fontId="15" fillId="3" borderId="2"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8" fillId="0" borderId="0" xfId="0" applyFont="1" applyAlignment="1">
      <alignment horizontal="left" vertical="center" wrapText="1"/>
    </xf>
    <xf numFmtId="0" fontId="12" fillId="0" borderId="0" xfId="0" applyFont="1" applyAlignment="1">
      <alignment horizontal="right" vertical="center"/>
    </xf>
    <xf numFmtId="0" fontId="13" fillId="0" borderId="0" xfId="0" applyFont="1" applyAlignment="1">
      <alignment horizontal="center" vertical="center" wrapText="1"/>
    </xf>
    <xf numFmtId="0" fontId="11" fillId="0" borderId="1" xfId="0" applyFont="1" applyBorder="1" applyAlignment="1">
      <alignment horizontal="center" vertical="center" wrapText="1"/>
    </xf>
    <xf numFmtId="0" fontId="17"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2" fillId="0" borderId="0" xfId="4" applyFont="1" applyAlignment="1">
      <alignment horizontal="right"/>
    </xf>
    <xf numFmtId="0" fontId="49" fillId="0" borderId="0" xfId="4" applyFont="1" applyAlignment="1">
      <alignment horizontal="center" wrapText="1"/>
    </xf>
    <xf numFmtId="0" fontId="18" fillId="0" borderId="1" xfId="4" applyFont="1" applyBorder="1" applyAlignment="1">
      <alignment horizontal="center" vertical="center" wrapText="1"/>
    </xf>
    <xf numFmtId="0" fontId="27" fillId="3" borderId="1" xfId="4" applyFont="1" applyFill="1" applyBorder="1" applyAlignment="1">
      <alignment horizontal="center" vertical="center" wrapText="1"/>
    </xf>
    <xf numFmtId="0" fontId="54" fillId="3" borderId="1" xfId="4" applyFont="1" applyFill="1" applyBorder="1" applyAlignment="1">
      <alignment horizontal="center" vertical="center" wrapText="1"/>
    </xf>
    <xf numFmtId="0" fontId="49" fillId="3" borderId="1" xfId="4" applyFont="1" applyFill="1" applyBorder="1" applyAlignment="1">
      <alignment horizontal="center" vertical="center" wrapText="1"/>
    </xf>
    <xf numFmtId="0" fontId="27" fillId="3" borderId="2" xfId="4" applyFont="1" applyFill="1" applyBorder="1" applyAlignment="1">
      <alignment horizontal="center" vertical="center" wrapText="1"/>
    </xf>
    <xf numFmtId="0" fontId="27" fillId="3" borderId="3" xfId="4" applyFont="1" applyFill="1" applyBorder="1" applyAlignment="1">
      <alignment horizontal="center" vertical="center" wrapText="1"/>
    </xf>
    <xf numFmtId="0" fontId="23" fillId="0" borderId="0" xfId="4" applyFont="1" applyAlignment="1">
      <alignment horizontal="left" wrapText="1"/>
    </xf>
    <xf numFmtId="0" fontId="18" fillId="0" borderId="0" xfId="4" applyFont="1" applyAlignment="1">
      <alignment horizontal="left" wrapText="1"/>
    </xf>
    <xf numFmtId="43" fontId="24" fillId="0" borderId="0" xfId="5" applyFont="1" applyAlignment="1">
      <alignment horizontal="left" wrapText="1"/>
    </xf>
    <xf numFmtId="0" fontId="6" fillId="3" borderId="1" xfId="0" applyFont="1" applyFill="1" applyBorder="1" applyAlignment="1">
      <alignment horizontal="center" vertical="center" wrapText="1"/>
    </xf>
    <xf numFmtId="0" fontId="6" fillId="3" borderId="0" xfId="0" applyFont="1" applyFill="1" applyAlignment="1">
      <alignment horizontal="left" wrapText="1"/>
    </xf>
    <xf numFmtId="0" fontId="3" fillId="0" borderId="0" xfId="0" applyFont="1" applyAlignment="1">
      <alignment horizontal="right"/>
    </xf>
    <xf numFmtId="0" fontId="4" fillId="0" borderId="0" xfId="0" applyFont="1" applyAlignment="1">
      <alignment horizontal="center" wrapText="1"/>
    </xf>
    <xf numFmtId="0" fontId="2"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8" fillId="0" borderId="0" xfId="0" applyFont="1" applyAlignment="1">
      <alignment horizontal="left" wrapText="1"/>
    </xf>
    <xf numFmtId="0" fontId="27" fillId="0" borderId="0" xfId="0" applyFont="1" applyAlignment="1">
      <alignment horizontal="left" wrapText="1"/>
    </xf>
    <xf numFmtId="0" fontId="27" fillId="0" borderId="0" xfId="0" applyFont="1" applyAlignment="1">
      <alignment horizontal="left"/>
    </xf>
    <xf numFmtId="0" fontId="12" fillId="0" borderId="0" xfId="0" applyFont="1" applyAlignment="1">
      <alignment horizontal="right"/>
    </xf>
    <xf numFmtId="0" fontId="65" fillId="0" borderId="0" xfId="0" applyFont="1" applyAlignment="1">
      <alignment horizontal="left" wrapText="1"/>
    </xf>
    <xf numFmtId="0" fontId="65" fillId="0" borderId="0" xfId="0" applyFont="1" applyAlignment="1">
      <alignment horizontal="left"/>
    </xf>
    <xf numFmtId="0" fontId="11" fillId="0" borderId="5" xfId="0" applyFont="1" applyBorder="1" applyAlignment="1">
      <alignment horizontal="center" vertical="center" wrapText="1"/>
    </xf>
    <xf numFmtId="0" fontId="11" fillId="0" borderId="20" xfId="0" applyFont="1" applyBorder="1" applyAlignment="1">
      <alignment horizontal="center" vertical="center" wrapText="1"/>
    </xf>
    <xf numFmtId="0" fontId="44" fillId="0" borderId="1" xfId="0" applyFont="1" applyBorder="1" applyAlignment="1">
      <alignment horizontal="center" vertical="center" wrapText="1"/>
    </xf>
    <xf numFmtId="0" fontId="31" fillId="3" borderId="1" xfId="0" applyFont="1" applyFill="1" applyBorder="1" applyAlignment="1">
      <alignment horizontal="center" vertical="center" wrapText="1"/>
    </xf>
    <xf numFmtId="0" fontId="46" fillId="3" borderId="1"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0" borderId="1"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15" fillId="3" borderId="7"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23" fillId="0" borderId="0" xfId="0" applyFont="1" applyAlignment="1">
      <alignment horizontal="left"/>
    </xf>
    <xf numFmtId="0" fontId="29" fillId="0" borderId="0" xfId="0" applyFont="1" applyAlignment="1">
      <alignment horizontal="left" wrapText="1"/>
    </xf>
    <xf numFmtId="0" fontId="23" fillId="0" borderId="0" xfId="0" applyFont="1" applyAlignment="1">
      <alignment horizontal="left" wrapText="1"/>
    </xf>
    <xf numFmtId="0" fontId="24" fillId="0" borderId="0" xfId="0" applyFont="1" applyAlignment="1">
      <alignment horizontal="left" wrapText="1"/>
    </xf>
    <xf numFmtId="0" fontId="77" fillId="0" borderId="0" xfId="0" applyFont="1" applyAlignment="1">
      <alignment horizontal="right"/>
    </xf>
    <xf numFmtId="0" fontId="69" fillId="0" borderId="0" xfId="0" applyFont="1" applyAlignment="1">
      <alignment horizontal="center" wrapText="1"/>
    </xf>
    <xf numFmtId="0" fontId="63" fillId="0" borderId="1" xfId="0" applyFont="1" applyBorder="1" applyAlignment="1">
      <alignment horizontal="center" vertical="center" wrapText="1"/>
    </xf>
    <xf numFmtId="0" fontId="72" fillId="3" borderId="1" xfId="0" applyFont="1" applyFill="1" applyBorder="1" applyAlignment="1">
      <alignment horizontal="center" vertical="center" wrapText="1"/>
    </xf>
    <xf numFmtId="0" fontId="84" fillId="3" borderId="1" xfId="0" applyFont="1" applyFill="1" applyBorder="1" applyAlignment="1">
      <alignment horizontal="center" vertical="center" wrapText="1"/>
    </xf>
    <xf numFmtId="0" fontId="69" fillId="3" borderId="1" xfId="0" applyFont="1" applyFill="1" applyBorder="1" applyAlignment="1">
      <alignment horizontal="center" vertical="center" wrapText="1"/>
    </xf>
    <xf numFmtId="0" fontId="72" fillId="3" borderId="2" xfId="0" applyFont="1" applyFill="1" applyBorder="1" applyAlignment="1">
      <alignment horizontal="center" vertical="center" wrapText="1"/>
    </xf>
    <xf numFmtId="0" fontId="72" fillId="3" borderId="3" xfId="0" applyFont="1" applyFill="1" applyBorder="1" applyAlignment="1">
      <alignment horizontal="center" vertical="center" wrapText="1"/>
    </xf>
    <xf numFmtId="0" fontId="35" fillId="0" borderId="0" xfId="0" applyFont="1" applyAlignment="1">
      <alignment horizontal="right"/>
    </xf>
    <xf numFmtId="0" fontId="36" fillId="0" borderId="0" xfId="0" applyFont="1" applyAlignment="1">
      <alignment horizontal="center" wrapText="1"/>
    </xf>
    <xf numFmtId="0" fontId="34" fillId="0" borderId="1" xfId="0" applyFont="1" applyBorder="1" applyAlignment="1">
      <alignment horizontal="center" vertical="center" wrapText="1"/>
    </xf>
    <xf numFmtId="0" fontId="38" fillId="3" borderId="1" xfId="0" applyFont="1" applyFill="1" applyBorder="1" applyAlignment="1">
      <alignment horizontal="center" vertical="center" wrapText="1"/>
    </xf>
    <xf numFmtId="0" fontId="40" fillId="3" borderId="1"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166" fontId="15" fillId="3" borderId="1" xfId="0" applyNumberFormat="1" applyFont="1" applyFill="1" applyBorder="1" applyAlignment="1">
      <alignment horizontal="center" vertical="center" wrapText="1"/>
    </xf>
  </cellXfs>
  <cellStyles count="7">
    <cellStyle name="Comma 2" xfId="5"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Parastais 2" xfId="6" xr:uid="{DC2A0C9D-F6EC-47BD-AF25-6894F99F3ABF}"/>
    <cellStyle name="Parasts 4"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415240-633A-4668-8DDA-DF43E438ACC1}">
  <sheetPr>
    <tabColor theme="9" tint="0.59999389629810485"/>
  </sheetPr>
  <dimension ref="A1:K30"/>
  <sheetViews>
    <sheetView tabSelected="1" workbookViewId="0">
      <selection activeCell="I12" sqref="I12"/>
    </sheetView>
  </sheetViews>
  <sheetFormatPr defaultRowHeight="15" x14ac:dyDescent="0.25"/>
  <cols>
    <col min="1" max="1" width="6.28515625" customWidth="1"/>
    <col min="2" max="2" width="50" customWidth="1"/>
    <col min="3" max="3" width="20.85546875" customWidth="1"/>
    <col min="4" max="4" width="21.85546875" customWidth="1"/>
    <col min="5" max="7" width="19.140625" customWidth="1"/>
    <col min="8" max="8" width="11.28515625" customWidth="1"/>
    <col min="9" max="9" width="14.140625" customWidth="1"/>
    <col min="11" max="11" width="12.85546875" customWidth="1"/>
  </cols>
  <sheetData>
    <row r="1" spans="1:11" ht="65.25" customHeight="1" x14ac:dyDescent="0.25">
      <c r="C1" s="511"/>
      <c r="D1" s="511"/>
      <c r="E1" s="511"/>
      <c r="F1" s="522" t="s">
        <v>890</v>
      </c>
      <c r="G1" s="522"/>
    </row>
    <row r="3" spans="1:11" ht="48.75" customHeight="1" x14ac:dyDescent="0.25">
      <c r="A3" s="521" t="s">
        <v>817</v>
      </c>
      <c r="B3" s="521"/>
      <c r="C3" s="521"/>
      <c r="D3" s="521"/>
      <c r="E3" s="521"/>
      <c r="F3" s="521"/>
      <c r="G3" s="521"/>
    </row>
    <row r="4" spans="1:11" ht="16.5" x14ac:dyDescent="0.25">
      <c r="A4" s="259"/>
      <c r="B4" s="259"/>
    </row>
    <row r="5" spans="1:11" ht="15.75" thickBot="1" x14ac:dyDescent="0.3">
      <c r="A5" s="148"/>
    </row>
    <row r="6" spans="1:11" ht="36" customHeight="1" x14ac:dyDescent="0.25">
      <c r="A6" s="512"/>
      <c r="B6" s="513"/>
      <c r="C6" s="518" t="s">
        <v>816</v>
      </c>
      <c r="D6" s="519"/>
      <c r="E6" s="519"/>
      <c r="F6" s="519"/>
      <c r="G6" s="520"/>
    </row>
    <row r="7" spans="1:11" ht="29.25" customHeight="1" x14ac:dyDescent="0.25">
      <c r="A7" s="514"/>
      <c r="B7" s="515"/>
      <c r="C7" s="489" t="s">
        <v>885</v>
      </c>
      <c r="D7" s="490" t="s">
        <v>886</v>
      </c>
      <c r="E7" s="490" t="s">
        <v>887</v>
      </c>
      <c r="F7" s="490" t="s">
        <v>888</v>
      </c>
      <c r="G7" s="499" t="s">
        <v>0</v>
      </c>
    </row>
    <row r="8" spans="1:11" ht="15.75" x14ac:dyDescent="0.25">
      <c r="A8" s="516" t="s">
        <v>0</v>
      </c>
      <c r="B8" s="517"/>
      <c r="C8" s="491">
        <f>SUM(C9:C30)</f>
        <v>770008.89</v>
      </c>
      <c r="D8" s="492">
        <f>SUM(D9:D30)</f>
        <v>379455.65</v>
      </c>
      <c r="E8" s="492">
        <f>ROUNDUP(SUM(E9:E30),2)</f>
        <v>699869.28</v>
      </c>
      <c r="F8" s="492">
        <f>ROUNDUP(SUM(F9:F30),2)</f>
        <v>79262.39</v>
      </c>
      <c r="G8" s="500">
        <f>SUM(G9:G30)</f>
        <v>1928596.21</v>
      </c>
      <c r="I8" s="262"/>
    </row>
    <row r="9" spans="1:11" ht="15.75" x14ac:dyDescent="0.25">
      <c r="A9" s="260">
        <v>1</v>
      </c>
      <c r="B9" s="261" t="s">
        <v>794</v>
      </c>
      <c r="C9" s="493">
        <f>RAKUS_janv!I11</f>
        <v>16468.66</v>
      </c>
      <c r="D9" s="494" t="s">
        <v>217</v>
      </c>
      <c r="E9" s="494" t="s">
        <v>217</v>
      </c>
      <c r="F9" s="494" t="s">
        <v>217</v>
      </c>
      <c r="G9" s="501">
        <f>SUM(C9:F9)</f>
        <v>16468.66</v>
      </c>
      <c r="H9" s="262"/>
      <c r="I9" s="262"/>
      <c r="K9" s="262"/>
    </row>
    <row r="10" spans="1:11" ht="15.75" x14ac:dyDescent="0.25">
      <c r="A10" s="260">
        <v>2</v>
      </c>
      <c r="B10" s="261" t="s">
        <v>795</v>
      </c>
      <c r="C10" s="493">
        <f>PSKUS_janv!I11</f>
        <v>11964.34</v>
      </c>
      <c r="D10" s="494">
        <f>PSKUS_feb!I11</f>
        <v>6786.3799999999992</v>
      </c>
      <c r="E10" s="494">
        <f>PSKUS_marts!I11</f>
        <v>4544.66</v>
      </c>
      <c r="F10" s="494" t="s">
        <v>217</v>
      </c>
      <c r="G10" s="501">
        <f t="shared" ref="G10:G30" si="0">SUM(C10:F10)</f>
        <v>23295.38</v>
      </c>
      <c r="H10" s="262"/>
      <c r="I10" s="262"/>
      <c r="K10" s="262"/>
    </row>
    <row r="11" spans="1:11" ht="15.75" x14ac:dyDescent="0.25">
      <c r="A11" s="260">
        <v>3</v>
      </c>
      <c r="B11" s="261" t="s">
        <v>796</v>
      </c>
      <c r="C11" s="493">
        <f>Liepāja_janv!I11</f>
        <v>40181.590000000011</v>
      </c>
      <c r="D11" s="494">
        <f>Liepāja_feb!I11</f>
        <v>16008.210000000001</v>
      </c>
      <c r="E11" s="494">
        <f>Liepāja_marts!I11</f>
        <v>4457.1400000000003</v>
      </c>
      <c r="F11" s="494" t="s">
        <v>217</v>
      </c>
      <c r="G11" s="501">
        <f t="shared" si="0"/>
        <v>60646.94000000001</v>
      </c>
      <c r="I11" s="262"/>
      <c r="K11" s="262"/>
    </row>
    <row r="12" spans="1:11" ht="15.75" x14ac:dyDescent="0.25">
      <c r="A12" s="260">
        <v>4</v>
      </c>
      <c r="B12" s="261" t="s">
        <v>797</v>
      </c>
      <c r="C12" s="493">
        <f>Daugavpils_reģ_janv!I11</f>
        <v>303934.95999999996</v>
      </c>
      <c r="D12" s="494">
        <f>Daugavpils_reģ_feb!I11</f>
        <v>155801.78000000003</v>
      </c>
      <c r="E12" s="494">
        <f>Daugavpils_reģ_marts!I11</f>
        <v>144434.75999999995</v>
      </c>
      <c r="F12" s="494" t="s">
        <v>217</v>
      </c>
      <c r="G12" s="501">
        <f t="shared" si="0"/>
        <v>604171.5</v>
      </c>
      <c r="I12" s="262"/>
      <c r="K12" s="262"/>
    </row>
    <row r="13" spans="1:11" ht="15.75" x14ac:dyDescent="0.25">
      <c r="A13" s="260">
        <v>5</v>
      </c>
      <c r="B13" s="261" t="s">
        <v>798</v>
      </c>
      <c r="C13" s="493">
        <f>'Z-Kurzeme_janv'!I11</f>
        <v>116325.87000000001</v>
      </c>
      <c r="D13" s="494">
        <f>Z_Kurzeme_feb!I11</f>
        <v>74685.570000000007</v>
      </c>
      <c r="E13" s="494">
        <f>'Z-Kurzeme_marts'!I11</f>
        <v>58708.93</v>
      </c>
      <c r="F13" s="494" t="s">
        <v>217</v>
      </c>
      <c r="G13" s="501">
        <f t="shared" si="0"/>
        <v>249720.37</v>
      </c>
      <c r="I13" s="262"/>
      <c r="K13" s="262"/>
    </row>
    <row r="14" spans="1:11" ht="15.75" x14ac:dyDescent="0.25">
      <c r="A14" s="260">
        <v>6</v>
      </c>
      <c r="B14" s="261" t="s">
        <v>799</v>
      </c>
      <c r="C14" s="493">
        <f>Jelgava_janv!I11</f>
        <v>20565.199999999997</v>
      </c>
      <c r="D14" s="494">
        <f>Jelgava_feb!I11</f>
        <v>8002.6300000000019</v>
      </c>
      <c r="E14" s="494">
        <f>Jelgava_marts!I11</f>
        <v>3757.7300000000005</v>
      </c>
      <c r="F14" s="494" t="s">
        <v>217</v>
      </c>
      <c r="G14" s="501">
        <f t="shared" si="0"/>
        <v>32325.559999999998</v>
      </c>
      <c r="I14" s="262"/>
      <c r="K14" s="262"/>
    </row>
    <row r="15" spans="1:11" ht="15.75" x14ac:dyDescent="0.25">
      <c r="A15" s="260">
        <v>7</v>
      </c>
      <c r="B15" s="261" t="s">
        <v>800</v>
      </c>
      <c r="C15" s="493">
        <f>Vidzeme_janv!I11</f>
        <v>113485.65999999999</v>
      </c>
      <c r="D15" s="494">
        <f>Vidzeme_feb!J11</f>
        <v>68276.180000000008</v>
      </c>
      <c r="E15" s="494">
        <f>Vidzeme_marts!I11</f>
        <v>29733.39</v>
      </c>
      <c r="F15" s="494" t="s">
        <v>217</v>
      </c>
      <c r="G15" s="501">
        <f t="shared" si="0"/>
        <v>211495.22999999998</v>
      </c>
      <c r="I15" s="262"/>
      <c r="K15" s="262"/>
    </row>
    <row r="16" spans="1:11" ht="15.75" x14ac:dyDescent="0.25">
      <c r="A16" s="260">
        <v>8</v>
      </c>
      <c r="B16" s="261" t="s">
        <v>801</v>
      </c>
      <c r="C16" s="493" t="s">
        <v>217</v>
      </c>
      <c r="D16" s="494" t="s">
        <v>217</v>
      </c>
      <c r="E16" s="494">
        <f>'Jēkabpils_janv-marts'!I11</f>
        <v>183118.06</v>
      </c>
      <c r="F16" s="494" t="s">
        <v>217</v>
      </c>
      <c r="G16" s="501">
        <f t="shared" si="0"/>
        <v>183118.06</v>
      </c>
      <c r="I16" s="262"/>
      <c r="K16" s="262"/>
    </row>
    <row r="17" spans="1:11" ht="15.75" x14ac:dyDescent="0.25">
      <c r="A17" s="260">
        <v>10</v>
      </c>
      <c r="B17" s="261" t="s">
        <v>802</v>
      </c>
      <c r="C17" s="493" t="s">
        <v>217</v>
      </c>
      <c r="D17" s="494" t="s">
        <v>217</v>
      </c>
      <c r="E17" s="494">
        <f>'Jūrmala_janv-marts'!I11</f>
        <v>119837.13</v>
      </c>
      <c r="F17" s="494" t="s">
        <v>217</v>
      </c>
      <c r="G17" s="501">
        <f t="shared" si="0"/>
        <v>119837.13</v>
      </c>
      <c r="I17" s="262"/>
      <c r="K17" s="262"/>
    </row>
    <row r="18" spans="1:11" ht="15.75" x14ac:dyDescent="0.25">
      <c r="A18" s="260">
        <v>11</v>
      </c>
      <c r="B18" s="261" t="s">
        <v>803</v>
      </c>
      <c r="C18" s="493">
        <f>RPNC_janv!I11</f>
        <v>17822.25</v>
      </c>
      <c r="D18" s="494">
        <f>RPNC_feb!I11</f>
        <v>4517.12</v>
      </c>
      <c r="E18" s="494">
        <f>RPNC_marts!I11</f>
        <v>6604.1399999999994</v>
      </c>
      <c r="F18" s="494" t="s">
        <v>217</v>
      </c>
      <c r="G18" s="501">
        <f t="shared" si="0"/>
        <v>28943.51</v>
      </c>
      <c r="I18" s="262"/>
      <c r="K18" s="262"/>
    </row>
    <row r="19" spans="1:11" ht="15.75" x14ac:dyDescent="0.25">
      <c r="A19" s="260">
        <v>15</v>
      </c>
      <c r="B19" s="261" t="s">
        <v>804</v>
      </c>
      <c r="C19" s="493" t="s">
        <v>217</v>
      </c>
      <c r="D19" s="494" t="s">
        <v>217</v>
      </c>
      <c r="E19" s="495">
        <f>'Cēsis_janv-marts'!I11</f>
        <v>37732.379999999997</v>
      </c>
      <c r="F19" s="494" t="s">
        <v>217</v>
      </c>
      <c r="G19" s="501">
        <f t="shared" si="0"/>
        <v>37732.379999999997</v>
      </c>
      <c r="I19" s="262"/>
      <c r="K19" s="262"/>
    </row>
    <row r="20" spans="1:11" ht="15.75" x14ac:dyDescent="0.25">
      <c r="A20" s="260">
        <v>16</v>
      </c>
      <c r="B20" s="261" t="s">
        <v>805</v>
      </c>
      <c r="C20" s="493" t="s">
        <v>217</v>
      </c>
      <c r="D20" s="494" t="s">
        <v>217</v>
      </c>
      <c r="E20" s="494" t="s">
        <v>217</v>
      </c>
      <c r="F20" s="494">
        <f>'Balvi_janv-apr'!I11</f>
        <v>39765.279999999999</v>
      </c>
      <c r="G20" s="501">
        <f t="shared" si="0"/>
        <v>39765.279999999999</v>
      </c>
      <c r="I20" s="262"/>
      <c r="K20" s="262"/>
    </row>
    <row r="21" spans="1:11" ht="15.75" x14ac:dyDescent="0.25">
      <c r="A21" s="260">
        <v>17</v>
      </c>
      <c r="B21" s="261" t="s">
        <v>806</v>
      </c>
      <c r="C21" s="493">
        <f>Saldus_janv!I11</f>
        <v>1175.06</v>
      </c>
      <c r="D21" s="494">
        <f>Saldus_feb!I11</f>
        <v>764.66</v>
      </c>
      <c r="E21" s="494" t="s">
        <v>217</v>
      </c>
      <c r="F21" s="494" t="s">
        <v>217</v>
      </c>
      <c r="G21" s="501">
        <f t="shared" si="0"/>
        <v>1939.7199999999998</v>
      </c>
      <c r="I21" s="262"/>
      <c r="K21" s="262"/>
    </row>
    <row r="22" spans="1:11" ht="15.75" x14ac:dyDescent="0.25">
      <c r="A22" s="260">
        <v>18</v>
      </c>
      <c r="B22" s="261" t="s">
        <v>807</v>
      </c>
      <c r="C22" s="493" t="s">
        <v>217</v>
      </c>
      <c r="D22" s="494" t="s">
        <v>217</v>
      </c>
      <c r="E22" s="494">
        <f>'Piejūra_janv-marts'!I11</f>
        <v>19172.690000000002</v>
      </c>
      <c r="F22" s="494" t="s">
        <v>217</v>
      </c>
      <c r="G22" s="501">
        <f t="shared" si="0"/>
        <v>19172.690000000002</v>
      </c>
      <c r="I22" s="262"/>
      <c r="K22" s="262"/>
    </row>
    <row r="23" spans="1:11" ht="15.75" x14ac:dyDescent="0.25">
      <c r="A23" s="260">
        <v>19</v>
      </c>
      <c r="B23" s="261" t="s">
        <v>808</v>
      </c>
      <c r="C23" s="493">
        <f>Daugavpils_psih_janv!I11</f>
        <v>39183.270000000004</v>
      </c>
      <c r="D23" s="494">
        <f>Daugavpils_psih_feb!I11</f>
        <v>3506.01</v>
      </c>
      <c r="E23" s="494">
        <f>Daugavpils_psih_marts!I11</f>
        <v>3627.5800000000004</v>
      </c>
      <c r="F23" s="494" t="s">
        <v>217</v>
      </c>
      <c r="G23" s="501">
        <f t="shared" si="0"/>
        <v>46316.860000000008</v>
      </c>
      <c r="I23" s="262"/>
      <c r="K23" s="262"/>
    </row>
    <row r="24" spans="1:11" ht="15.75" x14ac:dyDescent="0.25">
      <c r="A24" s="260">
        <v>20</v>
      </c>
      <c r="B24" s="261" t="s">
        <v>809</v>
      </c>
      <c r="C24" s="493">
        <f>Ģintermuiža_janv!I11</f>
        <v>52093.45</v>
      </c>
      <c r="D24" s="494">
        <f>Ģintermuiža_feb!I11</f>
        <v>17354.980000000003</v>
      </c>
      <c r="E24" s="494">
        <f>Ģintermuiža_marts!I11</f>
        <v>5512.47</v>
      </c>
      <c r="F24" s="494" t="s">
        <v>217</v>
      </c>
      <c r="G24" s="501">
        <f t="shared" si="0"/>
        <v>74960.899999999994</v>
      </c>
      <c r="I24" s="262"/>
      <c r="K24" s="262"/>
    </row>
    <row r="25" spans="1:11" ht="15.75" x14ac:dyDescent="0.25">
      <c r="A25" s="260">
        <v>24</v>
      </c>
      <c r="B25" s="261" t="s">
        <v>810</v>
      </c>
      <c r="C25" s="493">
        <f>Kuldīga_janv!I11</f>
        <v>18140.64</v>
      </c>
      <c r="D25" s="494">
        <f>Kuldīga_feb!I11</f>
        <v>15550.51</v>
      </c>
      <c r="E25" s="494">
        <f>Kuldīga_marts!I11</f>
        <v>18276.8</v>
      </c>
      <c r="F25" s="494" t="s">
        <v>217</v>
      </c>
      <c r="G25" s="501">
        <f t="shared" si="0"/>
        <v>51967.95</v>
      </c>
      <c r="I25" s="262"/>
      <c r="K25" s="262"/>
    </row>
    <row r="26" spans="1:11" ht="15.75" x14ac:dyDescent="0.25">
      <c r="A26" s="260">
        <v>25</v>
      </c>
      <c r="B26" s="261" t="s">
        <v>811</v>
      </c>
      <c r="C26" s="493" t="s">
        <v>217</v>
      </c>
      <c r="D26" s="494" t="s">
        <v>217</v>
      </c>
      <c r="E26" s="494">
        <f>'Tukums_janv-marts'!I11</f>
        <v>58956.979999999996</v>
      </c>
      <c r="F26" s="494" t="s">
        <v>217</v>
      </c>
      <c r="G26" s="501">
        <f t="shared" si="0"/>
        <v>58956.979999999996</v>
      </c>
      <c r="I26" s="262"/>
      <c r="K26" s="262"/>
    </row>
    <row r="27" spans="1:11" ht="15.75" x14ac:dyDescent="0.25">
      <c r="A27" s="260">
        <v>26</v>
      </c>
      <c r="B27" s="263" t="s">
        <v>812</v>
      </c>
      <c r="C27" s="493">
        <f>Vaivari_janv!I11</f>
        <v>7716.6</v>
      </c>
      <c r="D27" s="494">
        <f>Vaivari_feb!I11</f>
        <v>4007.2000000000003</v>
      </c>
      <c r="E27" s="494">
        <f>Vaivari_marts!I11</f>
        <v>1394.4400000000003</v>
      </c>
      <c r="F27" s="494" t="s">
        <v>217</v>
      </c>
      <c r="G27" s="501">
        <f t="shared" si="0"/>
        <v>13118.240000000002</v>
      </c>
      <c r="I27" s="262"/>
      <c r="K27" s="262"/>
    </row>
    <row r="28" spans="1:11" ht="15.75" x14ac:dyDescent="0.25">
      <c r="A28" s="260">
        <v>27</v>
      </c>
      <c r="B28" s="263" t="s">
        <v>813</v>
      </c>
      <c r="C28" s="493">
        <f>Ainaži_janv!I11</f>
        <v>7228.1899999999987</v>
      </c>
      <c r="D28" s="494">
        <f>Ainaži_feb!I11</f>
        <v>2295.66</v>
      </c>
      <c r="E28" s="494" t="s">
        <v>217</v>
      </c>
      <c r="F28" s="494" t="s">
        <v>217</v>
      </c>
      <c r="G28" s="501">
        <f t="shared" si="0"/>
        <v>9523.8499999999985</v>
      </c>
      <c r="I28" s="262"/>
      <c r="K28" s="262"/>
    </row>
    <row r="29" spans="1:11" ht="15.75" x14ac:dyDescent="0.25">
      <c r="A29" s="260">
        <v>28</v>
      </c>
      <c r="B29" s="263" t="s">
        <v>814</v>
      </c>
      <c r="C29" s="493" t="s">
        <v>217</v>
      </c>
      <c r="D29" s="494" t="s">
        <v>217</v>
      </c>
      <c r="E29" s="494" t="s">
        <v>217</v>
      </c>
      <c r="F29" s="494">
        <f>'Bauska_Janv-Apr'!I11</f>
        <v>39497.110000000008</v>
      </c>
      <c r="G29" s="501">
        <f t="shared" si="0"/>
        <v>39497.110000000008</v>
      </c>
      <c r="I29" s="262"/>
      <c r="K29" s="262"/>
    </row>
    <row r="30" spans="1:11" ht="16.5" thickBot="1" x14ac:dyDescent="0.3">
      <c r="A30" s="498">
        <v>29</v>
      </c>
      <c r="B30" s="264" t="s">
        <v>815</v>
      </c>
      <c r="C30" s="496">
        <f>'Rīgas_1.sl_janv'!I11</f>
        <v>3723.15</v>
      </c>
      <c r="D30" s="497">
        <f>'Rīgas_1.sl_feb'!I11</f>
        <v>1898.76</v>
      </c>
      <c r="E30" s="497">
        <v>0</v>
      </c>
      <c r="F30" s="497" t="s">
        <v>217</v>
      </c>
      <c r="G30" s="502">
        <f t="shared" si="0"/>
        <v>5621.91</v>
      </c>
      <c r="I30" s="262"/>
      <c r="K30" s="262"/>
    </row>
  </sheetData>
  <mergeCells count="6">
    <mergeCell ref="C1:E1"/>
    <mergeCell ref="A6:B7"/>
    <mergeCell ref="A8:B8"/>
    <mergeCell ref="C6:G6"/>
    <mergeCell ref="A3:G3"/>
    <mergeCell ref="F1:G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7" tint="0.59999389629810485"/>
    <pageSetUpPr fitToPage="1"/>
  </sheetPr>
  <dimension ref="A1:K275"/>
  <sheetViews>
    <sheetView zoomScale="86" zoomScaleNormal="86" workbookViewId="0">
      <selection activeCell="A2" sqref="A2:I2"/>
    </sheetView>
  </sheetViews>
  <sheetFormatPr defaultColWidth="9.140625" defaultRowHeight="15.75" x14ac:dyDescent="0.25"/>
  <cols>
    <col min="1" max="1" width="51.85546875" style="159" customWidth="1"/>
    <col min="2" max="2" width="15.28515625" style="160" customWidth="1"/>
    <col min="3" max="3" width="14.5703125" style="159" customWidth="1"/>
    <col min="4" max="4" width="14.7109375" style="159" customWidth="1"/>
    <col min="5" max="5" width="18.42578125" style="159" customWidth="1"/>
    <col min="6" max="7" width="20.140625" style="159" customWidth="1"/>
    <col min="8" max="8" width="23.42578125" style="159" customWidth="1"/>
    <col min="9" max="9" width="23.5703125" style="159" customWidth="1"/>
    <col min="10" max="10" width="9.140625" style="159"/>
    <col min="11" max="11" width="13.140625" style="159" customWidth="1"/>
    <col min="12" max="16384" width="9.140625" style="159"/>
  </cols>
  <sheetData>
    <row r="1" spans="1:11" x14ac:dyDescent="0.25">
      <c r="H1" s="556" t="s">
        <v>899</v>
      </c>
      <c r="I1" s="556"/>
    </row>
    <row r="2" spans="1:11" s="163" customFormat="1" ht="30" customHeight="1" x14ac:dyDescent="0.25">
      <c r="A2" s="557" t="s">
        <v>13</v>
      </c>
      <c r="B2" s="557"/>
      <c r="C2" s="557"/>
      <c r="D2" s="557"/>
      <c r="E2" s="557"/>
      <c r="F2" s="557"/>
      <c r="G2" s="557"/>
      <c r="H2" s="557"/>
      <c r="I2" s="557"/>
    </row>
    <row r="4" spans="1:11" x14ac:dyDescent="0.25">
      <c r="A4" s="159" t="s">
        <v>830</v>
      </c>
    </row>
    <row r="5" spans="1:11" x14ac:dyDescent="0.25">
      <c r="A5" s="159" t="s">
        <v>831</v>
      </c>
    </row>
    <row r="6" spans="1:11" x14ac:dyDescent="0.25">
      <c r="E6" s="164"/>
      <c r="H6" s="307"/>
      <c r="I6" s="308"/>
    </row>
    <row r="7" spans="1:11" ht="37.5" customHeight="1" x14ac:dyDescent="0.25">
      <c r="A7" s="558"/>
      <c r="B7" s="558" t="s">
        <v>6</v>
      </c>
      <c r="C7" s="559" t="s">
        <v>8</v>
      </c>
      <c r="D7" s="559"/>
      <c r="E7" s="559"/>
      <c r="F7" s="559" t="s">
        <v>4</v>
      </c>
      <c r="G7" s="559" t="s">
        <v>436</v>
      </c>
      <c r="H7" s="560" t="s">
        <v>9</v>
      </c>
      <c r="I7" s="561" t="s">
        <v>2</v>
      </c>
    </row>
    <row r="8" spans="1:11" x14ac:dyDescent="0.25">
      <c r="A8" s="558"/>
      <c r="B8" s="558"/>
      <c r="C8" s="562" t="s">
        <v>14</v>
      </c>
      <c r="D8" s="562" t="s">
        <v>437</v>
      </c>
      <c r="E8" s="559" t="s">
        <v>10</v>
      </c>
      <c r="F8" s="559"/>
      <c r="G8" s="559"/>
      <c r="H8" s="560"/>
      <c r="I8" s="561"/>
    </row>
    <row r="9" spans="1:11" ht="72" customHeight="1" x14ac:dyDescent="0.25">
      <c r="A9" s="558"/>
      <c r="B9" s="558"/>
      <c r="C9" s="563"/>
      <c r="D9" s="563"/>
      <c r="E9" s="559"/>
      <c r="F9" s="559"/>
      <c r="G9" s="559"/>
      <c r="H9" s="560"/>
      <c r="I9" s="561"/>
    </row>
    <row r="10" spans="1:11" x14ac:dyDescent="0.25">
      <c r="A10" s="211">
        <v>1</v>
      </c>
      <c r="B10" s="211"/>
      <c r="C10" s="211" t="s">
        <v>81</v>
      </c>
      <c r="D10" s="211">
        <v>8</v>
      </c>
      <c r="E10" s="211">
        <v>9</v>
      </c>
      <c r="F10" s="211">
        <v>11</v>
      </c>
      <c r="G10" s="211">
        <v>12</v>
      </c>
      <c r="H10" s="211">
        <v>13</v>
      </c>
      <c r="I10" s="211" t="s">
        <v>82</v>
      </c>
    </row>
    <row r="11" spans="1:11" s="163" customFormat="1" x14ac:dyDescent="0.25">
      <c r="A11" s="297" t="s">
        <v>0</v>
      </c>
      <c r="B11" s="317">
        <f>B12+B102+B146+B156+B185+B205+B230+B233++B242++B255</f>
        <v>229</v>
      </c>
      <c r="C11" s="317"/>
      <c r="D11" s="317"/>
      <c r="E11" s="317">
        <f t="shared" ref="E11" si="0">E12+E102+E146+E156+E185+E205+E230+E233++E242++E255</f>
        <v>8179</v>
      </c>
      <c r="F11" s="309"/>
      <c r="G11" s="309"/>
      <c r="H11" s="309">
        <f t="shared" ref="H11" si="1">H12+H102+H146+H156+H185+H205+H230+H233++H242++H255</f>
        <v>126063.38999999996</v>
      </c>
      <c r="I11" s="309">
        <f>I12+I102+I146+I156+I185+I205+I230+I233++I242++I255</f>
        <v>155801.78000000003</v>
      </c>
    </row>
    <row r="12" spans="1:11" s="163" customFormat="1" x14ac:dyDescent="0.25">
      <c r="A12" s="289" t="s">
        <v>438</v>
      </c>
      <c r="B12" s="318">
        <f>B13+B47+B85</f>
        <v>86</v>
      </c>
      <c r="C12" s="318"/>
      <c r="D12" s="318"/>
      <c r="E12" s="318">
        <f>E13+E47+E85</f>
        <v>3977</v>
      </c>
      <c r="F12" s="310"/>
      <c r="G12" s="310"/>
      <c r="H12" s="310">
        <f>H13+H47+H85</f>
        <v>65893.00999999998</v>
      </c>
      <c r="I12" s="310">
        <f>I13+I47+I85</f>
        <v>81437.159999999989</v>
      </c>
    </row>
    <row r="13" spans="1:11" s="163" customFormat="1" ht="31.5" x14ac:dyDescent="0.25">
      <c r="A13" s="284" t="s">
        <v>16</v>
      </c>
      <c r="B13" s="304">
        <f>SUM(B14:B46)</f>
        <v>33</v>
      </c>
      <c r="C13" s="304"/>
      <c r="D13" s="304"/>
      <c r="E13" s="304">
        <f t="shared" ref="E13" si="2">SUM(E14:E46)</f>
        <v>2568</v>
      </c>
      <c r="F13" s="298"/>
      <c r="G13" s="298"/>
      <c r="H13" s="298">
        <f>SUM(H14:H46)</f>
        <v>50617.839999999982</v>
      </c>
      <c r="I13" s="298">
        <f>SUM(I14:I46)</f>
        <v>62558.57999999998</v>
      </c>
    </row>
    <row r="14" spans="1:11" s="163" customFormat="1" x14ac:dyDescent="0.25">
      <c r="A14" s="299" t="s">
        <v>439</v>
      </c>
      <c r="B14" s="311">
        <v>1</v>
      </c>
      <c r="C14" s="311">
        <f>D14+E14</f>
        <v>120</v>
      </c>
      <c r="D14" s="311">
        <v>88</v>
      </c>
      <c r="E14" s="311">
        <v>32</v>
      </c>
      <c r="F14" s="312">
        <v>867.28</v>
      </c>
      <c r="G14" s="313">
        <f>F14/D14</f>
        <v>9.8554545454545455</v>
      </c>
      <c r="H14" s="312">
        <f>ROUND(E14*G14*2,2)</f>
        <v>630.75</v>
      </c>
      <c r="I14" s="314">
        <f>ROUND(H14*1.2359,2)</f>
        <v>779.54</v>
      </c>
      <c r="K14" s="179"/>
    </row>
    <row r="15" spans="1:11" s="163" customFormat="1" x14ac:dyDescent="0.25">
      <c r="A15" s="299" t="s">
        <v>439</v>
      </c>
      <c r="B15" s="311">
        <v>1</v>
      </c>
      <c r="C15" s="311">
        <f t="shared" ref="C15:C46" si="3">D15+E15</f>
        <v>264</v>
      </c>
      <c r="D15" s="311">
        <v>104</v>
      </c>
      <c r="E15" s="311">
        <v>160</v>
      </c>
      <c r="F15" s="312">
        <v>1024.97</v>
      </c>
      <c r="G15" s="313">
        <f t="shared" ref="G15:G87" si="4">F15/D15</f>
        <v>9.8554807692307698</v>
      </c>
      <c r="H15" s="312">
        <f t="shared" ref="H15:H46" si="5">ROUND(E15*G15*2,2)</f>
        <v>3153.75</v>
      </c>
      <c r="I15" s="314">
        <f t="shared" ref="I15:I46" si="6">ROUND(H15*1.2359,2)</f>
        <v>3897.72</v>
      </c>
    </row>
    <row r="16" spans="1:11" s="163" customFormat="1" x14ac:dyDescent="0.25">
      <c r="A16" s="299" t="s">
        <v>439</v>
      </c>
      <c r="B16" s="311">
        <v>1</v>
      </c>
      <c r="C16" s="311">
        <f t="shared" si="3"/>
        <v>216</v>
      </c>
      <c r="D16" s="311">
        <v>120</v>
      </c>
      <c r="E16" s="311">
        <v>96</v>
      </c>
      <c r="F16" s="312">
        <v>1182.6600000000001</v>
      </c>
      <c r="G16" s="313">
        <f t="shared" si="4"/>
        <v>9.855500000000001</v>
      </c>
      <c r="H16" s="312">
        <f t="shared" si="5"/>
        <v>1892.26</v>
      </c>
      <c r="I16" s="314">
        <f t="shared" si="6"/>
        <v>2338.64</v>
      </c>
    </row>
    <row r="17" spans="1:9" s="163" customFormat="1" x14ac:dyDescent="0.25">
      <c r="A17" s="299" t="s">
        <v>439</v>
      </c>
      <c r="B17" s="311">
        <v>1</v>
      </c>
      <c r="C17" s="311">
        <f t="shared" si="3"/>
        <v>272</v>
      </c>
      <c r="D17" s="311">
        <v>160</v>
      </c>
      <c r="E17" s="311">
        <v>112</v>
      </c>
      <c r="F17" s="312">
        <v>1576.88</v>
      </c>
      <c r="G17" s="313">
        <f t="shared" si="4"/>
        <v>9.855500000000001</v>
      </c>
      <c r="H17" s="312">
        <f t="shared" si="5"/>
        <v>2207.63</v>
      </c>
      <c r="I17" s="314">
        <f t="shared" si="6"/>
        <v>2728.41</v>
      </c>
    </row>
    <row r="18" spans="1:9" s="163" customFormat="1" x14ac:dyDescent="0.25">
      <c r="A18" s="299" t="s">
        <v>439</v>
      </c>
      <c r="B18" s="311">
        <v>1</v>
      </c>
      <c r="C18" s="311">
        <f t="shared" si="3"/>
        <v>208</v>
      </c>
      <c r="D18" s="311">
        <v>160</v>
      </c>
      <c r="E18" s="311">
        <v>48</v>
      </c>
      <c r="F18" s="312">
        <v>1576.88</v>
      </c>
      <c r="G18" s="313">
        <f t="shared" si="4"/>
        <v>9.855500000000001</v>
      </c>
      <c r="H18" s="312">
        <f t="shared" si="5"/>
        <v>946.13</v>
      </c>
      <c r="I18" s="314">
        <f t="shared" si="6"/>
        <v>1169.32</v>
      </c>
    </row>
    <row r="19" spans="1:9" s="163" customFormat="1" x14ac:dyDescent="0.25">
      <c r="A19" s="299" t="s">
        <v>62</v>
      </c>
      <c r="B19" s="311">
        <v>1</v>
      </c>
      <c r="C19" s="311">
        <f t="shared" si="3"/>
        <v>290</v>
      </c>
      <c r="D19" s="315">
        <v>160</v>
      </c>
      <c r="E19" s="315">
        <v>130</v>
      </c>
      <c r="F19" s="314">
        <v>1576.88</v>
      </c>
      <c r="G19" s="313">
        <f t="shared" si="4"/>
        <v>9.855500000000001</v>
      </c>
      <c r="H19" s="312">
        <f t="shared" si="5"/>
        <v>2562.4299999999998</v>
      </c>
      <c r="I19" s="314">
        <f t="shared" si="6"/>
        <v>3166.91</v>
      </c>
    </row>
    <row r="20" spans="1:9" s="163" customFormat="1" x14ac:dyDescent="0.25">
      <c r="A20" s="300" t="s">
        <v>440</v>
      </c>
      <c r="B20" s="311">
        <v>1</v>
      </c>
      <c r="C20" s="311">
        <f t="shared" si="3"/>
        <v>256</v>
      </c>
      <c r="D20" s="315">
        <v>160</v>
      </c>
      <c r="E20" s="315">
        <v>96</v>
      </c>
      <c r="F20" s="314">
        <v>1576.88</v>
      </c>
      <c r="G20" s="313">
        <f t="shared" si="4"/>
        <v>9.855500000000001</v>
      </c>
      <c r="H20" s="312">
        <f t="shared" si="5"/>
        <v>1892.26</v>
      </c>
      <c r="I20" s="314">
        <f t="shared" si="6"/>
        <v>2338.64</v>
      </c>
    </row>
    <row r="21" spans="1:9" s="163" customFormat="1" x14ac:dyDescent="0.25">
      <c r="A21" s="300" t="s">
        <v>440</v>
      </c>
      <c r="B21" s="311">
        <v>1</v>
      </c>
      <c r="C21" s="311">
        <f t="shared" si="3"/>
        <v>194</v>
      </c>
      <c r="D21" s="315">
        <v>98</v>
      </c>
      <c r="E21" s="315">
        <v>96</v>
      </c>
      <c r="F21" s="314">
        <v>965.84</v>
      </c>
      <c r="G21" s="313">
        <f t="shared" si="4"/>
        <v>9.8555102040816323</v>
      </c>
      <c r="H21" s="312">
        <f t="shared" si="5"/>
        <v>1892.26</v>
      </c>
      <c r="I21" s="314">
        <f t="shared" si="6"/>
        <v>2338.64</v>
      </c>
    </row>
    <row r="22" spans="1:9" s="163" customFormat="1" x14ac:dyDescent="0.25">
      <c r="A22" s="300" t="s">
        <v>440</v>
      </c>
      <c r="B22" s="311">
        <v>1</v>
      </c>
      <c r="C22" s="311">
        <f t="shared" si="3"/>
        <v>256</v>
      </c>
      <c r="D22" s="315">
        <v>160</v>
      </c>
      <c r="E22" s="315">
        <v>96</v>
      </c>
      <c r="F22" s="314">
        <v>1576.88</v>
      </c>
      <c r="G22" s="313">
        <f t="shared" si="4"/>
        <v>9.855500000000001</v>
      </c>
      <c r="H22" s="312">
        <f t="shared" si="5"/>
        <v>1892.26</v>
      </c>
      <c r="I22" s="314">
        <f t="shared" si="6"/>
        <v>2338.64</v>
      </c>
    </row>
    <row r="23" spans="1:9" s="163" customFormat="1" x14ac:dyDescent="0.25">
      <c r="A23" s="300" t="s">
        <v>441</v>
      </c>
      <c r="B23" s="311">
        <v>1</v>
      </c>
      <c r="C23" s="311">
        <f t="shared" si="3"/>
        <v>208</v>
      </c>
      <c r="D23" s="315">
        <v>160</v>
      </c>
      <c r="E23" s="315">
        <v>48</v>
      </c>
      <c r="F23" s="314">
        <v>1576.88</v>
      </c>
      <c r="G23" s="313">
        <f t="shared" si="4"/>
        <v>9.855500000000001</v>
      </c>
      <c r="H23" s="312">
        <f t="shared" si="5"/>
        <v>946.13</v>
      </c>
      <c r="I23" s="314">
        <f t="shared" si="6"/>
        <v>1169.32</v>
      </c>
    </row>
    <row r="24" spans="1:9" s="163" customFormat="1" x14ac:dyDescent="0.25">
      <c r="A24" s="300" t="s">
        <v>441</v>
      </c>
      <c r="B24" s="311">
        <v>1</v>
      </c>
      <c r="C24" s="311">
        <f t="shared" si="3"/>
        <v>242</v>
      </c>
      <c r="D24" s="315">
        <v>160</v>
      </c>
      <c r="E24" s="315">
        <v>82</v>
      </c>
      <c r="F24" s="314">
        <v>1576.88</v>
      </c>
      <c r="G24" s="313">
        <f t="shared" si="4"/>
        <v>9.855500000000001</v>
      </c>
      <c r="H24" s="312">
        <f t="shared" si="5"/>
        <v>1616.3</v>
      </c>
      <c r="I24" s="314">
        <f t="shared" si="6"/>
        <v>1997.59</v>
      </c>
    </row>
    <row r="25" spans="1:9" s="163" customFormat="1" x14ac:dyDescent="0.25">
      <c r="A25" s="300" t="s">
        <v>441</v>
      </c>
      <c r="B25" s="311">
        <v>1</v>
      </c>
      <c r="C25" s="311">
        <f t="shared" si="3"/>
        <v>194</v>
      </c>
      <c r="D25" s="315">
        <v>160</v>
      </c>
      <c r="E25" s="315">
        <v>34</v>
      </c>
      <c r="F25" s="314">
        <v>1576.88</v>
      </c>
      <c r="G25" s="313">
        <f t="shared" si="4"/>
        <v>9.855500000000001</v>
      </c>
      <c r="H25" s="312">
        <f t="shared" si="5"/>
        <v>670.17</v>
      </c>
      <c r="I25" s="314">
        <f t="shared" si="6"/>
        <v>828.26</v>
      </c>
    </row>
    <row r="26" spans="1:9" s="163" customFormat="1" x14ac:dyDescent="0.25">
      <c r="A26" s="300" t="s">
        <v>441</v>
      </c>
      <c r="B26" s="311">
        <v>1</v>
      </c>
      <c r="C26" s="311">
        <f t="shared" si="3"/>
        <v>104</v>
      </c>
      <c r="D26" s="315">
        <v>88</v>
      </c>
      <c r="E26" s="315">
        <v>16</v>
      </c>
      <c r="F26" s="314">
        <v>867.28</v>
      </c>
      <c r="G26" s="313">
        <f t="shared" si="4"/>
        <v>9.8554545454545455</v>
      </c>
      <c r="H26" s="312">
        <f t="shared" si="5"/>
        <v>315.37</v>
      </c>
      <c r="I26" s="314">
        <f t="shared" si="6"/>
        <v>389.77</v>
      </c>
    </row>
    <row r="27" spans="1:9" s="163" customFormat="1" x14ac:dyDescent="0.25">
      <c r="A27" s="300" t="s">
        <v>441</v>
      </c>
      <c r="B27" s="311">
        <v>1</v>
      </c>
      <c r="C27" s="311">
        <f t="shared" si="3"/>
        <v>226</v>
      </c>
      <c r="D27" s="315">
        <v>160</v>
      </c>
      <c r="E27" s="315">
        <v>66</v>
      </c>
      <c r="F27" s="314">
        <v>1576.88</v>
      </c>
      <c r="G27" s="313">
        <f t="shared" si="4"/>
        <v>9.855500000000001</v>
      </c>
      <c r="H27" s="312">
        <f t="shared" si="5"/>
        <v>1300.93</v>
      </c>
      <c r="I27" s="314">
        <f t="shared" si="6"/>
        <v>1607.82</v>
      </c>
    </row>
    <row r="28" spans="1:9" s="163" customFormat="1" x14ac:dyDescent="0.25">
      <c r="A28" s="300" t="s">
        <v>441</v>
      </c>
      <c r="B28" s="311">
        <v>1</v>
      </c>
      <c r="C28" s="311">
        <f t="shared" si="3"/>
        <v>232</v>
      </c>
      <c r="D28" s="315">
        <v>160</v>
      </c>
      <c r="E28" s="315">
        <v>72</v>
      </c>
      <c r="F28" s="314">
        <v>1576.88</v>
      </c>
      <c r="G28" s="313">
        <f t="shared" si="4"/>
        <v>9.855500000000001</v>
      </c>
      <c r="H28" s="312">
        <f t="shared" si="5"/>
        <v>1419.19</v>
      </c>
      <c r="I28" s="314">
        <f t="shared" si="6"/>
        <v>1753.98</v>
      </c>
    </row>
    <row r="29" spans="1:9" s="163" customFormat="1" x14ac:dyDescent="0.25">
      <c r="A29" s="300" t="s">
        <v>441</v>
      </c>
      <c r="B29" s="311">
        <v>1</v>
      </c>
      <c r="C29" s="311">
        <f t="shared" si="3"/>
        <v>228</v>
      </c>
      <c r="D29" s="315">
        <v>160</v>
      </c>
      <c r="E29" s="315">
        <v>68</v>
      </c>
      <c r="F29" s="314">
        <v>1576.88</v>
      </c>
      <c r="G29" s="313">
        <f t="shared" si="4"/>
        <v>9.855500000000001</v>
      </c>
      <c r="H29" s="312">
        <f t="shared" si="5"/>
        <v>1340.35</v>
      </c>
      <c r="I29" s="314">
        <f t="shared" si="6"/>
        <v>1656.54</v>
      </c>
    </row>
    <row r="30" spans="1:9" s="163" customFormat="1" x14ac:dyDescent="0.25">
      <c r="A30" s="300" t="s">
        <v>442</v>
      </c>
      <c r="B30" s="311">
        <v>1</v>
      </c>
      <c r="C30" s="311">
        <f t="shared" si="3"/>
        <v>264</v>
      </c>
      <c r="D30" s="315">
        <v>160</v>
      </c>
      <c r="E30" s="315">
        <v>104</v>
      </c>
      <c r="F30" s="314">
        <v>1576.88</v>
      </c>
      <c r="G30" s="313">
        <f t="shared" si="4"/>
        <v>9.855500000000001</v>
      </c>
      <c r="H30" s="312">
        <f t="shared" si="5"/>
        <v>2049.94</v>
      </c>
      <c r="I30" s="314">
        <f t="shared" si="6"/>
        <v>2533.52</v>
      </c>
    </row>
    <row r="31" spans="1:9" s="163" customFormat="1" x14ac:dyDescent="0.25">
      <c r="A31" s="300" t="s">
        <v>442</v>
      </c>
      <c r="B31" s="311">
        <v>1</v>
      </c>
      <c r="C31" s="311">
        <f t="shared" si="3"/>
        <v>288</v>
      </c>
      <c r="D31" s="315">
        <v>160</v>
      </c>
      <c r="E31" s="315">
        <v>128</v>
      </c>
      <c r="F31" s="314">
        <v>1576.88</v>
      </c>
      <c r="G31" s="313">
        <f t="shared" si="4"/>
        <v>9.855500000000001</v>
      </c>
      <c r="H31" s="312">
        <f t="shared" si="5"/>
        <v>2523.0100000000002</v>
      </c>
      <c r="I31" s="314">
        <f t="shared" si="6"/>
        <v>3118.19</v>
      </c>
    </row>
    <row r="32" spans="1:9" s="163" customFormat="1" x14ac:dyDescent="0.25">
      <c r="A32" s="300" t="s">
        <v>442</v>
      </c>
      <c r="B32" s="311">
        <v>1</v>
      </c>
      <c r="C32" s="311">
        <f t="shared" si="3"/>
        <v>176</v>
      </c>
      <c r="D32" s="315">
        <v>160</v>
      </c>
      <c r="E32" s="315">
        <v>16</v>
      </c>
      <c r="F32" s="314">
        <v>1576.88</v>
      </c>
      <c r="G32" s="313">
        <f t="shared" si="4"/>
        <v>9.855500000000001</v>
      </c>
      <c r="H32" s="312">
        <f t="shared" si="5"/>
        <v>315.38</v>
      </c>
      <c r="I32" s="314">
        <f t="shared" si="6"/>
        <v>389.78</v>
      </c>
    </row>
    <row r="33" spans="1:9" s="163" customFormat="1" x14ac:dyDescent="0.25">
      <c r="A33" s="300" t="s">
        <v>442</v>
      </c>
      <c r="B33" s="311">
        <v>1</v>
      </c>
      <c r="C33" s="311">
        <f t="shared" si="3"/>
        <v>304</v>
      </c>
      <c r="D33" s="315">
        <v>160</v>
      </c>
      <c r="E33" s="315">
        <v>144</v>
      </c>
      <c r="F33" s="314">
        <v>1576.88</v>
      </c>
      <c r="G33" s="313">
        <f t="shared" si="4"/>
        <v>9.855500000000001</v>
      </c>
      <c r="H33" s="312">
        <f t="shared" si="5"/>
        <v>2838.38</v>
      </c>
      <c r="I33" s="314">
        <f t="shared" si="6"/>
        <v>3507.95</v>
      </c>
    </row>
    <row r="34" spans="1:9" s="163" customFormat="1" x14ac:dyDescent="0.25">
      <c r="A34" s="299" t="s">
        <v>444</v>
      </c>
      <c r="B34" s="311">
        <v>1</v>
      </c>
      <c r="C34" s="311">
        <f t="shared" si="3"/>
        <v>272</v>
      </c>
      <c r="D34" s="315">
        <v>160</v>
      </c>
      <c r="E34" s="315">
        <v>112</v>
      </c>
      <c r="F34" s="314">
        <v>1576.88</v>
      </c>
      <c r="G34" s="313">
        <f t="shared" si="4"/>
        <v>9.855500000000001</v>
      </c>
      <c r="H34" s="312">
        <f t="shared" si="5"/>
        <v>2207.63</v>
      </c>
      <c r="I34" s="314">
        <f t="shared" si="6"/>
        <v>2728.41</v>
      </c>
    </row>
    <row r="35" spans="1:9" s="162" customFormat="1" x14ac:dyDescent="0.25">
      <c r="A35" s="299" t="s">
        <v>444</v>
      </c>
      <c r="B35" s="311">
        <v>1</v>
      </c>
      <c r="C35" s="311">
        <f t="shared" si="3"/>
        <v>283</v>
      </c>
      <c r="D35" s="315">
        <v>160</v>
      </c>
      <c r="E35" s="315">
        <v>123</v>
      </c>
      <c r="F35" s="314">
        <v>1576.88</v>
      </c>
      <c r="G35" s="313">
        <f t="shared" si="4"/>
        <v>9.855500000000001</v>
      </c>
      <c r="H35" s="312">
        <f t="shared" si="5"/>
        <v>2424.4499999999998</v>
      </c>
      <c r="I35" s="314">
        <f t="shared" si="6"/>
        <v>2996.38</v>
      </c>
    </row>
    <row r="36" spans="1:9" s="162" customFormat="1" x14ac:dyDescent="0.25">
      <c r="A36" s="299" t="s">
        <v>444</v>
      </c>
      <c r="B36" s="311">
        <v>1</v>
      </c>
      <c r="C36" s="311">
        <f t="shared" si="3"/>
        <v>96</v>
      </c>
      <c r="D36" s="315">
        <v>80</v>
      </c>
      <c r="E36" s="315">
        <v>16</v>
      </c>
      <c r="F36" s="314">
        <v>788.44</v>
      </c>
      <c r="G36" s="313">
        <f t="shared" si="4"/>
        <v>9.855500000000001</v>
      </c>
      <c r="H36" s="312">
        <f t="shared" si="5"/>
        <v>315.38</v>
      </c>
      <c r="I36" s="314">
        <f t="shared" si="6"/>
        <v>389.78</v>
      </c>
    </row>
    <row r="37" spans="1:9" s="162" customFormat="1" x14ac:dyDescent="0.25">
      <c r="A37" s="299" t="s">
        <v>444</v>
      </c>
      <c r="B37" s="311">
        <v>1</v>
      </c>
      <c r="C37" s="311">
        <f t="shared" si="3"/>
        <v>272</v>
      </c>
      <c r="D37" s="315">
        <v>160</v>
      </c>
      <c r="E37" s="315">
        <v>112</v>
      </c>
      <c r="F37" s="314">
        <v>1576.88</v>
      </c>
      <c r="G37" s="313">
        <f t="shared" si="4"/>
        <v>9.855500000000001</v>
      </c>
      <c r="H37" s="314">
        <f t="shared" si="5"/>
        <v>2207.63</v>
      </c>
      <c r="I37" s="314">
        <f t="shared" si="6"/>
        <v>2728.41</v>
      </c>
    </row>
    <row r="38" spans="1:9" s="162" customFormat="1" x14ac:dyDescent="0.25">
      <c r="A38" s="299" t="s">
        <v>444</v>
      </c>
      <c r="B38" s="311">
        <v>1</v>
      </c>
      <c r="C38" s="311">
        <f t="shared" si="3"/>
        <v>192</v>
      </c>
      <c r="D38" s="315">
        <v>160</v>
      </c>
      <c r="E38" s="315">
        <v>32</v>
      </c>
      <c r="F38" s="314">
        <v>1576.88</v>
      </c>
      <c r="G38" s="313">
        <f t="shared" si="4"/>
        <v>9.855500000000001</v>
      </c>
      <c r="H38" s="314">
        <f t="shared" si="5"/>
        <v>630.75</v>
      </c>
      <c r="I38" s="314">
        <f t="shared" si="6"/>
        <v>779.54</v>
      </c>
    </row>
    <row r="39" spans="1:9" s="162" customFormat="1" x14ac:dyDescent="0.25">
      <c r="A39" s="299" t="s">
        <v>445</v>
      </c>
      <c r="B39" s="311">
        <v>1</v>
      </c>
      <c r="C39" s="311">
        <f t="shared" si="3"/>
        <v>200</v>
      </c>
      <c r="D39" s="315">
        <v>100</v>
      </c>
      <c r="E39" s="315">
        <v>100</v>
      </c>
      <c r="F39" s="314">
        <v>985.55</v>
      </c>
      <c r="G39" s="313">
        <f t="shared" si="4"/>
        <v>9.8554999999999993</v>
      </c>
      <c r="H39" s="314">
        <f t="shared" si="5"/>
        <v>1971.1</v>
      </c>
      <c r="I39" s="314">
        <f t="shared" si="6"/>
        <v>2436.08</v>
      </c>
    </row>
    <row r="40" spans="1:9" s="162" customFormat="1" x14ac:dyDescent="0.25">
      <c r="A40" s="299" t="s">
        <v>445</v>
      </c>
      <c r="B40" s="311">
        <v>1</v>
      </c>
      <c r="C40" s="311">
        <f t="shared" si="3"/>
        <v>234</v>
      </c>
      <c r="D40" s="315">
        <v>117</v>
      </c>
      <c r="E40" s="315">
        <v>117</v>
      </c>
      <c r="F40" s="314">
        <v>1153.0899999999999</v>
      </c>
      <c r="G40" s="313">
        <f t="shared" si="4"/>
        <v>9.8554700854700847</v>
      </c>
      <c r="H40" s="314">
        <f t="shared" si="5"/>
        <v>2306.1799999999998</v>
      </c>
      <c r="I40" s="314">
        <f t="shared" si="6"/>
        <v>2850.21</v>
      </c>
    </row>
    <row r="41" spans="1:9" s="162" customFormat="1" x14ac:dyDescent="0.25">
      <c r="A41" s="299" t="s">
        <v>445</v>
      </c>
      <c r="B41" s="311">
        <v>1</v>
      </c>
      <c r="C41" s="311">
        <f t="shared" si="3"/>
        <v>162</v>
      </c>
      <c r="D41" s="315">
        <v>81</v>
      </c>
      <c r="E41" s="315">
        <v>81</v>
      </c>
      <c r="F41" s="314">
        <v>798.3</v>
      </c>
      <c r="G41" s="313">
        <f t="shared" si="4"/>
        <v>9.8555555555555543</v>
      </c>
      <c r="H41" s="314">
        <f t="shared" si="5"/>
        <v>1596.6</v>
      </c>
      <c r="I41" s="314">
        <f t="shared" si="6"/>
        <v>1973.24</v>
      </c>
    </row>
    <row r="42" spans="1:9" s="162" customFormat="1" x14ac:dyDescent="0.25">
      <c r="A42" s="299" t="s">
        <v>445</v>
      </c>
      <c r="B42" s="311">
        <v>1</v>
      </c>
      <c r="C42" s="311">
        <f t="shared" si="3"/>
        <v>96</v>
      </c>
      <c r="D42" s="315">
        <v>48</v>
      </c>
      <c r="E42" s="315">
        <v>48</v>
      </c>
      <c r="F42" s="314">
        <v>473.06</v>
      </c>
      <c r="G42" s="313">
        <f t="shared" si="4"/>
        <v>9.8554166666666667</v>
      </c>
      <c r="H42" s="314">
        <f t="shared" si="5"/>
        <v>946.12</v>
      </c>
      <c r="I42" s="314">
        <f t="shared" si="6"/>
        <v>1169.31</v>
      </c>
    </row>
    <row r="43" spans="1:9" s="163" customFormat="1" x14ac:dyDescent="0.25">
      <c r="A43" s="300" t="s">
        <v>445</v>
      </c>
      <c r="B43" s="311">
        <v>1</v>
      </c>
      <c r="C43" s="311">
        <f t="shared" si="3"/>
        <v>154</v>
      </c>
      <c r="D43" s="315">
        <v>77</v>
      </c>
      <c r="E43" s="315">
        <v>77</v>
      </c>
      <c r="F43" s="314">
        <v>758.87</v>
      </c>
      <c r="G43" s="313">
        <f t="shared" si="4"/>
        <v>9.8554545454545455</v>
      </c>
      <c r="H43" s="314">
        <f t="shared" si="5"/>
        <v>1517.74</v>
      </c>
      <c r="I43" s="314">
        <f t="shared" si="6"/>
        <v>1875.77</v>
      </c>
    </row>
    <row r="44" spans="1:9" s="163" customFormat="1" x14ac:dyDescent="0.25">
      <c r="A44" s="300" t="s">
        <v>445</v>
      </c>
      <c r="B44" s="311">
        <v>1</v>
      </c>
      <c r="C44" s="311">
        <f t="shared" si="3"/>
        <v>122</v>
      </c>
      <c r="D44" s="315">
        <v>61</v>
      </c>
      <c r="E44" s="315">
        <v>61</v>
      </c>
      <c r="F44" s="314">
        <v>601.19000000000005</v>
      </c>
      <c r="G44" s="313">
        <f t="shared" si="4"/>
        <v>9.8555737704918034</v>
      </c>
      <c r="H44" s="314">
        <f t="shared" si="5"/>
        <v>1202.3800000000001</v>
      </c>
      <c r="I44" s="314">
        <f t="shared" si="6"/>
        <v>1486.02</v>
      </c>
    </row>
    <row r="45" spans="1:9" s="163" customFormat="1" x14ac:dyDescent="0.25">
      <c r="A45" s="300" t="s">
        <v>445</v>
      </c>
      <c r="B45" s="311">
        <v>1</v>
      </c>
      <c r="C45" s="311">
        <f t="shared" si="3"/>
        <v>58</v>
      </c>
      <c r="D45" s="315">
        <v>29</v>
      </c>
      <c r="E45" s="315">
        <v>29</v>
      </c>
      <c r="F45" s="314">
        <v>285.81</v>
      </c>
      <c r="G45" s="313">
        <f t="shared" si="4"/>
        <v>9.8555172413793102</v>
      </c>
      <c r="H45" s="314">
        <f t="shared" si="5"/>
        <v>571.62</v>
      </c>
      <c r="I45" s="314">
        <f t="shared" si="6"/>
        <v>706.47</v>
      </c>
    </row>
    <row r="46" spans="1:9" s="163" customFormat="1" x14ac:dyDescent="0.25">
      <c r="A46" s="300" t="s">
        <v>446</v>
      </c>
      <c r="B46" s="311">
        <v>1</v>
      </c>
      <c r="C46" s="311">
        <f t="shared" si="3"/>
        <v>56</v>
      </c>
      <c r="D46" s="315">
        <v>40</v>
      </c>
      <c r="E46" s="315">
        <v>16</v>
      </c>
      <c r="F46" s="314">
        <v>394.22</v>
      </c>
      <c r="G46" s="313">
        <f t="shared" si="4"/>
        <v>9.855500000000001</v>
      </c>
      <c r="H46" s="314">
        <f t="shared" si="5"/>
        <v>315.38</v>
      </c>
      <c r="I46" s="314">
        <f t="shared" si="6"/>
        <v>389.78</v>
      </c>
    </row>
    <row r="47" spans="1:9" s="163" customFormat="1" ht="47.25" x14ac:dyDescent="0.25">
      <c r="A47" s="284" t="s">
        <v>17</v>
      </c>
      <c r="B47" s="304">
        <f>SUM(B48:B84)</f>
        <v>37</v>
      </c>
      <c r="C47" s="304"/>
      <c r="D47" s="304"/>
      <c r="E47" s="304">
        <f t="shared" ref="E47" si="7">SUM(E48:E84)</f>
        <v>1029</v>
      </c>
      <c r="F47" s="298"/>
      <c r="G47" s="298"/>
      <c r="H47" s="298">
        <f>SUM(H48:H84)</f>
        <v>11966.969999999998</v>
      </c>
      <c r="I47" s="298">
        <f>SUM(I48:I84)</f>
        <v>14789.970000000001</v>
      </c>
    </row>
    <row r="48" spans="1:9" s="163" customFormat="1" x14ac:dyDescent="0.25">
      <c r="A48" s="300" t="s">
        <v>447</v>
      </c>
      <c r="B48" s="315">
        <v>1</v>
      </c>
      <c r="C48" s="315">
        <f>D48+E48</f>
        <v>192</v>
      </c>
      <c r="D48" s="311">
        <v>160</v>
      </c>
      <c r="E48" s="311">
        <v>32</v>
      </c>
      <c r="F48" s="312">
        <v>831.44</v>
      </c>
      <c r="G48" s="313">
        <f t="shared" si="4"/>
        <v>5.1965000000000003</v>
      </c>
      <c r="H48" s="314">
        <f t="shared" ref="H48:H84" si="8">ROUND(E48*G48*2,2)</f>
        <v>332.58</v>
      </c>
      <c r="I48" s="314">
        <f t="shared" ref="I48:I84" si="9">ROUND(H48*1.2359,2)</f>
        <v>411.04</v>
      </c>
    </row>
    <row r="49" spans="1:9" s="163" customFormat="1" x14ac:dyDescent="0.25">
      <c r="A49" s="300" t="s">
        <v>447</v>
      </c>
      <c r="B49" s="315">
        <v>1</v>
      </c>
      <c r="C49" s="315">
        <f t="shared" ref="C49:C84" si="10">D49+E49</f>
        <v>108</v>
      </c>
      <c r="D49" s="311">
        <v>96</v>
      </c>
      <c r="E49" s="311">
        <v>12</v>
      </c>
      <c r="F49" s="312">
        <v>498.86</v>
      </c>
      <c r="G49" s="313">
        <f t="shared" si="4"/>
        <v>5.1964583333333332</v>
      </c>
      <c r="H49" s="314">
        <f t="shared" si="8"/>
        <v>124.72</v>
      </c>
      <c r="I49" s="314">
        <f t="shared" si="9"/>
        <v>154.13999999999999</v>
      </c>
    </row>
    <row r="50" spans="1:9" s="163" customFormat="1" x14ac:dyDescent="0.25">
      <c r="A50" s="300" t="s">
        <v>447</v>
      </c>
      <c r="B50" s="315">
        <v>1</v>
      </c>
      <c r="C50" s="315">
        <f t="shared" si="10"/>
        <v>180</v>
      </c>
      <c r="D50" s="311">
        <v>160</v>
      </c>
      <c r="E50" s="311">
        <v>20</v>
      </c>
      <c r="F50" s="312">
        <v>941.34</v>
      </c>
      <c r="G50" s="313">
        <f t="shared" si="4"/>
        <v>5.883375</v>
      </c>
      <c r="H50" s="314">
        <f t="shared" si="8"/>
        <v>235.34</v>
      </c>
      <c r="I50" s="314">
        <f t="shared" si="9"/>
        <v>290.86</v>
      </c>
    </row>
    <row r="51" spans="1:9" s="163" customFormat="1" x14ac:dyDescent="0.25">
      <c r="A51" s="300" t="s">
        <v>447</v>
      </c>
      <c r="B51" s="315">
        <v>1</v>
      </c>
      <c r="C51" s="315">
        <f t="shared" si="10"/>
        <v>183</v>
      </c>
      <c r="D51" s="311">
        <v>160</v>
      </c>
      <c r="E51" s="311">
        <v>23</v>
      </c>
      <c r="F51" s="312">
        <v>941.34</v>
      </c>
      <c r="G51" s="313">
        <f t="shared" si="4"/>
        <v>5.883375</v>
      </c>
      <c r="H51" s="314">
        <f t="shared" si="8"/>
        <v>270.64</v>
      </c>
      <c r="I51" s="314">
        <f t="shared" si="9"/>
        <v>334.48</v>
      </c>
    </row>
    <row r="52" spans="1:9" s="163" customFormat="1" x14ac:dyDescent="0.25">
      <c r="A52" s="300" t="s">
        <v>447</v>
      </c>
      <c r="B52" s="315">
        <v>1</v>
      </c>
      <c r="C52" s="315">
        <f t="shared" si="10"/>
        <v>216</v>
      </c>
      <c r="D52" s="311">
        <v>160</v>
      </c>
      <c r="E52" s="311">
        <v>56</v>
      </c>
      <c r="F52" s="312">
        <v>941.34</v>
      </c>
      <c r="G52" s="313">
        <f t="shared" si="4"/>
        <v>5.883375</v>
      </c>
      <c r="H52" s="314">
        <f t="shared" si="8"/>
        <v>658.94</v>
      </c>
      <c r="I52" s="314">
        <f t="shared" si="9"/>
        <v>814.38</v>
      </c>
    </row>
    <row r="53" spans="1:9" s="163" customFormat="1" x14ac:dyDescent="0.25">
      <c r="A53" s="300" t="s">
        <v>449</v>
      </c>
      <c r="B53" s="315">
        <v>1</v>
      </c>
      <c r="C53" s="315">
        <f t="shared" si="10"/>
        <v>204</v>
      </c>
      <c r="D53" s="311">
        <v>160</v>
      </c>
      <c r="E53" s="311">
        <v>44</v>
      </c>
      <c r="F53" s="312">
        <v>941.34</v>
      </c>
      <c r="G53" s="313">
        <f t="shared" si="4"/>
        <v>5.883375</v>
      </c>
      <c r="H53" s="314">
        <f t="shared" si="8"/>
        <v>517.74</v>
      </c>
      <c r="I53" s="314">
        <f t="shared" si="9"/>
        <v>639.87</v>
      </c>
    </row>
    <row r="54" spans="1:9" s="163" customFormat="1" x14ac:dyDescent="0.25">
      <c r="A54" s="300" t="s">
        <v>449</v>
      </c>
      <c r="B54" s="315">
        <v>1</v>
      </c>
      <c r="C54" s="315">
        <f t="shared" si="10"/>
        <v>192</v>
      </c>
      <c r="D54" s="311">
        <v>160</v>
      </c>
      <c r="E54" s="311">
        <v>32</v>
      </c>
      <c r="F54" s="312">
        <v>941.34</v>
      </c>
      <c r="G54" s="313">
        <f t="shared" si="4"/>
        <v>5.883375</v>
      </c>
      <c r="H54" s="314">
        <f t="shared" si="8"/>
        <v>376.54</v>
      </c>
      <c r="I54" s="314">
        <f t="shared" si="9"/>
        <v>465.37</v>
      </c>
    </row>
    <row r="55" spans="1:9" s="163" customFormat="1" x14ac:dyDescent="0.25">
      <c r="A55" s="300" t="s">
        <v>449</v>
      </c>
      <c r="B55" s="315">
        <v>1</v>
      </c>
      <c r="C55" s="315">
        <f t="shared" si="10"/>
        <v>158</v>
      </c>
      <c r="D55" s="311">
        <v>140</v>
      </c>
      <c r="E55" s="311">
        <v>18</v>
      </c>
      <c r="F55" s="312">
        <v>941.81</v>
      </c>
      <c r="G55" s="313">
        <f t="shared" si="4"/>
        <v>6.7272142857142851</v>
      </c>
      <c r="H55" s="314">
        <f t="shared" si="8"/>
        <v>242.18</v>
      </c>
      <c r="I55" s="314">
        <f t="shared" si="9"/>
        <v>299.31</v>
      </c>
    </row>
    <row r="56" spans="1:9" s="163" customFormat="1" x14ac:dyDescent="0.25">
      <c r="A56" s="300" t="s">
        <v>449</v>
      </c>
      <c r="B56" s="315">
        <v>1</v>
      </c>
      <c r="C56" s="315">
        <f t="shared" si="10"/>
        <v>192</v>
      </c>
      <c r="D56" s="311">
        <v>160</v>
      </c>
      <c r="E56" s="311">
        <v>32</v>
      </c>
      <c r="F56" s="312">
        <v>941.34</v>
      </c>
      <c r="G56" s="313">
        <f t="shared" si="4"/>
        <v>5.883375</v>
      </c>
      <c r="H56" s="314">
        <f t="shared" si="8"/>
        <v>376.54</v>
      </c>
      <c r="I56" s="314">
        <f t="shared" si="9"/>
        <v>465.37</v>
      </c>
    </row>
    <row r="57" spans="1:9" s="163" customFormat="1" x14ac:dyDescent="0.25">
      <c r="A57" s="300" t="s">
        <v>449</v>
      </c>
      <c r="B57" s="315">
        <v>1</v>
      </c>
      <c r="C57" s="315">
        <f t="shared" si="10"/>
        <v>192</v>
      </c>
      <c r="D57" s="311">
        <v>160</v>
      </c>
      <c r="E57" s="311">
        <v>32</v>
      </c>
      <c r="F57" s="312">
        <v>941.34</v>
      </c>
      <c r="G57" s="313">
        <f t="shared" si="4"/>
        <v>5.883375</v>
      </c>
      <c r="H57" s="314">
        <f t="shared" si="8"/>
        <v>376.54</v>
      </c>
      <c r="I57" s="314">
        <f t="shared" si="9"/>
        <v>465.37</v>
      </c>
    </row>
    <row r="58" spans="1:9" s="163" customFormat="1" x14ac:dyDescent="0.25">
      <c r="A58" s="300" t="s">
        <v>449</v>
      </c>
      <c r="B58" s="315">
        <v>1</v>
      </c>
      <c r="C58" s="315">
        <f t="shared" si="10"/>
        <v>204</v>
      </c>
      <c r="D58" s="311">
        <v>160</v>
      </c>
      <c r="E58" s="311">
        <v>44</v>
      </c>
      <c r="F58" s="312">
        <v>941.34</v>
      </c>
      <c r="G58" s="313">
        <f t="shared" si="4"/>
        <v>5.883375</v>
      </c>
      <c r="H58" s="314">
        <f t="shared" si="8"/>
        <v>517.74</v>
      </c>
      <c r="I58" s="314">
        <f t="shared" si="9"/>
        <v>639.87</v>
      </c>
    </row>
    <row r="59" spans="1:9" s="163" customFormat="1" x14ac:dyDescent="0.25">
      <c r="A59" s="300" t="s">
        <v>449</v>
      </c>
      <c r="B59" s="315">
        <v>1</v>
      </c>
      <c r="C59" s="315">
        <f t="shared" si="10"/>
        <v>154</v>
      </c>
      <c r="D59" s="311">
        <v>140</v>
      </c>
      <c r="E59" s="311">
        <v>14</v>
      </c>
      <c r="F59" s="312">
        <v>941.81</v>
      </c>
      <c r="G59" s="313">
        <f t="shared" si="4"/>
        <v>6.7272142857142851</v>
      </c>
      <c r="H59" s="314">
        <f t="shared" si="8"/>
        <v>188.36</v>
      </c>
      <c r="I59" s="314">
        <f t="shared" si="9"/>
        <v>232.79</v>
      </c>
    </row>
    <row r="60" spans="1:9" s="163" customFormat="1" x14ac:dyDescent="0.25">
      <c r="A60" s="300" t="s">
        <v>449</v>
      </c>
      <c r="B60" s="315">
        <v>1</v>
      </c>
      <c r="C60" s="315">
        <f t="shared" si="10"/>
        <v>168</v>
      </c>
      <c r="D60" s="311">
        <v>160</v>
      </c>
      <c r="E60" s="311">
        <v>8</v>
      </c>
      <c r="F60" s="312">
        <v>941.34</v>
      </c>
      <c r="G60" s="313">
        <f t="shared" si="4"/>
        <v>5.883375</v>
      </c>
      <c r="H60" s="314">
        <f t="shared" si="8"/>
        <v>94.13</v>
      </c>
      <c r="I60" s="314">
        <f t="shared" si="9"/>
        <v>116.34</v>
      </c>
    </row>
    <row r="61" spans="1:9" s="163" customFormat="1" x14ac:dyDescent="0.25">
      <c r="A61" s="300" t="s">
        <v>449</v>
      </c>
      <c r="B61" s="315">
        <v>1</v>
      </c>
      <c r="C61" s="315">
        <f t="shared" si="10"/>
        <v>154</v>
      </c>
      <c r="D61" s="311">
        <v>140</v>
      </c>
      <c r="E61" s="311">
        <v>14</v>
      </c>
      <c r="F61" s="312">
        <v>941.81</v>
      </c>
      <c r="G61" s="313">
        <f t="shared" si="4"/>
        <v>6.7272142857142851</v>
      </c>
      <c r="H61" s="314">
        <f t="shared" si="8"/>
        <v>188.36</v>
      </c>
      <c r="I61" s="314">
        <f t="shared" si="9"/>
        <v>232.79</v>
      </c>
    </row>
    <row r="62" spans="1:9" s="163" customFormat="1" x14ac:dyDescent="0.25">
      <c r="A62" s="300" t="s">
        <v>449</v>
      </c>
      <c r="B62" s="315">
        <v>1</v>
      </c>
      <c r="C62" s="315">
        <f t="shared" si="10"/>
        <v>204</v>
      </c>
      <c r="D62" s="311">
        <v>160</v>
      </c>
      <c r="E62" s="311">
        <v>44</v>
      </c>
      <c r="F62" s="312">
        <v>941.34</v>
      </c>
      <c r="G62" s="313">
        <f t="shared" si="4"/>
        <v>5.883375</v>
      </c>
      <c r="H62" s="312">
        <f t="shared" si="8"/>
        <v>517.74</v>
      </c>
      <c r="I62" s="314">
        <f t="shared" si="9"/>
        <v>639.87</v>
      </c>
    </row>
    <row r="63" spans="1:9" s="163" customFormat="1" x14ac:dyDescent="0.25">
      <c r="A63" s="300" t="s">
        <v>449</v>
      </c>
      <c r="B63" s="315">
        <v>1</v>
      </c>
      <c r="C63" s="315">
        <f t="shared" si="10"/>
        <v>96</v>
      </c>
      <c r="D63" s="311">
        <v>80</v>
      </c>
      <c r="E63" s="311">
        <v>16</v>
      </c>
      <c r="F63" s="312">
        <v>470.67</v>
      </c>
      <c r="G63" s="313">
        <f t="shared" si="4"/>
        <v>5.883375</v>
      </c>
      <c r="H63" s="312">
        <f t="shared" si="8"/>
        <v>188.27</v>
      </c>
      <c r="I63" s="314">
        <f t="shared" si="9"/>
        <v>232.68</v>
      </c>
    </row>
    <row r="64" spans="1:9" s="163" customFormat="1" x14ac:dyDescent="0.25">
      <c r="A64" s="300" t="s">
        <v>449</v>
      </c>
      <c r="B64" s="315">
        <v>1</v>
      </c>
      <c r="C64" s="315">
        <f t="shared" si="10"/>
        <v>192</v>
      </c>
      <c r="D64" s="311">
        <v>160</v>
      </c>
      <c r="E64" s="311">
        <v>32</v>
      </c>
      <c r="F64" s="312">
        <v>941.34</v>
      </c>
      <c r="G64" s="313">
        <f t="shared" si="4"/>
        <v>5.883375</v>
      </c>
      <c r="H64" s="312">
        <f t="shared" si="8"/>
        <v>376.54</v>
      </c>
      <c r="I64" s="314">
        <f t="shared" si="9"/>
        <v>465.37</v>
      </c>
    </row>
    <row r="65" spans="1:9" s="163" customFormat="1" x14ac:dyDescent="0.25">
      <c r="A65" s="300" t="s">
        <v>449</v>
      </c>
      <c r="B65" s="315">
        <v>1</v>
      </c>
      <c r="C65" s="315">
        <f t="shared" si="10"/>
        <v>24</v>
      </c>
      <c r="D65" s="311">
        <v>21</v>
      </c>
      <c r="E65" s="311">
        <v>3</v>
      </c>
      <c r="F65" s="312">
        <v>141.27000000000001</v>
      </c>
      <c r="G65" s="313">
        <f t="shared" si="4"/>
        <v>6.7271428571428578</v>
      </c>
      <c r="H65" s="312">
        <f t="shared" si="8"/>
        <v>40.36</v>
      </c>
      <c r="I65" s="314">
        <f t="shared" si="9"/>
        <v>49.88</v>
      </c>
    </row>
    <row r="66" spans="1:9" s="163" customFormat="1" x14ac:dyDescent="0.25">
      <c r="A66" s="300" t="s">
        <v>449</v>
      </c>
      <c r="B66" s="315">
        <v>1</v>
      </c>
      <c r="C66" s="315">
        <f>D66+E66</f>
        <v>180</v>
      </c>
      <c r="D66" s="311">
        <v>160</v>
      </c>
      <c r="E66" s="311">
        <v>20</v>
      </c>
      <c r="F66" s="312">
        <v>941.34</v>
      </c>
      <c r="G66" s="313">
        <f t="shared" si="4"/>
        <v>5.883375</v>
      </c>
      <c r="H66" s="312">
        <f t="shared" si="8"/>
        <v>235.34</v>
      </c>
      <c r="I66" s="314">
        <f t="shared" si="9"/>
        <v>290.86</v>
      </c>
    </row>
    <row r="67" spans="1:9" s="163" customFormat="1" x14ac:dyDescent="0.25">
      <c r="A67" s="300" t="s">
        <v>449</v>
      </c>
      <c r="B67" s="315">
        <v>1</v>
      </c>
      <c r="C67" s="315">
        <f t="shared" si="10"/>
        <v>168</v>
      </c>
      <c r="D67" s="311">
        <v>160</v>
      </c>
      <c r="E67" s="311">
        <v>8</v>
      </c>
      <c r="F67" s="312">
        <v>941.34</v>
      </c>
      <c r="G67" s="313">
        <f t="shared" si="4"/>
        <v>5.883375</v>
      </c>
      <c r="H67" s="312">
        <f t="shared" si="8"/>
        <v>94.13</v>
      </c>
      <c r="I67" s="314">
        <f t="shared" si="9"/>
        <v>116.34</v>
      </c>
    </row>
    <row r="68" spans="1:9" s="163" customFormat="1" x14ac:dyDescent="0.25">
      <c r="A68" s="300" t="s">
        <v>450</v>
      </c>
      <c r="B68" s="315">
        <v>1</v>
      </c>
      <c r="C68" s="315">
        <f t="shared" si="10"/>
        <v>120</v>
      </c>
      <c r="D68" s="311">
        <v>96</v>
      </c>
      <c r="E68" s="311">
        <v>24</v>
      </c>
      <c r="F68" s="312">
        <v>564.80999999999995</v>
      </c>
      <c r="G68" s="313">
        <f t="shared" si="4"/>
        <v>5.8834374999999994</v>
      </c>
      <c r="H68" s="312">
        <f t="shared" si="8"/>
        <v>282.41000000000003</v>
      </c>
      <c r="I68" s="314">
        <f t="shared" si="9"/>
        <v>349.03</v>
      </c>
    </row>
    <row r="69" spans="1:9" s="163" customFormat="1" x14ac:dyDescent="0.25">
      <c r="A69" s="300" t="s">
        <v>450</v>
      </c>
      <c r="B69" s="315">
        <v>1</v>
      </c>
      <c r="C69" s="315">
        <f t="shared" si="10"/>
        <v>199</v>
      </c>
      <c r="D69" s="311">
        <v>160</v>
      </c>
      <c r="E69" s="311">
        <v>39</v>
      </c>
      <c r="F69" s="312">
        <v>941.34</v>
      </c>
      <c r="G69" s="313">
        <f t="shared" si="4"/>
        <v>5.883375</v>
      </c>
      <c r="H69" s="312">
        <f t="shared" si="8"/>
        <v>458.9</v>
      </c>
      <c r="I69" s="314">
        <f t="shared" si="9"/>
        <v>567.15</v>
      </c>
    </row>
    <row r="70" spans="1:9" s="163" customFormat="1" x14ac:dyDescent="0.25">
      <c r="A70" s="300" t="s">
        <v>450</v>
      </c>
      <c r="B70" s="315">
        <v>1</v>
      </c>
      <c r="C70" s="315">
        <f t="shared" si="10"/>
        <v>210</v>
      </c>
      <c r="D70" s="311">
        <v>160</v>
      </c>
      <c r="E70" s="311">
        <v>50</v>
      </c>
      <c r="F70" s="312">
        <v>941.34</v>
      </c>
      <c r="G70" s="313">
        <f t="shared" si="4"/>
        <v>5.883375</v>
      </c>
      <c r="H70" s="312">
        <f t="shared" si="8"/>
        <v>588.34</v>
      </c>
      <c r="I70" s="314">
        <f t="shared" si="9"/>
        <v>727.13</v>
      </c>
    </row>
    <row r="71" spans="1:9" s="163" customFormat="1" x14ac:dyDescent="0.25">
      <c r="A71" s="300" t="s">
        <v>450</v>
      </c>
      <c r="B71" s="315">
        <v>1</v>
      </c>
      <c r="C71" s="315">
        <f t="shared" si="10"/>
        <v>192</v>
      </c>
      <c r="D71" s="311">
        <v>160</v>
      </c>
      <c r="E71" s="311">
        <v>32</v>
      </c>
      <c r="F71" s="312">
        <v>941.34</v>
      </c>
      <c r="G71" s="313">
        <f t="shared" si="4"/>
        <v>5.883375</v>
      </c>
      <c r="H71" s="312">
        <f t="shared" si="8"/>
        <v>376.54</v>
      </c>
      <c r="I71" s="314">
        <f t="shared" si="9"/>
        <v>465.37</v>
      </c>
    </row>
    <row r="72" spans="1:9" s="163" customFormat="1" x14ac:dyDescent="0.25">
      <c r="A72" s="300" t="s">
        <v>450</v>
      </c>
      <c r="B72" s="315">
        <v>1</v>
      </c>
      <c r="C72" s="315">
        <f t="shared" si="10"/>
        <v>207</v>
      </c>
      <c r="D72" s="311">
        <v>160</v>
      </c>
      <c r="E72" s="311">
        <v>47</v>
      </c>
      <c r="F72" s="312">
        <v>941.34</v>
      </c>
      <c r="G72" s="313">
        <f t="shared" si="4"/>
        <v>5.883375</v>
      </c>
      <c r="H72" s="312">
        <f t="shared" si="8"/>
        <v>553.04</v>
      </c>
      <c r="I72" s="314">
        <f t="shared" si="9"/>
        <v>683.5</v>
      </c>
    </row>
    <row r="73" spans="1:9" s="163" customFormat="1" x14ac:dyDescent="0.25">
      <c r="A73" s="300" t="s">
        <v>451</v>
      </c>
      <c r="B73" s="315">
        <v>1</v>
      </c>
      <c r="C73" s="315">
        <f t="shared" si="10"/>
        <v>146</v>
      </c>
      <c r="D73" s="311">
        <v>140</v>
      </c>
      <c r="E73" s="311">
        <v>6</v>
      </c>
      <c r="F73" s="312">
        <v>831.85</v>
      </c>
      <c r="G73" s="313">
        <f t="shared" si="4"/>
        <v>5.9417857142857144</v>
      </c>
      <c r="H73" s="312">
        <f t="shared" si="8"/>
        <v>71.3</v>
      </c>
      <c r="I73" s="314">
        <f t="shared" si="9"/>
        <v>88.12</v>
      </c>
    </row>
    <row r="74" spans="1:9" s="163" customFormat="1" x14ac:dyDescent="0.25">
      <c r="A74" s="300" t="s">
        <v>451</v>
      </c>
      <c r="B74" s="315">
        <v>1</v>
      </c>
      <c r="C74" s="315">
        <f t="shared" si="10"/>
        <v>156</v>
      </c>
      <c r="D74" s="311">
        <v>108</v>
      </c>
      <c r="E74" s="311">
        <v>48</v>
      </c>
      <c r="F74" s="312">
        <v>635.41</v>
      </c>
      <c r="G74" s="313">
        <f t="shared" si="4"/>
        <v>5.8834259259259261</v>
      </c>
      <c r="H74" s="312">
        <f t="shared" si="8"/>
        <v>564.80999999999995</v>
      </c>
      <c r="I74" s="314">
        <f t="shared" si="9"/>
        <v>698.05</v>
      </c>
    </row>
    <row r="75" spans="1:9" s="163" customFormat="1" x14ac:dyDescent="0.25">
      <c r="A75" s="300" t="s">
        <v>451</v>
      </c>
      <c r="B75" s="315">
        <v>1</v>
      </c>
      <c r="C75" s="315">
        <f t="shared" si="10"/>
        <v>192</v>
      </c>
      <c r="D75" s="311">
        <v>160</v>
      </c>
      <c r="E75" s="311">
        <v>32</v>
      </c>
      <c r="F75" s="312">
        <v>831.44</v>
      </c>
      <c r="G75" s="313">
        <f t="shared" si="4"/>
        <v>5.1965000000000003</v>
      </c>
      <c r="H75" s="312">
        <f t="shared" si="8"/>
        <v>332.58</v>
      </c>
      <c r="I75" s="314">
        <f t="shared" si="9"/>
        <v>411.04</v>
      </c>
    </row>
    <row r="76" spans="1:9" s="163" customFormat="1" x14ac:dyDescent="0.25">
      <c r="A76" s="300" t="s">
        <v>451</v>
      </c>
      <c r="B76" s="315">
        <v>1</v>
      </c>
      <c r="C76" s="315">
        <f t="shared" si="10"/>
        <v>144</v>
      </c>
      <c r="D76" s="311">
        <v>128</v>
      </c>
      <c r="E76" s="311">
        <v>16</v>
      </c>
      <c r="F76" s="312">
        <v>665.15</v>
      </c>
      <c r="G76" s="313">
        <f t="shared" si="4"/>
        <v>5.1964843749999998</v>
      </c>
      <c r="H76" s="312">
        <f t="shared" si="8"/>
        <v>166.29</v>
      </c>
      <c r="I76" s="314">
        <f t="shared" si="9"/>
        <v>205.52</v>
      </c>
    </row>
    <row r="77" spans="1:9" s="163" customFormat="1" x14ac:dyDescent="0.25">
      <c r="A77" s="300" t="s">
        <v>451</v>
      </c>
      <c r="B77" s="315">
        <v>1</v>
      </c>
      <c r="C77" s="315">
        <f t="shared" si="10"/>
        <v>204</v>
      </c>
      <c r="D77" s="311">
        <v>160</v>
      </c>
      <c r="E77" s="311">
        <v>44</v>
      </c>
      <c r="F77" s="312">
        <v>941.34</v>
      </c>
      <c r="G77" s="313">
        <f t="shared" si="4"/>
        <v>5.883375</v>
      </c>
      <c r="H77" s="312">
        <f t="shared" si="8"/>
        <v>517.74</v>
      </c>
      <c r="I77" s="314">
        <f t="shared" si="9"/>
        <v>639.87</v>
      </c>
    </row>
    <row r="78" spans="1:9" s="163" customFormat="1" x14ac:dyDescent="0.25">
      <c r="A78" s="300" t="s">
        <v>451</v>
      </c>
      <c r="B78" s="315">
        <v>1</v>
      </c>
      <c r="C78" s="315">
        <f t="shared" si="10"/>
        <v>180</v>
      </c>
      <c r="D78" s="311">
        <v>160</v>
      </c>
      <c r="E78" s="311">
        <v>20</v>
      </c>
      <c r="F78" s="312">
        <v>831.44</v>
      </c>
      <c r="G78" s="313">
        <f t="shared" si="4"/>
        <v>5.1965000000000003</v>
      </c>
      <c r="H78" s="312">
        <f t="shared" si="8"/>
        <v>207.86</v>
      </c>
      <c r="I78" s="314">
        <f t="shared" si="9"/>
        <v>256.89</v>
      </c>
    </row>
    <row r="79" spans="1:9" s="163" customFormat="1" x14ac:dyDescent="0.25">
      <c r="A79" s="300" t="s">
        <v>451</v>
      </c>
      <c r="B79" s="315">
        <v>1</v>
      </c>
      <c r="C79" s="315">
        <f t="shared" si="10"/>
        <v>168</v>
      </c>
      <c r="D79" s="311">
        <v>160</v>
      </c>
      <c r="E79" s="311">
        <v>8</v>
      </c>
      <c r="F79" s="312">
        <v>941.34</v>
      </c>
      <c r="G79" s="313">
        <f t="shared" si="4"/>
        <v>5.883375</v>
      </c>
      <c r="H79" s="312">
        <f t="shared" si="8"/>
        <v>94.13</v>
      </c>
      <c r="I79" s="314">
        <f t="shared" si="9"/>
        <v>116.34</v>
      </c>
    </row>
    <row r="80" spans="1:9" s="163" customFormat="1" x14ac:dyDescent="0.25">
      <c r="A80" s="300" t="s">
        <v>451</v>
      </c>
      <c r="B80" s="315">
        <v>1</v>
      </c>
      <c r="C80" s="315">
        <f t="shared" si="10"/>
        <v>204</v>
      </c>
      <c r="D80" s="311">
        <v>160</v>
      </c>
      <c r="E80" s="311">
        <v>44</v>
      </c>
      <c r="F80" s="312">
        <v>831.44</v>
      </c>
      <c r="G80" s="313">
        <f t="shared" si="4"/>
        <v>5.1965000000000003</v>
      </c>
      <c r="H80" s="312">
        <f t="shared" si="8"/>
        <v>457.29</v>
      </c>
      <c r="I80" s="314">
        <f t="shared" si="9"/>
        <v>565.16</v>
      </c>
    </row>
    <row r="81" spans="1:9" s="163" customFormat="1" x14ac:dyDescent="0.25">
      <c r="A81" s="300" t="s">
        <v>451</v>
      </c>
      <c r="B81" s="315">
        <v>1</v>
      </c>
      <c r="C81" s="315">
        <f t="shared" si="10"/>
        <v>168</v>
      </c>
      <c r="D81" s="311">
        <v>160</v>
      </c>
      <c r="E81" s="311">
        <v>8</v>
      </c>
      <c r="F81" s="312">
        <v>831.44</v>
      </c>
      <c r="G81" s="313">
        <f t="shared" si="4"/>
        <v>5.1965000000000003</v>
      </c>
      <c r="H81" s="312">
        <f t="shared" si="8"/>
        <v>83.14</v>
      </c>
      <c r="I81" s="314">
        <f t="shared" si="9"/>
        <v>102.75</v>
      </c>
    </row>
    <row r="82" spans="1:9" s="163" customFormat="1" x14ac:dyDescent="0.25">
      <c r="A82" s="300" t="s">
        <v>451</v>
      </c>
      <c r="B82" s="315">
        <v>1</v>
      </c>
      <c r="C82" s="315">
        <f t="shared" si="10"/>
        <v>147</v>
      </c>
      <c r="D82" s="311">
        <v>140</v>
      </c>
      <c r="E82" s="311">
        <v>7</v>
      </c>
      <c r="F82" s="312">
        <v>831.85</v>
      </c>
      <c r="G82" s="313">
        <f t="shared" si="4"/>
        <v>5.9417857142857144</v>
      </c>
      <c r="H82" s="312">
        <f t="shared" si="8"/>
        <v>83.19</v>
      </c>
      <c r="I82" s="314">
        <f t="shared" si="9"/>
        <v>102.81</v>
      </c>
    </row>
    <row r="83" spans="1:9" s="163" customFormat="1" x14ac:dyDescent="0.25">
      <c r="A83" s="300" t="s">
        <v>452</v>
      </c>
      <c r="B83" s="315">
        <v>1</v>
      </c>
      <c r="C83" s="315">
        <f t="shared" si="10"/>
        <v>198</v>
      </c>
      <c r="D83" s="311">
        <v>160</v>
      </c>
      <c r="E83" s="311">
        <v>38</v>
      </c>
      <c r="F83" s="312">
        <v>941.34</v>
      </c>
      <c r="G83" s="313">
        <f t="shared" si="4"/>
        <v>5.883375</v>
      </c>
      <c r="H83" s="312">
        <f t="shared" si="8"/>
        <v>447.14</v>
      </c>
      <c r="I83" s="314">
        <f t="shared" si="9"/>
        <v>552.62</v>
      </c>
    </row>
    <row r="84" spans="1:9" s="163" customFormat="1" x14ac:dyDescent="0.25">
      <c r="A84" s="300" t="s">
        <v>452</v>
      </c>
      <c r="B84" s="315">
        <v>1</v>
      </c>
      <c r="C84" s="315">
        <f t="shared" si="10"/>
        <v>222</v>
      </c>
      <c r="D84" s="311">
        <v>160</v>
      </c>
      <c r="E84" s="311">
        <v>62</v>
      </c>
      <c r="F84" s="312">
        <v>941.34</v>
      </c>
      <c r="G84" s="313">
        <f t="shared" si="4"/>
        <v>5.883375</v>
      </c>
      <c r="H84" s="314">
        <f t="shared" si="8"/>
        <v>729.54</v>
      </c>
      <c r="I84" s="314">
        <f t="shared" si="9"/>
        <v>901.64</v>
      </c>
    </row>
    <row r="85" spans="1:9" s="163" customFormat="1" ht="31.5" x14ac:dyDescent="0.25">
      <c r="A85" s="284" t="s">
        <v>103</v>
      </c>
      <c r="B85" s="304">
        <f>SUM(B86:B101)</f>
        <v>16</v>
      </c>
      <c r="C85" s="304"/>
      <c r="D85" s="304"/>
      <c r="E85" s="304">
        <f t="shared" ref="E85" si="11">SUM(E86:E101)</f>
        <v>380</v>
      </c>
      <c r="F85" s="298"/>
      <c r="G85" s="298"/>
      <c r="H85" s="298">
        <f>SUM(H86:H101)</f>
        <v>3308.2</v>
      </c>
      <c r="I85" s="298">
        <f>SUM(I86:I101)</f>
        <v>4088.6099999999988</v>
      </c>
    </row>
    <row r="86" spans="1:9" s="163" customFormat="1" x14ac:dyDescent="0.25">
      <c r="A86" s="300" t="s">
        <v>22</v>
      </c>
      <c r="B86" s="315">
        <v>1</v>
      </c>
      <c r="C86" s="315">
        <f>D86+E86</f>
        <v>180</v>
      </c>
      <c r="D86" s="311">
        <v>160</v>
      </c>
      <c r="E86" s="311">
        <v>20</v>
      </c>
      <c r="F86" s="312">
        <v>692.86</v>
      </c>
      <c r="G86" s="313">
        <f t="shared" si="4"/>
        <v>4.3303750000000001</v>
      </c>
      <c r="H86" s="314">
        <f t="shared" ref="H86:H138" si="12">ROUND(E86*G86*2,2)</f>
        <v>173.22</v>
      </c>
      <c r="I86" s="314">
        <f t="shared" ref="I86:I101" si="13">ROUND(H86*1.2359,2)</f>
        <v>214.08</v>
      </c>
    </row>
    <row r="87" spans="1:9" s="163" customFormat="1" x14ac:dyDescent="0.25">
      <c r="A87" s="300" t="s">
        <v>22</v>
      </c>
      <c r="B87" s="315">
        <v>1</v>
      </c>
      <c r="C87" s="315">
        <f t="shared" ref="C87:C101" si="14">D87+E87</f>
        <v>180</v>
      </c>
      <c r="D87" s="311">
        <v>160</v>
      </c>
      <c r="E87" s="311">
        <v>20</v>
      </c>
      <c r="F87" s="312">
        <v>692.86</v>
      </c>
      <c r="G87" s="313">
        <f t="shared" si="4"/>
        <v>4.3303750000000001</v>
      </c>
      <c r="H87" s="314">
        <f t="shared" si="12"/>
        <v>173.22</v>
      </c>
      <c r="I87" s="314">
        <f t="shared" si="13"/>
        <v>214.08</v>
      </c>
    </row>
    <row r="88" spans="1:9" s="163" customFormat="1" x14ac:dyDescent="0.25">
      <c r="A88" s="300" t="s">
        <v>22</v>
      </c>
      <c r="B88" s="315">
        <v>1</v>
      </c>
      <c r="C88" s="315">
        <f t="shared" si="14"/>
        <v>192</v>
      </c>
      <c r="D88" s="311">
        <v>160</v>
      </c>
      <c r="E88" s="311">
        <v>32</v>
      </c>
      <c r="F88" s="312">
        <v>692.86</v>
      </c>
      <c r="G88" s="313">
        <f t="shared" ref="G88:G101" si="15">F88/D88</f>
        <v>4.3303750000000001</v>
      </c>
      <c r="H88" s="314">
        <f t="shared" si="12"/>
        <v>277.14</v>
      </c>
      <c r="I88" s="314">
        <f t="shared" si="13"/>
        <v>342.52</v>
      </c>
    </row>
    <row r="89" spans="1:9" s="163" customFormat="1" x14ac:dyDescent="0.25">
      <c r="A89" s="300" t="s">
        <v>22</v>
      </c>
      <c r="B89" s="315">
        <v>1</v>
      </c>
      <c r="C89" s="315">
        <f t="shared" si="14"/>
        <v>192</v>
      </c>
      <c r="D89" s="311">
        <v>160</v>
      </c>
      <c r="E89" s="311">
        <v>32</v>
      </c>
      <c r="F89" s="312">
        <v>692.86</v>
      </c>
      <c r="G89" s="313">
        <f t="shared" si="15"/>
        <v>4.3303750000000001</v>
      </c>
      <c r="H89" s="314">
        <f t="shared" si="12"/>
        <v>277.14</v>
      </c>
      <c r="I89" s="314">
        <f t="shared" si="13"/>
        <v>342.52</v>
      </c>
    </row>
    <row r="90" spans="1:9" s="163" customFormat="1" x14ac:dyDescent="0.25">
      <c r="A90" s="300" t="s">
        <v>22</v>
      </c>
      <c r="B90" s="315">
        <v>1</v>
      </c>
      <c r="C90" s="315">
        <f t="shared" si="14"/>
        <v>168</v>
      </c>
      <c r="D90" s="311">
        <v>120</v>
      </c>
      <c r="E90" s="311">
        <v>48</v>
      </c>
      <c r="F90" s="312">
        <v>519.65</v>
      </c>
      <c r="G90" s="313">
        <f t="shared" si="15"/>
        <v>4.3304166666666664</v>
      </c>
      <c r="H90" s="314">
        <f t="shared" si="12"/>
        <v>415.72</v>
      </c>
      <c r="I90" s="314">
        <f t="shared" si="13"/>
        <v>513.79</v>
      </c>
    </row>
    <row r="91" spans="1:9" s="163" customFormat="1" x14ac:dyDescent="0.25">
      <c r="A91" s="300" t="s">
        <v>22</v>
      </c>
      <c r="B91" s="315">
        <v>1</v>
      </c>
      <c r="C91" s="315">
        <f t="shared" si="14"/>
        <v>204</v>
      </c>
      <c r="D91" s="311">
        <v>160</v>
      </c>
      <c r="E91" s="311">
        <v>44</v>
      </c>
      <c r="F91" s="312">
        <v>692.86</v>
      </c>
      <c r="G91" s="313">
        <f t="shared" si="15"/>
        <v>4.3303750000000001</v>
      </c>
      <c r="H91" s="314">
        <f t="shared" si="12"/>
        <v>381.07</v>
      </c>
      <c r="I91" s="314">
        <f t="shared" si="13"/>
        <v>470.96</v>
      </c>
    </row>
    <row r="92" spans="1:9" s="163" customFormat="1" x14ac:dyDescent="0.25">
      <c r="A92" s="300" t="s">
        <v>22</v>
      </c>
      <c r="B92" s="315">
        <v>1</v>
      </c>
      <c r="C92" s="315">
        <f t="shared" si="14"/>
        <v>144</v>
      </c>
      <c r="D92" s="311">
        <v>140</v>
      </c>
      <c r="E92" s="311">
        <v>4</v>
      </c>
      <c r="F92" s="312">
        <v>693.21</v>
      </c>
      <c r="G92" s="313">
        <f t="shared" si="15"/>
        <v>4.9515000000000002</v>
      </c>
      <c r="H92" s="314">
        <f t="shared" si="12"/>
        <v>39.61</v>
      </c>
      <c r="I92" s="314">
        <f t="shared" si="13"/>
        <v>48.95</v>
      </c>
    </row>
    <row r="93" spans="1:9" s="163" customFormat="1" x14ac:dyDescent="0.25">
      <c r="A93" s="300" t="s">
        <v>22</v>
      </c>
      <c r="B93" s="315">
        <v>1</v>
      </c>
      <c r="C93" s="315">
        <f t="shared" si="14"/>
        <v>204</v>
      </c>
      <c r="D93" s="311">
        <v>160</v>
      </c>
      <c r="E93" s="311">
        <v>44</v>
      </c>
      <c r="F93" s="312">
        <v>692.86</v>
      </c>
      <c r="G93" s="313">
        <f t="shared" si="15"/>
        <v>4.3303750000000001</v>
      </c>
      <c r="H93" s="314">
        <f t="shared" si="12"/>
        <v>381.07</v>
      </c>
      <c r="I93" s="314">
        <f t="shared" si="13"/>
        <v>470.96</v>
      </c>
    </row>
    <row r="94" spans="1:9" s="163" customFormat="1" x14ac:dyDescent="0.25">
      <c r="A94" s="300" t="s">
        <v>22</v>
      </c>
      <c r="B94" s="315">
        <v>1</v>
      </c>
      <c r="C94" s="315">
        <f t="shared" si="14"/>
        <v>172</v>
      </c>
      <c r="D94" s="311">
        <v>160</v>
      </c>
      <c r="E94" s="311">
        <v>12</v>
      </c>
      <c r="F94" s="312">
        <v>692.86</v>
      </c>
      <c r="G94" s="313">
        <f t="shared" si="15"/>
        <v>4.3303750000000001</v>
      </c>
      <c r="H94" s="314">
        <f t="shared" si="12"/>
        <v>103.93</v>
      </c>
      <c r="I94" s="314">
        <f t="shared" si="13"/>
        <v>128.44999999999999</v>
      </c>
    </row>
    <row r="95" spans="1:9" s="163" customFormat="1" x14ac:dyDescent="0.25">
      <c r="A95" s="300" t="s">
        <v>22</v>
      </c>
      <c r="B95" s="315">
        <v>1</v>
      </c>
      <c r="C95" s="315">
        <f t="shared" si="14"/>
        <v>168</v>
      </c>
      <c r="D95" s="311">
        <v>160</v>
      </c>
      <c r="E95" s="311">
        <v>8</v>
      </c>
      <c r="F95" s="312">
        <v>692.86</v>
      </c>
      <c r="G95" s="313">
        <f t="shared" si="15"/>
        <v>4.3303750000000001</v>
      </c>
      <c r="H95" s="314">
        <f t="shared" si="12"/>
        <v>69.290000000000006</v>
      </c>
      <c r="I95" s="314">
        <f t="shared" si="13"/>
        <v>85.64</v>
      </c>
    </row>
    <row r="96" spans="1:9" s="163" customFormat="1" x14ac:dyDescent="0.25">
      <c r="A96" s="300" t="s">
        <v>22</v>
      </c>
      <c r="B96" s="315">
        <v>1</v>
      </c>
      <c r="C96" s="315">
        <f t="shared" si="14"/>
        <v>184</v>
      </c>
      <c r="D96" s="311">
        <v>160</v>
      </c>
      <c r="E96" s="311">
        <v>24</v>
      </c>
      <c r="F96" s="312">
        <v>716.77</v>
      </c>
      <c r="G96" s="313">
        <f t="shared" si="15"/>
        <v>4.4798124999999995</v>
      </c>
      <c r="H96" s="314">
        <f t="shared" si="12"/>
        <v>215.03</v>
      </c>
      <c r="I96" s="314">
        <f t="shared" si="13"/>
        <v>265.76</v>
      </c>
    </row>
    <row r="97" spans="1:11" s="163" customFormat="1" x14ac:dyDescent="0.25">
      <c r="A97" s="300" t="s">
        <v>22</v>
      </c>
      <c r="B97" s="315">
        <v>1</v>
      </c>
      <c r="C97" s="315">
        <f t="shared" si="14"/>
        <v>192</v>
      </c>
      <c r="D97" s="311">
        <v>160</v>
      </c>
      <c r="E97" s="311">
        <v>32</v>
      </c>
      <c r="F97" s="312">
        <v>692.86</v>
      </c>
      <c r="G97" s="313">
        <f t="shared" si="15"/>
        <v>4.3303750000000001</v>
      </c>
      <c r="H97" s="314">
        <f t="shared" si="12"/>
        <v>277.14</v>
      </c>
      <c r="I97" s="314">
        <f t="shared" si="13"/>
        <v>342.52</v>
      </c>
    </row>
    <row r="98" spans="1:11" s="163" customFormat="1" x14ac:dyDescent="0.25">
      <c r="A98" s="300" t="s">
        <v>22</v>
      </c>
      <c r="B98" s="315">
        <v>1</v>
      </c>
      <c r="C98" s="315">
        <f t="shared" si="14"/>
        <v>168</v>
      </c>
      <c r="D98" s="311">
        <v>160</v>
      </c>
      <c r="E98" s="311">
        <v>8</v>
      </c>
      <c r="F98" s="312">
        <v>692.86</v>
      </c>
      <c r="G98" s="313">
        <f t="shared" si="15"/>
        <v>4.3303750000000001</v>
      </c>
      <c r="H98" s="314">
        <f t="shared" si="12"/>
        <v>69.290000000000006</v>
      </c>
      <c r="I98" s="314">
        <f t="shared" si="13"/>
        <v>85.64</v>
      </c>
    </row>
    <row r="99" spans="1:11" s="163" customFormat="1" x14ac:dyDescent="0.25">
      <c r="A99" s="300" t="s">
        <v>22</v>
      </c>
      <c r="B99" s="315">
        <v>1</v>
      </c>
      <c r="C99" s="315">
        <f t="shared" si="14"/>
        <v>156</v>
      </c>
      <c r="D99" s="311">
        <v>128</v>
      </c>
      <c r="E99" s="311">
        <v>28</v>
      </c>
      <c r="F99" s="312">
        <v>554.29</v>
      </c>
      <c r="G99" s="313">
        <f t="shared" si="15"/>
        <v>4.3303906249999997</v>
      </c>
      <c r="H99" s="314">
        <f t="shared" si="12"/>
        <v>242.5</v>
      </c>
      <c r="I99" s="314">
        <f t="shared" si="13"/>
        <v>299.70999999999998</v>
      </c>
    </row>
    <row r="100" spans="1:11" s="163" customFormat="1" x14ac:dyDescent="0.25">
      <c r="A100" s="300" t="s">
        <v>22</v>
      </c>
      <c r="B100" s="315">
        <v>1</v>
      </c>
      <c r="C100" s="315">
        <f t="shared" si="14"/>
        <v>180</v>
      </c>
      <c r="D100" s="311">
        <v>160</v>
      </c>
      <c r="E100" s="311">
        <v>20</v>
      </c>
      <c r="F100" s="312">
        <v>692.86</v>
      </c>
      <c r="G100" s="313">
        <f t="shared" si="15"/>
        <v>4.3303750000000001</v>
      </c>
      <c r="H100" s="314">
        <f t="shared" si="12"/>
        <v>173.22</v>
      </c>
      <c r="I100" s="314">
        <f t="shared" si="13"/>
        <v>214.08</v>
      </c>
    </row>
    <row r="101" spans="1:11" s="163" customFormat="1" x14ac:dyDescent="0.25">
      <c r="A101" s="300" t="s">
        <v>22</v>
      </c>
      <c r="B101" s="315">
        <v>1</v>
      </c>
      <c r="C101" s="315">
        <f t="shared" si="14"/>
        <v>144</v>
      </c>
      <c r="D101" s="311">
        <v>140</v>
      </c>
      <c r="E101" s="311">
        <v>4</v>
      </c>
      <c r="F101" s="312">
        <v>693.21</v>
      </c>
      <c r="G101" s="313">
        <f t="shared" si="15"/>
        <v>4.9515000000000002</v>
      </c>
      <c r="H101" s="314">
        <f t="shared" si="12"/>
        <v>39.61</v>
      </c>
      <c r="I101" s="314">
        <f t="shared" si="13"/>
        <v>48.95</v>
      </c>
    </row>
    <row r="102" spans="1:11" s="163" customFormat="1" x14ac:dyDescent="0.25">
      <c r="A102" s="287" t="s">
        <v>453</v>
      </c>
      <c r="B102" s="318">
        <f>B103+B111+B139</f>
        <v>40</v>
      </c>
      <c r="C102" s="318"/>
      <c r="D102" s="318"/>
      <c r="E102" s="318">
        <f>E103+E111+E139</f>
        <v>896</v>
      </c>
      <c r="F102" s="310"/>
      <c r="G102" s="310"/>
      <c r="H102" s="310">
        <f>H103+H111+H139</f>
        <v>12690.75</v>
      </c>
      <c r="I102" s="310">
        <f>I103+I111+I139</f>
        <v>15684.52</v>
      </c>
    </row>
    <row r="103" spans="1:11" s="163" customFormat="1" ht="31.5" x14ac:dyDescent="0.25">
      <c r="A103" s="284" t="s">
        <v>16</v>
      </c>
      <c r="B103" s="304">
        <f>SUM(B104:B110)</f>
        <v>7</v>
      </c>
      <c r="C103" s="304"/>
      <c r="D103" s="304"/>
      <c r="E103" s="304">
        <f t="shared" ref="E103" si="16">SUM(E104:E110)</f>
        <v>324</v>
      </c>
      <c r="F103" s="298"/>
      <c r="G103" s="298"/>
      <c r="H103" s="298">
        <f>SUM(H104:H110)</f>
        <v>6386.369999999999</v>
      </c>
      <c r="I103" s="298">
        <f>SUM(I104:I110)</f>
        <v>7892.9000000000005</v>
      </c>
    </row>
    <row r="104" spans="1:11" s="163" customFormat="1" x14ac:dyDescent="0.25">
      <c r="A104" s="300" t="s">
        <v>593</v>
      </c>
      <c r="B104" s="315">
        <v>1</v>
      </c>
      <c r="C104" s="315">
        <f>D104+E104</f>
        <v>193</v>
      </c>
      <c r="D104" s="315">
        <v>160</v>
      </c>
      <c r="E104" s="315">
        <v>33</v>
      </c>
      <c r="F104" s="314">
        <v>1576.88</v>
      </c>
      <c r="G104" s="313">
        <f t="shared" ref="G104:G110" si="17">F104/D104</f>
        <v>9.855500000000001</v>
      </c>
      <c r="H104" s="314">
        <f>ROUND(E104*G104*2,2)</f>
        <v>650.46</v>
      </c>
      <c r="I104" s="314">
        <f t="shared" ref="I104:I110" si="18">ROUND(H104*1.2359,2)</f>
        <v>803.9</v>
      </c>
    </row>
    <row r="105" spans="1:11" s="163" customFormat="1" x14ac:dyDescent="0.25">
      <c r="A105" s="300" t="s">
        <v>454</v>
      </c>
      <c r="B105" s="315">
        <v>1</v>
      </c>
      <c r="C105" s="315">
        <f>D105+E105</f>
        <v>210</v>
      </c>
      <c r="D105" s="315">
        <v>160</v>
      </c>
      <c r="E105" s="315">
        <v>50</v>
      </c>
      <c r="F105" s="314">
        <v>1576.88</v>
      </c>
      <c r="G105" s="313">
        <f t="shared" si="17"/>
        <v>9.855500000000001</v>
      </c>
      <c r="H105" s="312">
        <f>ROUND(E105*G105*2,2)</f>
        <v>985.55</v>
      </c>
      <c r="I105" s="314">
        <f t="shared" si="18"/>
        <v>1218.04</v>
      </c>
    </row>
    <row r="106" spans="1:11" s="161" customFormat="1" x14ac:dyDescent="0.25">
      <c r="A106" s="300" t="s">
        <v>454</v>
      </c>
      <c r="B106" s="315">
        <v>1</v>
      </c>
      <c r="C106" s="315">
        <f t="shared" ref="C106:C110" si="19">D106+E106</f>
        <v>208</v>
      </c>
      <c r="D106" s="315">
        <v>160</v>
      </c>
      <c r="E106" s="315">
        <v>48</v>
      </c>
      <c r="F106" s="314">
        <v>1576.88</v>
      </c>
      <c r="G106" s="313">
        <f t="shared" si="17"/>
        <v>9.855500000000001</v>
      </c>
      <c r="H106" s="312">
        <f>ROUND(E106*G106*2,2)</f>
        <v>946.13</v>
      </c>
      <c r="I106" s="314">
        <f t="shared" si="18"/>
        <v>1169.32</v>
      </c>
      <c r="J106" s="159"/>
      <c r="K106" s="159"/>
    </row>
    <row r="107" spans="1:11" s="161" customFormat="1" x14ac:dyDescent="0.25">
      <c r="A107" s="300" t="s">
        <v>454</v>
      </c>
      <c r="B107" s="315">
        <v>1</v>
      </c>
      <c r="C107" s="315">
        <f t="shared" si="19"/>
        <v>198</v>
      </c>
      <c r="D107" s="315">
        <v>160</v>
      </c>
      <c r="E107" s="315">
        <v>38</v>
      </c>
      <c r="F107" s="314">
        <v>1576.88</v>
      </c>
      <c r="G107" s="313">
        <f t="shared" si="17"/>
        <v>9.855500000000001</v>
      </c>
      <c r="H107" s="312">
        <f>ROUND(E107*G107*2,2)</f>
        <v>749.02</v>
      </c>
      <c r="I107" s="314">
        <f t="shared" si="18"/>
        <v>925.71</v>
      </c>
      <c r="J107" s="159"/>
      <c r="K107" s="159"/>
    </row>
    <row r="108" spans="1:11" s="161" customFormat="1" x14ac:dyDescent="0.25">
      <c r="A108" s="300" t="s">
        <v>454</v>
      </c>
      <c r="B108" s="315">
        <v>1</v>
      </c>
      <c r="C108" s="315">
        <f t="shared" si="19"/>
        <v>198</v>
      </c>
      <c r="D108" s="315">
        <v>160</v>
      </c>
      <c r="E108" s="315">
        <v>38</v>
      </c>
      <c r="F108" s="314">
        <v>1576.88</v>
      </c>
      <c r="G108" s="313">
        <f t="shared" si="17"/>
        <v>9.855500000000001</v>
      </c>
      <c r="H108" s="312">
        <f t="shared" si="12"/>
        <v>749.02</v>
      </c>
      <c r="I108" s="314">
        <f t="shared" si="18"/>
        <v>925.71</v>
      </c>
      <c r="J108" s="159"/>
      <c r="K108" s="159"/>
    </row>
    <row r="109" spans="1:11" s="161" customFormat="1" x14ac:dyDescent="0.25">
      <c r="A109" s="300" t="s">
        <v>454</v>
      </c>
      <c r="B109" s="315">
        <v>1</v>
      </c>
      <c r="C109" s="315">
        <f t="shared" si="19"/>
        <v>209</v>
      </c>
      <c r="D109" s="315">
        <v>160</v>
      </c>
      <c r="E109" s="315">
        <v>49</v>
      </c>
      <c r="F109" s="314">
        <v>1576.88</v>
      </c>
      <c r="G109" s="313">
        <f t="shared" si="17"/>
        <v>9.855500000000001</v>
      </c>
      <c r="H109" s="312">
        <f t="shared" si="12"/>
        <v>965.84</v>
      </c>
      <c r="I109" s="314">
        <f t="shared" si="18"/>
        <v>1193.68</v>
      </c>
      <c r="J109" s="159"/>
      <c r="K109" s="159"/>
    </row>
    <row r="110" spans="1:11" s="161" customFormat="1" x14ac:dyDescent="0.25">
      <c r="A110" s="300" t="s">
        <v>454</v>
      </c>
      <c r="B110" s="315">
        <v>1</v>
      </c>
      <c r="C110" s="315">
        <f t="shared" si="19"/>
        <v>228</v>
      </c>
      <c r="D110" s="315">
        <v>160</v>
      </c>
      <c r="E110" s="315">
        <v>68</v>
      </c>
      <c r="F110" s="314">
        <v>1576.88</v>
      </c>
      <c r="G110" s="313">
        <f t="shared" si="17"/>
        <v>9.855500000000001</v>
      </c>
      <c r="H110" s="312">
        <f t="shared" si="12"/>
        <v>1340.35</v>
      </c>
      <c r="I110" s="314">
        <f t="shared" si="18"/>
        <v>1656.54</v>
      </c>
      <c r="J110" s="159"/>
      <c r="K110" s="159"/>
    </row>
    <row r="111" spans="1:11" s="161" customFormat="1" ht="47.25" x14ac:dyDescent="0.25">
      <c r="A111" s="284" t="s">
        <v>17</v>
      </c>
      <c r="B111" s="304">
        <f>SUM(B112:B138)</f>
        <v>27</v>
      </c>
      <c r="C111" s="304"/>
      <c r="D111" s="304"/>
      <c r="E111" s="304">
        <f t="shared" ref="E111" si="20">SUM(E112:E138)</f>
        <v>434</v>
      </c>
      <c r="F111" s="298"/>
      <c r="G111" s="298"/>
      <c r="H111" s="298">
        <f>SUM(H112:H138)</f>
        <v>5149.63</v>
      </c>
      <c r="I111" s="298">
        <f>SUM(I112:I138)</f>
        <v>6364.47</v>
      </c>
      <c r="J111" s="159"/>
      <c r="K111" s="159"/>
    </row>
    <row r="112" spans="1:11" s="161" customFormat="1" x14ac:dyDescent="0.25">
      <c r="A112" s="300" t="s">
        <v>455</v>
      </c>
      <c r="B112" s="315">
        <v>1</v>
      </c>
      <c r="C112" s="315">
        <f>D112+E112</f>
        <v>168</v>
      </c>
      <c r="D112" s="315">
        <v>160</v>
      </c>
      <c r="E112" s="315">
        <v>8</v>
      </c>
      <c r="F112" s="314">
        <v>941.34</v>
      </c>
      <c r="G112" s="313">
        <f t="shared" ref="G112:G145" si="21">F112/D112</f>
        <v>5.883375</v>
      </c>
      <c r="H112" s="314">
        <f t="shared" si="12"/>
        <v>94.13</v>
      </c>
      <c r="I112" s="314">
        <f t="shared" ref="I112:I138" si="22">ROUND(H112*1.2359,2)</f>
        <v>116.34</v>
      </c>
      <c r="J112" s="159"/>
      <c r="K112" s="159"/>
    </row>
    <row r="113" spans="1:11" s="161" customFormat="1" x14ac:dyDescent="0.25">
      <c r="A113" s="300" t="s">
        <v>455</v>
      </c>
      <c r="B113" s="315">
        <v>1</v>
      </c>
      <c r="C113" s="315">
        <f t="shared" ref="C113:C138" si="23">D113+E113</f>
        <v>168</v>
      </c>
      <c r="D113" s="315">
        <v>160</v>
      </c>
      <c r="E113" s="315">
        <v>8</v>
      </c>
      <c r="F113" s="314">
        <v>941.34</v>
      </c>
      <c r="G113" s="313">
        <f t="shared" si="21"/>
        <v>5.883375</v>
      </c>
      <c r="H113" s="314">
        <f t="shared" si="12"/>
        <v>94.13</v>
      </c>
      <c r="I113" s="314">
        <f t="shared" si="22"/>
        <v>116.34</v>
      </c>
      <c r="J113" s="159"/>
      <c r="K113" s="159"/>
    </row>
    <row r="114" spans="1:11" s="161" customFormat="1" x14ac:dyDescent="0.25">
      <c r="A114" s="300" t="s">
        <v>455</v>
      </c>
      <c r="B114" s="315">
        <v>1</v>
      </c>
      <c r="C114" s="315">
        <f t="shared" si="23"/>
        <v>168</v>
      </c>
      <c r="D114" s="315">
        <v>160</v>
      </c>
      <c r="E114" s="315">
        <v>8</v>
      </c>
      <c r="F114" s="314">
        <v>941.34</v>
      </c>
      <c r="G114" s="313">
        <f t="shared" si="21"/>
        <v>5.883375</v>
      </c>
      <c r="H114" s="314">
        <f t="shared" si="12"/>
        <v>94.13</v>
      </c>
      <c r="I114" s="314">
        <f t="shared" si="22"/>
        <v>116.34</v>
      </c>
      <c r="J114" s="159"/>
      <c r="K114" s="159"/>
    </row>
    <row r="115" spans="1:11" s="161" customFormat="1" x14ac:dyDescent="0.25">
      <c r="A115" s="300" t="s">
        <v>455</v>
      </c>
      <c r="B115" s="315">
        <v>1</v>
      </c>
      <c r="C115" s="315">
        <f t="shared" si="23"/>
        <v>168</v>
      </c>
      <c r="D115" s="315">
        <v>160</v>
      </c>
      <c r="E115" s="315">
        <v>8</v>
      </c>
      <c r="F115" s="314">
        <v>941.34</v>
      </c>
      <c r="G115" s="313">
        <f t="shared" si="21"/>
        <v>5.883375</v>
      </c>
      <c r="H115" s="314">
        <f t="shared" si="12"/>
        <v>94.13</v>
      </c>
      <c r="I115" s="314">
        <f t="shared" si="22"/>
        <v>116.34</v>
      </c>
      <c r="J115" s="159"/>
      <c r="K115" s="159"/>
    </row>
    <row r="116" spans="1:11" s="161" customFormat="1" x14ac:dyDescent="0.25">
      <c r="A116" s="300" t="s">
        <v>455</v>
      </c>
      <c r="B116" s="315">
        <v>1</v>
      </c>
      <c r="C116" s="315">
        <f t="shared" si="23"/>
        <v>168</v>
      </c>
      <c r="D116" s="315">
        <v>160</v>
      </c>
      <c r="E116" s="315">
        <v>8</v>
      </c>
      <c r="F116" s="314">
        <v>941.34</v>
      </c>
      <c r="G116" s="313">
        <f t="shared" si="21"/>
        <v>5.883375</v>
      </c>
      <c r="H116" s="314">
        <f t="shared" si="12"/>
        <v>94.13</v>
      </c>
      <c r="I116" s="314">
        <f t="shared" si="22"/>
        <v>116.34</v>
      </c>
      <c r="J116" s="159"/>
      <c r="K116" s="159"/>
    </row>
    <row r="117" spans="1:11" s="161" customFormat="1" x14ac:dyDescent="0.25">
      <c r="A117" s="300" t="s">
        <v>455</v>
      </c>
      <c r="B117" s="315">
        <v>1</v>
      </c>
      <c r="C117" s="315">
        <f t="shared" si="23"/>
        <v>176</v>
      </c>
      <c r="D117" s="315">
        <v>160</v>
      </c>
      <c r="E117" s="315">
        <v>16</v>
      </c>
      <c r="F117" s="314">
        <v>941.34</v>
      </c>
      <c r="G117" s="313">
        <f t="shared" si="21"/>
        <v>5.883375</v>
      </c>
      <c r="H117" s="314">
        <f t="shared" si="12"/>
        <v>188.27</v>
      </c>
      <c r="I117" s="314">
        <f t="shared" si="22"/>
        <v>232.68</v>
      </c>
      <c r="J117" s="159"/>
      <c r="K117" s="159"/>
    </row>
    <row r="118" spans="1:11" s="161" customFormat="1" x14ac:dyDescent="0.25">
      <c r="A118" s="300" t="s">
        <v>455</v>
      </c>
      <c r="B118" s="315">
        <v>1</v>
      </c>
      <c r="C118" s="315">
        <f t="shared" si="23"/>
        <v>168</v>
      </c>
      <c r="D118" s="315">
        <v>160</v>
      </c>
      <c r="E118" s="315">
        <v>8</v>
      </c>
      <c r="F118" s="314">
        <v>941.34</v>
      </c>
      <c r="G118" s="313">
        <f t="shared" si="21"/>
        <v>5.883375</v>
      </c>
      <c r="H118" s="314">
        <f t="shared" si="12"/>
        <v>94.13</v>
      </c>
      <c r="I118" s="314">
        <f t="shared" si="22"/>
        <v>116.34</v>
      </c>
      <c r="J118" s="159"/>
      <c r="K118" s="159"/>
    </row>
    <row r="119" spans="1:11" s="161" customFormat="1" x14ac:dyDescent="0.25">
      <c r="A119" s="300" t="s">
        <v>455</v>
      </c>
      <c r="B119" s="315">
        <v>1</v>
      </c>
      <c r="C119" s="315">
        <f t="shared" si="23"/>
        <v>168</v>
      </c>
      <c r="D119" s="315">
        <v>160</v>
      </c>
      <c r="E119" s="315">
        <v>8</v>
      </c>
      <c r="F119" s="314">
        <v>941.34</v>
      </c>
      <c r="G119" s="313">
        <f t="shared" si="21"/>
        <v>5.883375</v>
      </c>
      <c r="H119" s="314">
        <f t="shared" si="12"/>
        <v>94.13</v>
      </c>
      <c r="I119" s="314">
        <f t="shared" si="22"/>
        <v>116.34</v>
      </c>
      <c r="J119" s="159"/>
      <c r="K119" s="159"/>
    </row>
    <row r="120" spans="1:11" s="161" customFormat="1" x14ac:dyDescent="0.25">
      <c r="A120" s="300" t="s">
        <v>455</v>
      </c>
      <c r="B120" s="315">
        <v>1</v>
      </c>
      <c r="C120" s="315">
        <f t="shared" si="23"/>
        <v>172</v>
      </c>
      <c r="D120" s="315">
        <v>160</v>
      </c>
      <c r="E120" s="315">
        <v>12</v>
      </c>
      <c r="F120" s="314">
        <v>941.34</v>
      </c>
      <c r="G120" s="313">
        <f t="shared" si="21"/>
        <v>5.883375</v>
      </c>
      <c r="H120" s="314">
        <f t="shared" si="12"/>
        <v>141.19999999999999</v>
      </c>
      <c r="I120" s="314">
        <f t="shared" si="22"/>
        <v>174.51</v>
      </c>
      <c r="J120" s="159"/>
      <c r="K120" s="159"/>
    </row>
    <row r="121" spans="1:11" s="161" customFormat="1" x14ac:dyDescent="0.25">
      <c r="A121" s="300" t="s">
        <v>455</v>
      </c>
      <c r="B121" s="315">
        <v>1</v>
      </c>
      <c r="C121" s="315">
        <f t="shared" si="23"/>
        <v>176</v>
      </c>
      <c r="D121" s="315">
        <v>160</v>
      </c>
      <c r="E121" s="315">
        <v>16</v>
      </c>
      <c r="F121" s="314">
        <v>941.34</v>
      </c>
      <c r="G121" s="313">
        <f t="shared" si="21"/>
        <v>5.883375</v>
      </c>
      <c r="H121" s="314">
        <f t="shared" si="12"/>
        <v>188.27</v>
      </c>
      <c r="I121" s="314">
        <f t="shared" si="22"/>
        <v>232.68</v>
      </c>
      <c r="J121" s="159"/>
      <c r="K121" s="159"/>
    </row>
    <row r="122" spans="1:11" s="161" customFormat="1" x14ac:dyDescent="0.25">
      <c r="A122" s="300" t="s">
        <v>455</v>
      </c>
      <c r="B122" s="315">
        <v>1</v>
      </c>
      <c r="C122" s="315">
        <f t="shared" si="23"/>
        <v>168</v>
      </c>
      <c r="D122" s="315">
        <v>160</v>
      </c>
      <c r="E122" s="315">
        <v>8</v>
      </c>
      <c r="F122" s="314">
        <v>941.34</v>
      </c>
      <c r="G122" s="313">
        <f t="shared" si="21"/>
        <v>5.883375</v>
      </c>
      <c r="H122" s="314">
        <f t="shared" si="12"/>
        <v>94.13</v>
      </c>
      <c r="I122" s="314">
        <f t="shared" si="22"/>
        <v>116.34</v>
      </c>
      <c r="J122" s="159"/>
      <c r="K122" s="159"/>
    </row>
    <row r="123" spans="1:11" s="161" customFormat="1" x14ac:dyDescent="0.25">
      <c r="A123" s="300" t="s">
        <v>455</v>
      </c>
      <c r="B123" s="315">
        <v>1</v>
      </c>
      <c r="C123" s="315">
        <f t="shared" si="23"/>
        <v>184</v>
      </c>
      <c r="D123" s="315">
        <v>160</v>
      </c>
      <c r="E123" s="315">
        <v>24</v>
      </c>
      <c r="F123" s="314">
        <v>941.34</v>
      </c>
      <c r="G123" s="313">
        <f t="shared" si="21"/>
        <v>5.883375</v>
      </c>
      <c r="H123" s="314">
        <f t="shared" si="12"/>
        <v>282.39999999999998</v>
      </c>
      <c r="I123" s="314">
        <f t="shared" si="22"/>
        <v>349.02</v>
      </c>
      <c r="J123" s="159"/>
      <c r="K123" s="159"/>
    </row>
    <row r="124" spans="1:11" s="161" customFormat="1" x14ac:dyDescent="0.25">
      <c r="A124" s="300" t="s">
        <v>455</v>
      </c>
      <c r="B124" s="315">
        <v>1</v>
      </c>
      <c r="C124" s="315">
        <f t="shared" si="23"/>
        <v>172</v>
      </c>
      <c r="D124" s="315">
        <v>160</v>
      </c>
      <c r="E124" s="315">
        <v>12</v>
      </c>
      <c r="F124" s="314">
        <v>941.34</v>
      </c>
      <c r="G124" s="313">
        <f t="shared" si="21"/>
        <v>5.883375</v>
      </c>
      <c r="H124" s="312">
        <f t="shared" si="12"/>
        <v>141.19999999999999</v>
      </c>
      <c r="I124" s="314">
        <f t="shared" si="22"/>
        <v>174.51</v>
      </c>
      <c r="J124" s="159"/>
      <c r="K124" s="159"/>
    </row>
    <row r="125" spans="1:11" s="161" customFormat="1" x14ac:dyDescent="0.25">
      <c r="A125" s="300" t="s">
        <v>455</v>
      </c>
      <c r="B125" s="315">
        <v>1</v>
      </c>
      <c r="C125" s="315">
        <f t="shared" si="23"/>
        <v>184</v>
      </c>
      <c r="D125" s="315">
        <v>160</v>
      </c>
      <c r="E125" s="315">
        <v>24</v>
      </c>
      <c r="F125" s="314">
        <v>941.34</v>
      </c>
      <c r="G125" s="313">
        <f t="shared" si="21"/>
        <v>5.883375</v>
      </c>
      <c r="H125" s="312">
        <f t="shared" si="12"/>
        <v>282.39999999999998</v>
      </c>
      <c r="I125" s="314">
        <f t="shared" si="22"/>
        <v>349.02</v>
      </c>
      <c r="J125" s="159"/>
      <c r="K125" s="159"/>
    </row>
    <row r="126" spans="1:11" s="161" customFormat="1" x14ac:dyDescent="0.25">
      <c r="A126" s="300" t="s">
        <v>455</v>
      </c>
      <c r="B126" s="315">
        <v>1</v>
      </c>
      <c r="C126" s="315">
        <f t="shared" si="23"/>
        <v>196</v>
      </c>
      <c r="D126" s="315">
        <v>160</v>
      </c>
      <c r="E126" s="315">
        <v>36</v>
      </c>
      <c r="F126" s="314">
        <v>941.34</v>
      </c>
      <c r="G126" s="313">
        <f t="shared" si="21"/>
        <v>5.883375</v>
      </c>
      <c r="H126" s="312">
        <f t="shared" si="12"/>
        <v>423.6</v>
      </c>
      <c r="I126" s="314">
        <f t="shared" si="22"/>
        <v>523.53</v>
      </c>
      <c r="J126" s="159"/>
      <c r="K126" s="159"/>
    </row>
    <row r="127" spans="1:11" s="161" customFormat="1" x14ac:dyDescent="0.25">
      <c r="A127" s="300" t="s">
        <v>455</v>
      </c>
      <c r="B127" s="315">
        <v>1</v>
      </c>
      <c r="C127" s="315">
        <f t="shared" si="23"/>
        <v>176</v>
      </c>
      <c r="D127" s="315">
        <v>160</v>
      </c>
      <c r="E127" s="315">
        <v>16</v>
      </c>
      <c r="F127" s="314">
        <v>941.34</v>
      </c>
      <c r="G127" s="313">
        <f t="shared" si="21"/>
        <v>5.883375</v>
      </c>
      <c r="H127" s="312">
        <f t="shared" si="12"/>
        <v>188.27</v>
      </c>
      <c r="I127" s="314">
        <f t="shared" si="22"/>
        <v>232.68</v>
      </c>
      <c r="J127" s="159"/>
      <c r="K127" s="159"/>
    </row>
    <row r="128" spans="1:11" s="161" customFormat="1" x14ac:dyDescent="0.25">
      <c r="A128" s="300" t="s">
        <v>455</v>
      </c>
      <c r="B128" s="315">
        <v>1</v>
      </c>
      <c r="C128" s="315">
        <f t="shared" si="23"/>
        <v>188</v>
      </c>
      <c r="D128" s="315">
        <v>160</v>
      </c>
      <c r="E128" s="315">
        <v>28</v>
      </c>
      <c r="F128" s="314">
        <v>941.34</v>
      </c>
      <c r="G128" s="313">
        <f t="shared" si="21"/>
        <v>5.883375</v>
      </c>
      <c r="H128" s="312">
        <f t="shared" si="12"/>
        <v>329.47</v>
      </c>
      <c r="I128" s="314">
        <f t="shared" si="22"/>
        <v>407.19</v>
      </c>
      <c r="J128" s="159"/>
      <c r="K128" s="159"/>
    </row>
    <row r="129" spans="1:11" s="161" customFormat="1" x14ac:dyDescent="0.25">
      <c r="A129" s="300" t="s">
        <v>455</v>
      </c>
      <c r="B129" s="315">
        <v>1</v>
      </c>
      <c r="C129" s="315">
        <f t="shared" si="23"/>
        <v>184</v>
      </c>
      <c r="D129" s="315">
        <v>160</v>
      </c>
      <c r="E129" s="315">
        <v>24</v>
      </c>
      <c r="F129" s="314">
        <v>941.34</v>
      </c>
      <c r="G129" s="313">
        <f t="shared" si="21"/>
        <v>5.883375</v>
      </c>
      <c r="H129" s="312">
        <f t="shared" si="12"/>
        <v>282.39999999999998</v>
      </c>
      <c r="I129" s="314">
        <f t="shared" si="22"/>
        <v>349.02</v>
      </c>
      <c r="J129" s="159"/>
      <c r="K129" s="159"/>
    </row>
    <row r="130" spans="1:11" s="161" customFormat="1" x14ac:dyDescent="0.25">
      <c r="A130" s="300" t="s">
        <v>455</v>
      </c>
      <c r="B130" s="315">
        <v>1</v>
      </c>
      <c r="C130" s="315">
        <f t="shared" si="23"/>
        <v>176</v>
      </c>
      <c r="D130" s="315">
        <v>160</v>
      </c>
      <c r="E130" s="315">
        <v>16</v>
      </c>
      <c r="F130" s="314">
        <v>941.34</v>
      </c>
      <c r="G130" s="313">
        <f t="shared" si="21"/>
        <v>5.883375</v>
      </c>
      <c r="H130" s="312">
        <f t="shared" si="12"/>
        <v>188.27</v>
      </c>
      <c r="I130" s="314">
        <f t="shared" si="22"/>
        <v>232.68</v>
      </c>
      <c r="J130" s="159"/>
      <c r="K130" s="159"/>
    </row>
    <row r="131" spans="1:11" s="161" customFormat="1" x14ac:dyDescent="0.25">
      <c r="A131" s="300" t="s">
        <v>455</v>
      </c>
      <c r="B131" s="315">
        <v>1</v>
      </c>
      <c r="C131" s="315">
        <f t="shared" si="23"/>
        <v>176</v>
      </c>
      <c r="D131" s="315">
        <v>160</v>
      </c>
      <c r="E131" s="315">
        <v>16</v>
      </c>
      <c r="F131" s="314">
        <v>941.34</v>
      </c>
      <c r="G131" s="313">
        <f t="shared" si="21"/>
        <v>5.883375</v>
      </c>
      <c r="H131" s="312">
        <f t="shared" si="12"/>
        <v>188.27</v>
      </c>
      <c r="I131" s="314">
        <f t="shared" si="22"/>
        <v>232.68</v>
      </c>
      <c r="J131" s="159"/>
      <c r="K131" s="159"/>
    </row>
    <row r="132" spans="1:11" s="161" customFormat="1" x14ac:dyDescent="0.25">
      <c r="A132" s="300" t="s">
        <v>455</v>
      </c>
      <c r="B132" s="315">
        <v>1</v>
      </c>
      <c r="C132" s="315">
        <f t="shared" si="23"/>
        <v>92</v>
      </c>
      <c r="D132" s="315">
        <v>80</v>
      </c>
      <c r="E132" s="315">
        <v>12</v>
      </c>
      <c r="F132" s="314">
        <v>470.67</v>
      </c>
      <c r="G132" s="313">
        <f t="shared" si="21"/>
        <v>5.883375</v>
      </c>
      <c r="H132" s="312">
        <f t="shared" si="12"/>
        <v>141.19999999999999</v>
      </c>
      <c r="I132" s="314">
        <f t="shared" si="22"/>
        <v>174.51</v>
      </c>
      <c r="J132" s="159"/>
      <c r="K132" s="159"/>
    </row>
    <row r="133" spans="1:11" s="161" customFormat="1" x14ac:dyDescent="0.25">
      <c r="A133" s="300" t="s">
        <v>451</v>
      </c>
      <c r="B133" s="315">
        <v>1</v>
      </c>
      <c r="C133" s="315">
        <f t="shared" si="23"/>
        <v>168</v>
      </c>
      <c r="D133" s="315">
        <v>160</v>
      </c>
      <c r="E133" s="315">
        <v>8</v>
      </c>
      <c r="F133" s="314">
        <v>941.34</v>
      </c>
      <c r="G133" s="313">
        <f t="shared" si="21"/>
        <v>5.883375</v>
      </c>
      <c r="H133" s="312">
        <f t="shared" si="12"/>
        <v>94.13</v>
      </c>
      <c r="I133" s="314">
        <f t="shared" si="22"/>
        <v>116.34</v>
      </c>
      <c r="J133" s="159"/>
      <c r="K133" s="159"/>
    </row>
    <row r="134" spans="1:11" s="161" customFormat="1" x14ac:dyDescent="0.25">
      <c r="A134" s="300" t="s">
        <v>451</v>
      </c>
      <c r="B134" s="315">
        <v>1</v>
      </c>
      <c r="C134" s="315">
        <f t="shared" si="23"/>
        <v>116</v>
      </c>
      <c r="D134" s="315">
        <v>96</v>
      </c>
      <c r="E134" s="315">
        <v>20</v>
      </c>
      <c r="F134" s="314">
        <v>498.86</v>
      </c>
      <c r="G134" s="313">
        <f t="shared" si="21"/>
        <v>5.1964583333333332</v>
      </c>
      <c r="H134" s="314">
        <f t="shared" si="12"/>
        <v>207.86</v>
      </c>
      <c r="I134" s="314">
        <f t="shared" si="22"/>
        <v>256.89</v>
      </c>
      <c r="J134" s="159"/>
      <c r="K134" s="159"/>
    </row>
    <row r="135" spans="1:11" s="161" customFormat="1" x14ac:dyDescent="0.25">
      <c r="A135" s="300" t="s">
        <v>451</v>
      </c>
      <c r="B135" s="315">
        <v>1</v>
      </c>
      <c r="C135" s="315">
        <f t="shared" si="23"/>
        <v>184</v>
      </c>
      <c r="D135" s="315">
        <v>160</v>
      </c>
      <c r="E135" s="315">
        <v>24</v>
      </c>
      <c r="F135" s="314">
        <v>831.44</v>
      </c>
      <c r="G135" s="313">
        <f t="shared" si="21"/>
        <v>5.1965000000000003</v>
      </c>
      <c r="H135" s="312">
        <f t="shared" si="12"/>
        <v>249.43</v>
      </c>
      <c r="I135" s="314">
        <f t="shared" si="22"/>
        <v>308.27</v>
      </c>
      <c r="J135" s="159"/>
      <c r="K135" s="159"/>
    </row>
    <row r="136" spans="1:11" s="161" customFormat="1" x14ac:dyDescent="0.25">
      <c r="A136" s="300" t="s">
        <v>451</v>
      </c>
      <c r="B136" s="315">
        <v>1</v>
      </c>
      <c r="C136" s="315">
        <f t="shared" si="23"/>
        <v>72</v>
      </c>
      <c r="D136" s="315">
        <v>64</v>
      </c>
      <c r="E136" s="315">
        <v>8</v>
      </c>
      <c r="F136" s="314">
        <v>332.58</v>
      </c>
      <c r="G136" s="313">
        <f t="shared" si="21"/>
        <v>5.1965624999999998</v>
      </c>
      <c r="H136" s="312">
        <f t="shared" si="12"/>
        <v>83.15</v>
      </c>
      <c r="I136" s="314">
        <f t="shared" si="22"/>
        <v>102.77</v>
      </c>
      <c r="J136" s="159"/>
      <c r="K136" s="159"/>
    </row>
    <row r="137" spans="1:11" s="161" customFormat="1" x14ac:dyDescent="0.25">
      <c r="A137" s="300" t="s">
        <v>448</v>
      </c>
      <c r="B137" s="315">
        <v>1</v>
      </c>
      <c r="C137" s="315">
        <f t="shared" si="23"/>
        <v>208</v>
      </c>
      <c r="D137" s="315">
        <v>160</v>
      </c>
      <c r="E137" s="315">
        <v>48</v>
      </c>
      <c r="F137" s="314">
        <v>1099.04</v>
      </c>
      <c r="G137" s="313">
        <f t="shared" si="21"/>
        <v>6.8689999999999998</v>
      </c>
      <c r="H137" s="312">
        <f t="shared" si="12"/>
        <v>659.42</v>
      </c>
      <c r="I137" s="314">
        <f t="shared" si="22"/>
        <v>814.98</v>
      </c>
      <c r="J137" s="159"/>
      <c r="K137" s="159"/>
    </row>
    <row r="138" spans="1:11" s="161" customFormat="1" x14ac:dyDescent="0.25">
      <c r="A138" s="300" t="s">
        <v>448</v>
      </c>
      <c r="B138" s="315">
        <v>1</v>
      </c>
      <c r="C138" s="315">
        <f t="shared" si="23"/>
        <v>170</v>
      </c>
      <c r="D138" s="315">
        <v>160</v>
      </c>
      <c r="E138" s="315">
        <v>10</v>
      </c>
      <c r="F138" s="314">
        <v>1099.04</v>
      </c>
      <c r="G138" s="313">
        <f t="shared" si="21"/>
        <v>6.8689999999999998</v>
      </c>
      <c r="H138" s="312">
        <f t="shared" si="12"/>
        <v>137.38</v>
      </c>
      <c r="I138" s="314">
        <f t="shared" si="22"/>
        <v>169.79</v>
      </c>
      <c r="J138" s="159"/>
      <c r="K138" s="159"/>
    </row>
    <row r="139" spans="1:11" s="161" customFormat="1" ht="31.5" x14ac:dyDescent="0.25">
      <c r="A139" s="284" t="s">
        <v>103</v>
      </c>
      <c r="B139" s="304">
        <f>SUM(B140:B145)</f>
        <v>6</v>
      </c>
      <c r="C139" s="304"/>
      <c r="D139" s="304"/>
      <c r="E139" s="304">
        <f t="shared" ref="E139" si="24">SUM(E140:E145)</f>
        <v>138</v>
      </c>
      <c r="F139" s="298"/>
      <c r="G139" s="298"/>
      <c r="H139" s="301">
        <f>SUM(H140:H145)</f>
        <v>1154.75</v>
      </c>
      <c r="I139" s="298">
        <f>SUM(I140:I145)</f>
        <v>1427.1499999999999</v>
      </c>
      <c r="J139" s="159"/>
      <c r="K139" s="159"/>
    </row>
    <row r="140" spans="1:11" s="161" customFormat="1" x14ac:dyDescent="0.25">
      <c r="A140" s="300" t="s">
        <v>22</v>
      </c>
      <c r="B140" s="315">
        <v>1</v>
      </c>
      <c r="C140" s="315">
        <f>D140+E140</f>
        <v>122</v>
      </c>
      <c r="D140" s="315">
        <v>96</v>
      </c>
      <c r="E140" s="315">
        <v>26</v>
      </c>
      <c r="F140" s="314">
        <v>430.06</v>
      </c>
      <c r="G140" s="313">
        <f t="shared" si="21"/>
        <v>4.4797916666666664</v>
      </c>
      <c r="H140" s="312">
        <f>ROUND(E140*G140*2,2)</f>
        <v>232.95</v>
      </c>
      <c r="I140" s="314">
        <f>ROUND(H140*1.2359,2)</f>
        <v>287.89999999999998</v>
      </c>
      <c r="J140" s="159"/>
      <c r="K140" s="159"/>
    </row>
    <row r="141" spans="1:11" s="161" customFormat="1" x14ac:dyDescent="0.25">
      <c r="A141" s="300" t="s">
        <v>22</v>
      </c>
      <c r="B141" s="315">
        <v>1</v>
      </c>
      <c r="C141" s="315">
        <f t="shared" ref="C141:C145" si="25">D141+E141</f>
        <v>136</v>
      </c>
      <c r="D141" s="315">
        <v>120</v>
      </c>
      <c r="E141" s="315">
        <v>16</v>
      </c>
      <c r="F141" s="314">
        <v>519.65</v>
      </c>
      <c r="G141" s="313">
        <f t="shared" si="21"/>
        <v>4.3304166666666664</v>
      </c>
      <c r="H141" s="312">
        <f t="shared" ref="H141:H145" si="26">ROUND(E141*G141*2,2)</f>
        <v>138.57</v>
      </c>
      <c r="I141" s="314">
        <f>ROUND(H141*1.2359,2)</f>
        <v>171.26</v>
      </c>
      <c r="J141" s="159"/>
      <c r="K141" s="159"/>
    </row>
    <row r="142" spans="1:11" s="161" customFormat="1" x14ac:dyDescent="0.25">
      <c r="A142" s="300" t="s">
        <v>22</v>
      </c>
      <c r="B142" s="315">
        <v>1</v>
      </c>
      <c r="C142" s="315">
        <f t="shared" si="25"/>
        <v>183</v>
      </c>
      <c r="D142" s="315">
        <v>160</v>
      </c>
      <c r="E142" s="315">
        <v>23</v>
      </c>
      <c r="F142" s="314">
        <v>692.86</v>
      </c>
      <c r="G142" s="313">
        <f>F142/D142</f>
        <v>4.3303750000000001</v>
      </c>
      <c r="H142" s="312">
        <f t="shared" si="26"/>
        <v>199.2</v>
      </c>
      <c r="I142" s="314">
        <f t="shared" ref="I142:I145" si="27">ROUND(H142*1.2359,2)</f>
        <v>246.19</v>
      </c>
      <c r="J142" s="159"/>
      <c r="K142" s="159"/>
    </row>
    <row r="143" spans="1:11" s="161" customFormat="1" x14ac:dyDescent="0.25">
      <c r="A143" s="299" t="s">
        <v>22</v>
      </c>
      <c r="B143" s="311">
        <v>1</v>
      </c>
      <c r="C143" s="311">
        <f t="shared" si="25"/>
        <v>76</v>
      </c>
      <c r="D143" s="311">
        <v>56</v>
      </c>
      <c r="E143" s="311">
        <v>20</v>
      </c>
      <c r="F143" s="312">
        <v>175</v>
      </c>
      <c r="G143" s="316">
        <f>F143/D143</f>
        <v>3.125</v>
      </c>
      <c r="H143" s="312">
        <f>ROUND(E143*G143*2,2)</f>
        <v>125</v>
      </c>
      <c r="I143" s="312">
        <f t="shared" si="27"/>
        <v>154.49</v>
      </c>
    </row>
    <row r="144" spans="1:11" s="161" customFormat="1" x14ac:dyDescent="0.25">
      <c r="A144" s="300" t="s">
        <v>22</v>
      </c>
      <c r="B144" s="315">
        <v>1</v>
      </c>
      <c r="C144" s="315">
        <f t="shared" si="25"/>
        <v>121</v>
      </c>
      <c r="D144" s="315">
        <v>88</v>
      </c>
      <c r="E144" s="315">
        <v>33</v>
      </c>
      <c r="F144" s="314">
        <v>381.08</v>
      </c>
      <c r="G144" s="313">
        <f t="shared" si="21"/>
        <v>4.3304545454545451</v>
      </c>
      <c r="H144" s="312">
        <f>ROUND(E144*G144*2,2)</f>
        <v>285.81</v>
      </c>
      <c r="I144" s="314">
        <f t="shared" si="27"/>
        <v>353.23</v>
      </c>
      <c r="J144" s="159"/>
      <c r="K144" s="159"/>
    </row>
    <row r="145" spans="1:11" s="161" customFormat="1" x14ac:dyDescent="0.25">
      <c r="A145" s="300" t="s">
        <v>22</v>
      </c>
      <c r="B145" s="315">
        <v>1</v>
      </c>
      <c r="C145" s="315">
        <f t="shared" si="25"/>
        <v>180</v>
      </c>
      <c r="D145" s="315">
        <v>160</v>
      </c>
      <c r="E145" s="315">
        <v>20</v>
      </c>
      <c r="F145" s="314">
        <v>692.86</v>
      </c>
      <c r="G145" s="313">
        <f t="shared" si="21"/>
        <v>4.3303750000000001</v>
      </c>
      <c r="H145" s="312">
        <f t="shared" si="26"/>
        <v>173.22</v>
      </c>
      <c r="I145" s="314">
        <f t="shared" si="27"/>
        <v>214.08</v>
      </c>
      <c r="J145" s="159"/>
      <c r="K145" s="159"/>
    </row>
    <row r="146" spans="1:11" s="161" customFormat="1" ht="31.5" x14ac:dyDescent="0.25">
      <c r="A146" s="287" t="s">
        <v>594</v>
      </c>
      <c r="B146" s="318">
        <f>B147+B150+B152</f>
        <v>6</v>
      </c>
      <c r="C146" s="318"/>
      <c r="D146" s="318"/>
      <c r="E146" s="318">
        <f t="shared" ref="E146" si="28">E147+E150+E152</f>
        <v>200</v>
      </c>
      <c r="F146" s="310"/>
      <c r="G146" s="310"/>
      <c r="H146" s="310">
        <f>H147+H150+H152</f>
        <v>2719.3900000000003</v>
      </c>
      <c r="I146" s="310">
        <f>I147+I150+I152</f>
        <v>3360.8900000000003</v>
      </c>
      <c r="J146" s="159"/>
      <c r="K146" s="159"/>
    </row>
    <row r="147" spans="1:11" s="161" customFormat="1" ht="31.5" x14ac:dyDescent="0.25">
      <c r="A147" s="302" t="s">
        <v>16</v>
      </c>
      <c r="B147" s="319">
        <f>SUM(B148:B149)</f>
        <v>2</v>
      </c>
      <c r="C147" s="319"/>
      <c r="D147" s="319"/>
      <c r="E147" s="319">
        <f t="shared" ref="E147" si="29">SUM(E148:E149)</f>
        <v>104</v>
      </c>
      <c r="F147" s="301"/>
      <c r="G147" s="301"/>
      <c r="H147" s="301">
        <f>SUM(H148:H149)</f>
        <v>1863.5700000000002</v>
      </c>
      <c r="I147" s="301">
        <f>SUM(I148:I149)</f>
        <v>2303.19</v>
      </c>
    </row>
    <row r="148" spans="1:11" s="161" customFormat="1" x14ac:dyDescent="0.25">
      <c r="A148" s="303" t="s">
        <v>454</v>
      </c>
      <c r="B148" s="315">
        <v>1</v>
      </c>
      <c r="C148" s="315">
        <f t="shared" ref="C148:C149" si="30">D148+E148</f>
        <v>226</v>
      </c>
      <c r="D148" s="315">
        <v>160</v>
      </c>
      <c r="E148" s="315">
        <v>66</v>
      </c>
      <c r="F148" s="314">
        <v>1433.52</v>
      </c>
      <c r="G148" s="313">
        <f t="shared" ref="G148:G149" si="31">F148/D148</f>
        <v>8.9595000000000002</v>
      </c>
      <c r="H148" s="314">
        <f t="shared" ref="H148:H149" si="32">ROUND(E148*G148*2,2)</f>
        <v>1182.6500000000001</v>
      </c>
      <c r="I148" s="314">
        <f t="shared" ref="I148:I149" si="33">ROUND(H148*1.2359,2)</f>
        <v>1461.64</v>
      </c>
    </row>
    <row r="149" spans="1:11" s="161" customFormat="1" x14ac:dyDescent="0.25">
      <c r="A149" s="303" t="s">
        <v>454</v>
      </c>
      <c r="B149" s="315">
        <v>1</v>
      </c>
      <c r="C149" s="315">
        <f t="shared" si="30"/>
        <v>198</v>
      </c>
      <c r="D149" s="315">
        <v>160</v>
      </c>
      <c r="E149" s="315">
        <v>38</v>
      </c>
      <c r="F149" s="314">
        <v>1433.52</v>
      </c>
      <c r="G149" s="313">
        <f t="shared" si="31"/>
        <v>8.9595000000000002</v>
      </c>
      <c r="H149" s="314">
        <f t="shared" si="32"/>
        <v>680.92</v>
      </c>
      <c r="I149" s="314">
        <f t="shared" si="33"/>
        <v>841.55</v>
      </c>
    </row>
    <row r="150" spans="1:11" s="161" customFormat="1" ht="47.25" x14ac:dyDescent="0.25">
      <c r="A150" s="284" t="s">
        <v>17</v>
      </c>
      <c r="B150" s="304">
        <f>SUM(B151)</f>
        <v>1</v>
      </c>
      <c r="C150" s="304"/>
      <c r="D150" s="304"/>
      <c r="E150" s="304">
        <f t="shared" ref="E150" si="34">SUM(E151)</f>
        <v>4</v>
      </c>
      <c r="F150" s="304"/>
      <c r="G150" s="304"/>
      <c r="H150" s="298">
        <f>SUM(H151)</f>
        <v>47.07</v>
      </c>
      <c r="I150" s="298">
        <f>SUM(I151)</f>
        <v>58.17</v>
      </c>
      <c r="J150" s="159"/>
      <c r="K150" s="159"/>
    </row>
    <row r="151" spans="1:11" s="161" customFormat="1" x14ac:dyDescent="0.25">
      <c r="A151" s="300" t="s">
        <v>451</v>
      </c>
      <c r="B151" s="315">
        <v>1</v>
      </c>
      <c r="C151" s="315">
        <f t="shared" ref="C151" si="35">D151+E151</f>
        <v>84</v>
      </c>
      <c r="D151" s="315">
        <v>80</v>
      </c>
      <c r="E151" s="315">
        <v>4</v>
      </c>
      <c r="F151" s="314">
        <v>470.67</v>
      </c>
      <c r="G151" s="313">
        <f t="shared" ref="G151" si="36">F151/D151</f>
        <v>5.883375</v>
      </c>
      <c r="H151" s="314">
        <f t="shared" ref="H151" si="37">ROUND(E151*G151*2,2)</f>
        <v>47.07</v>
      </c>
      <c r="I151" s="314">
        <f t="shared" ref="I151" si="38">ROUND(H151*1.2359,2)</f>
        <v>58.17</v>
      </c>
      <c r="J151" s="159"/>
      <c r="K151" s="159"/>
    </row>
    <row r="152" spans="1:11" s="161" customFormat="1" ht="31.5" x14ac:dyDescent="0.25">
      <c r="A152" s="284" t="s">
        <v>103</v>
      </c>
      <c r="B152" s="304">
        <f>SUM(B153:B155)</f>
        <v>3</v>
      </c>
      <c r="C152" s="304"/>
      <c r="D152" s="304"/>
      <c r="E152" s="304">
        <f t="shared" ref="E152" si="39">SUM(E153:E155)</f>
        <v>92</v>
      </c>
      <c r="F152" s="298"/>
      <c r="G152" s="298"/>
      <c r="H152" s="298">
        <f>SUM(H153:H155)</f>
        <v>808.75</v>
      </c>
      <c r="I152" s="298">
        <f>SUM(I153:I155)</f>
        <v>999.53</v>
      </c>
      <c r="J152" s="159"/>
      <c r="K152" s="159"/>
    </row>
    <row r="153" spans="1:11" s="161" customFormat="1" x14ac:dyDescent="0.25">
      <c r="A153" s="300" t="s">
        <v>22</v>
      </c>
      <c r="B153" s="315">
        <v>1</v>
      </c>
      <c r="C153" s="315">
        <f t="shared" ref="C153:C155" si="40">D153+E153</f>
        <v>186</v>
      </c>
      <c r="D153" s="315">
        <v>160</v>
      </c>
      <c r="E153" s="315">
        <v>26</v>
      </c>
      <c r="F153" s="314">
        <v>692.86</v>
      </c>
      <c r="G153" s="313">
        <f t="shared" ref="G153:G155" si="41">F153/D153</f>
        <v>4.3303750000000001</v>
      </c>
      <c r="H153" s="314">
        <f t="shared" ref="H153:H155" si="42">ROUND(E153*G153*2,2)</f>
        <v>225.18</v>
      </c>
      <c r="I153" s="314">
        <f t="shared" ref="I153:I155" si="43">ROUND(H153*1.2359,2)</f>
        <v>278.3</v>
      </c>
      <c r="J153" s="159"/>
      <c r="K153" s="159"/>
    </row>
    <row r="154" spans="1:11" s="161" customFormat="1" x14ac:dyDescent="0.25">
      <c r="A154" s="300" t="s">
        <v>22</v>
      </c>
      <c r="B154" s="315">
        <v>1</v>
      </c>
      <c r="C154" s="315">
        <f t="shared" si="40"/>
        <v>186</v>
      </c>
      <c r="D154" s="315">
        <v>160</v>
      </c>
      <c r="E154" s="315">
        <v>26</v>
      </c>
      <c r="F154" s="314">
        <v>692.86</v>
      </c>
      <c r="G154" s="313">
        <f t="shared" si="41"/>
        <v>4.3303750000000001</v>
      </c>
      <c r="H154" s="314">
        <f t="shared" si="42"/>
        <v>225.18</v>
      </c>
      <c r="I154" s="314">
        <f t="shared" si="43"/>
        <v>278.3</v>
      </c>
      <c r="J154" s="159"/>
      <c r="K154" s="159"/>
    </row>
    <row r="155" spans="1:11" s="161" customFormat="1" x14ac:dyDescent="0.25">
      <c r="A155" s="300" t="s">
        <v>22</v>
      </c>
      <c r="B155" s="315">
        <v>1</v>
      </c>
      <c r="C155" s="315">
        <f t="shared" si="40"/>
        <v>200</v>
      </c>
      <c r="D155" s="315">
        <v>160</v>
      </c>
      <c r="E155" s="315">
        <v>40</v>
      </c>
      <c r="F155" s="314">
        <v>716.77</v>
      </c>
      <c r="G155" s="313">
        <f t="shared" si="41"/>
        <v>4.4798124999999995</v>
      </c>
      <c r="H155" s="314">
        <f t="shared" si="42"/>
        <v>358.39</v>
      </c>
      <c r="I155" s="314">
        <f t="shared" si="43"/>
        <v>442.93</v>
      </c>
      <c r="J155" s="159"/>
      <c r="K155" s="159"/>
    </row>
    <row r="156" spans="1:11" ht="31.5" x14ac:dyDescent="0.25">
      <c r="A156" s="287" t="s">
        <v>467</v>
      </c>
      <c r="B156" s="318">
        <f>B157+B160+B180</f>
        <v>25</v>
      </c>
      <c r="C156" s="318"/>
      <c r="D156" s="318"/>
      <c r="E156" s="318">
        <f>E157+E160+E180</f>
        <v>749</v>
      </c>
      <c r="F156" s="310"/>
      <c r="G156" s="310"/>
      <c r="H156" s="310">
        <f>H157+H160+H180</f>
        <v>11677.800000000001</v>
      </c>
      <c r="I156" s="310">
        <f>I157+I160+I180</f>
        <v>14432.58</v>
      </c>
    </row>
    <row r="157" spans="1:11" s="161" customFormat="1" ht="31.5" x14ac:dyDescent="0.25">
      <c r="A157" s="302" t="s">
        <v>16</v>
      </c>
      <c r="B157" s="319">
        <f>SUM(B158:B159)</f>
        <v>2</v>
      </c>
      <c r="C157" s="319"/>
      <c r="D157" s="319"/>
      <c r="E157" s="319">
        <f t="shared" ref="E157:G157" si="44">SUM(E158:E159)</f>
        <v>184</v>
      </c>
      <c r="F157" s="301">
        <f t="shared" si="44"/>
        <v>3155.32</v>
      </c>
      <c r="G157" s="301">
        <f t="shared" si="44"/>
        <v>22.538</v>
      </c>
      <c r="H157" s="301">
        <f>SUM(H158:H159)</f>
        <v>4146.99</v>
      </c>
      <c r="I157" s="301">
        <f>SUM(I158:I159)</f>
        <v>5125.26</v>
      </c>
    </row>
    <row r="158" spans="1:11" s="161" customFormat="1" x14ac:dyDescent="0.25">
      <c r="A158" s="303" t="s">
        <v>442</v>
      </c>
      <c r="B158" s="315">
        <v>1</v>
      </c>
      <c r="C158" s="315">
        <f t="shared" ref="C158:C159" si="45">D158+E158</f>
        <v>276</v>
      </c>
      <c r="D158" s="315">
        <v>140</v>
      </c>
      <c r="E158" s="315">
        <v>136</v>
      </c>
      <c r="F158" s="314">
        <v>1577.66</v>
      </c>
      <c r="G158" s="313">
        <f t="shared" ref="G158:G159" si="46">F158/D158</f>
        <v>11.269</v>
      </c>
      <c r="H158" s="314">
        <f t="shared" ref="H158:H159" si="47">ROUND(E158*G158*2,2)</f>
        <v>3065.17</v>
      </c>
      <c r="I158" s="314">
        <f t="shared" ref="I158:I159" si="48">ROUND(H158*1.2359,2)</f>
        <v>3788.24</v>
      </c>
    </row>
    <row r="159" spans="1:11" s="161" customFormat="1" x14ac:dyDescent="0.25">
      <c r="A159" s="303" t="s">
        <v>443</v>
      </c>
      <c r="B159" s="315">
        <v>1</v>
      </c>
      <c r="C159" s="315">
        <f t="shared" si="45"/>
        <v>188</v>
      </c>
      <c r="D159" s="315">
        <v>140</v>
      </c>
      <c r="E159" s="315">
        <v>48</v>
      </c>
      <c r="F159" s="314">
        <v>1577.66</v>
      </c>
      <c r="G159" s="313">
        <f t="shared" si="46"/>
        <v>11.269</v>
      </c>
      <c r="H159" s="314">
        <f t="shared" si="47"/>
        <v>1081.82</v>
      </c>
      <c r="I159" s="314">
        <f t="shared" si="48"/>
        <v>1337.02</v>
      </c>
    </row>
    <row r="160" spans="1:11" ht="47.25" x14ac:dyDescent="0.25">
      <c r="A160" s="284" t="s">
        <v>17</v>
      </c>
      <c r="B160" s="304">
        <f>SUM(B161:B179)</f>
        <v>19</v>
      </c>
      <c r="C160" s="304"/>
      <c r="D160" s="304"/>
      <c r="E160" s="304">
        <f t="shared" ref="E160" si="49">SUM(E161:E179)</f>
        <v>549</v>
      </c>
      <c r="F160" s="298"/>
      <c r="G160" s="298"/>
      <c r="H160" s="298">
        <f>SUM(H161:H179)</f>
        <v>7372.37</v>
      </c>
      <c r="I160" s="298">
        <f>SUM(I161:I179)</f>
        <v>9111.52</v>
      </c>
    </row>
    <row r="161" spans="1:9" x14ac:dyDescent="0.25">
      <c r="A161" s="300" t="s">
        <v>102</v>
      </c>
      <c r="B161" s="315">
        <v>1</v>
      </c>
      <c r="C161" s="315">
        <f t="shared" ref="C161:C179" si="50">D161+E161</f>
        <v>149</v>
      </c>
      <c r="D161" s="315">
        <v>145</v>
      </c>
      <c r="E161" s="315">
        <v>4</v>
      </c>
      <c r="F161" s="314">
        <v>975.44</v>
      </c>
      <c r="G161" s="313">
        <f t="shared" ref="G161:G184" si="51">F161/D161</f>
        <v>6.7271724137931042</v>
      </c>
      <c r="H161" s="314">
        <f t="shared" ref="H161:H224" si="52">ROUND(E161*G161*2,2)</f>
        <v>53.82</v>
      </c>
      <c r="I161" s="314">
        <f t="shared" ref="I161:I179" si="53">ROUND(H161*1.2359,2)</f>
        <v>66.52</v>
      </c>
    </row>
    <row r="162" spans="1:9" x14ac:dyDescent="0.25">
      <c r="A162" s="305" t="s">
        <v>449</v>
      </c>
      <c r="B162" s="315">
        <v>1</v>
      </c>
      <c r="C162" s="315">
        <f t="shared" si="50"/>
        <v>152</v>
      </c>
      <c r="D162" s="315">
        <v>140</v>
      </c>
      <c r="E162" s="315">
        <v>12</v>
      </c>
      <c r="F162" s="314">
        <v>941.81</v>
      </c>
      <c r="G162" s="313">
        <f t="shared" si="51"/>
        <v>6.7272142857142851</v>
      </c>
      <c r="H162" s="314">
        <f t="shared" si="52"/>
        <v>161.44999999999999</v>
      </c>
      <c r="I162" s="314">
        <f t="shared" si="53"/>
        <v>199.54</v>
      </c>
    </row>
    <row r="163" spans="1:9" x14ac:dyDescent="0.25">
      <c r="A163" s="305" t="s">
        <v>449</v>
      </c>
      <c r="B163" s="315">
        <v>1</v>
      </c>
      <c r="C163" s="315">
        <f t="shared" si="50"/>
        <v>164</v>
      </c>
      <c r="D163" s="315">
        <v>140</v>
      </c>
      <c r="E163" s="315">
        <v>24</v>
      </c>
      <c r="F163" s="314">
        <v>941.81</v>
      </c>
      <c r="G163" s="313">
        <f t="shared" si="51"/>
        <v>6.7272142857142851</v>
      </c>
      <c r="H163" s="314">
        <f t="shared" si="52"/>
        <v>322.91000000000003</v>
      </c>
      <c r="I163" s="314">
        <f t="shared" si="53"/>
        <v>399.08</v>
      </c>
    </row>
    <row r="164" spans="1:9" x14ac:dyDescent="0.25">
      <c r="A164" s="305" t="s">
        <v>449</v>
      </c>
      <c r="B164" s="315">
        <v>1</v>
      </c>
      <c r="C164" s="315">
        <f t="shared" si="50"/>
        <v>108</v>
      </c>
      <c r="D164" s="315">
        <v>98</v>
      </c>
      <c r="E164" s="315">
        <v>10</v>
      </c>
      <c r="F164" s="314">
        <v>659.27</v>
      </c>
      <c r="G164" s="313">
        <f t="shared" si="51"/>
        <v>6.7272448979591832</v>
      </c>
      <c r="H164" s="314">
        <f t="shared" si="52"/>
        <v>134.54</v>
      </c>
      <c r="I164" s="314">
        <f t="shared" si="53"/>
        <v>166.28</v>
      </c>
    </row>
    <row r="165" spans="1:9" x14ac:dyDescent="0.25">
      <c r="A165" s="305" t="s">
        <v>449</v>
      </c>
      <c r="B165" s="315">
        <v>1</v>
      </c>
      <c r="C165" s="315">
        <f t="shared" si="50"/>
        <v>200</v>
      </c>
      <c r="D165" s="315">
        <v>140</v>
      </c>
      <c r="E165" s="315">
        <v>60</v>
      </c>
      <c r="F165" s="314">
        <v>941.81</v>
      </c>
      <c r="G165" s="313">
        <f t="shared" si="51"/>
        <v>6.7272142857142851</v>
      </c>
      <c r="H165" s="314">
        <f t="shared" si="52"/>
        <v>807.27</v>
      </c>
      <c r="I165" s="314">
        <f t="shared" si="53"/>
        <v>997.7</v>
      </c>
    </row>
    <row r="166" spans="1:9" x14ac:dyDescent="0.25">
      <c r="A166" s="305" t="s">
        <v>449</v>
      </c>
      <c r="B166" s="315">
        <v>1</v>
      </c>
      <c r="C166" s="315">
        <f t="shared" si="50"/>
        <v>168</v>
      </c>
      <c r="D166" s="315">
        <v>140</v>
      </c>
      <c r="E166" s="315">
        <v>28</v>
      </c>
      <c r="F166" s="314">
        <v>941.81</v>
      </c>
      <c r="G166" s="313">
        <f t="shared" si="51"/>
        <v>6.7272142857142851</v>
      </c>
      <c r="H166" s="314">
        <f t="shared" si="52"/>
        <v>376.72</v>
      </c>
      <c r="I166" s="314">
        <f t="shared" si="53"/>
        <v>465.59</v>
      </c>
    </row>
    <row r="167" spans="1:9" x14ac:dyDescent="0.25">
      <c r="A167" s="305" t="s">
        <v>449</v>
      </c>
      <c r="B167" s="315">
        <v>1</v>
      </c>
      <c r="C167" s="315">
        <f t="shared" si="50"/>
        <v>175</v>
      </c>
      <c r="D167" s="315">
        <v>140</v>
      </c>
      <c r="E167" s="315">
        <v>35</v>
      </c>
      <c r="F167" s="314">
        <v>941.81</v>
      </c>
      <c r="G167" s="313">
        <f t="shared" si="51"/>
        <v>6.7272142857142851</v>
      </c>
      <c r="H167" s="314">
        <f t="shared" si="52"/>
        <v>470.91</v>
      </c>
      <c r="I167" s="314">
        <f t="shared" si="53"/>
        <v>582</v>
      </c>
    </row>
    <row r="168" spans="1:9" x14ac:dyDescent="0.25">
      <c r="A168" s="305" t="s">
        <v>449</v>
      </c>
      <c r="B168" s="315">
        <v>1</v>
      </c>
      <c r="C168" s="315">
        <f t="shared" si="50"/>
        <v>176</v>
      </c>
      <c r="D168" s="315">
        <v>140</v>
      </c>
      <c r="E168" s="315">
        <v>36</v>
      </c>
      <c r="F168" s="314">
        <v>941.81</v>
      </c>
      <c r="G168" s="313">
        <f t="shared" si="51"/>
        <v>6.7272142857142851</v>
      </c>
      <c r="H168" s="314">
        <f t="shared" si="52"/>
        <v>484.36</v>
      </c>
      <c r="I168" s="314">
        <f t="shared" si="53"/>
        <v>598.62</v>
      </c>
    </row>
    <row r="169" spans="1:9" x14ac:dyDescent="0.25">
      <c r="A169" s="305" t="s">
        <v>449</v>
      </c>
      <c r="B169" s="315">
        <v>1</v>
      </c>
      <c r="C169" s="315">
        <f t="shared" si="50"/>
        <v>151</v>
      </c>
      <c r="D169" s="315">
        <v>140</v>
      </c>
      <c r="E169" s="315">
        <v>11</v>
      </c>
      <c r="F169" s="314">
        <v>941.81</v>
      </c>
      <c r="G169" s="313">
        <f t="shared" si="51"/>
        <v>6.7272142857142851</v>
      </c>
      <c r="H169" s="314">
        <f t="shared" si="52"/>
        <v>148</v>
      </c>
      <c r="I169" s="314">
        <f t="shared" si="53"/>
        <v>182.91</v>
      </c>
    </row>
    <row r="170" spans="1:9" x14ac:dyDescent="0.25">
      <c r="A170" s="305" t="s">
        <v>449</v>
      </c>
      <c r="B170" s="315">
        <v>1</v>
      </c>
      <c r="C170" s="315">
        <f t="shared" si="50"/>
        <v>60</v>
      </c>
      <c r="D170" s="315">
        <v>42</v>
      </c>
      <c r="E170" s="315">
        <v>18</v>
      </c>
      <c r="F170" s="314">
        <v>282.54000000000002</v>
      </c>
      <c r="G170" s="313">
        <f t="shared" si="51"/>
        <v>6.7271428571428578</v>
      </c>
      <c r="H170" s="314">
        <f t="shared" si="52"/>
        <v>242.18</v>
      </c>
      <c r="I170" s="314">
        <f t="shared" si="53"/>
        <v>299.31</v>
      </c>
    </row>
    <row r="171" spans="1:9" x14ac:dyDescent="0.25">
      <c r="A171" s="305" t="s">
        <v>449</v>
      </c>
      <c r="B171" s="315">
        <v>1</v>
      </c>
      <c r="C171" s="315">
        <f t="shared" si="50"/>
        <v>147</v>
      </c>
      <c r="D171" s="315">
        <v>140</v>
      </c>
      <c r="E171" s="315">
        <v>7</v>
      </c>
      <c r="F171" s="314">
        <v>941.81</v>
      </c>
      <c r="G171" s="313">
        <f t="shared" si="51"/>
        <v>6.7272142857142851</v>
      </c>
      <c r="H171" s="314">
        <f t="shared" si="52"/>
        <v>94.18</v>
      </c>
      <c r="I171" s="314">
        <f t="shared" si="53"/>
        <v>116.4</v>
      </c>
    </row>
    <row r="172" spans="1:9" x14ac:dyDescent="0.25">
      <c r="A172" s="305" t="s">
        <v>449</v>
      </c>
      <c r="B172" s="315">
        <v>1</v>
      </c>
      <c r="C172" s="315">
        <f t="shared" si="50"/>
        <v>175</v>
      </c>
      <c r="D172" s="315">
        <v>140</v>
      </c>
      <c r="E172" s="315">
        <v>35</v>
      </c>
      <c r="F172" s="314">
        <v>941.81</v>
      </c>
      <c r="G172" s="313">
        <f t="shared" si="51"/>
        <v>6.7272142857142851</v>
      </c>
      <c r="H172" s="314">
        <f t="shared" si="52"/>
        <v>470.91</v>
      </c>
      <c r="I172" s="314">
        <f t="shared" si="53"/>
        <v>582</v>
      </c>
    </row>
    <row r="173" spans="1:9" x14ac:dyDescent="0.25">
      <c r="A173" s="305" t="s">
        <v>449</v>
      </c>
      <c r="B173" s="315">
        <v>1</v>
      </c>
      <c r="C173" s="315">
        <f>D173+E173</f>
        <v>175</v>
      </c>
      <c r="D173" s="315">
        <v>140</v>
      </c>
      <c r="E173" s="315">
        <v>35</v>
      </c>
      <c r="F173" s="314">
        <v>941.81</v>
      </c>
      <c r="G173" s="313">
        <f t="shared" si="51"/>
        <v>6.7272142857142851</v>
      </c>
      <c r="H173" s="314">
        <f t="shared" si="52"/>
        <v>470.91</v>
      </c>
      <c r="I173" s="314">
        <f t="shared" si="53"/>
        <v>582</v>
      </c>
    </row>
    <row r="174" spans="1:9" x14ac:dyDescent="0.25">
      <c r="A174" s="305" t="s">
        <v>449</v>
      </c>
      <c r="B174" s="315">
        <v>1</v>
      </c>
      <c r="C174" s="315">
        <f t="shared" si="50"/>
        <v>164</v>
      </c>
      <c r="D174" s="315">
        <v>140</v>
      </c>
      <c r="E174" s="315">
        <v>24</v>
      </c>
      <c r="F174" s="314">
        <v>941.81</v>
      </c>
      <c r="G174" s="313">
        <f t="shared" si="51"/>
        <v>6.7272142857142851</v>
      </c>
      <c r="H174" s="314">
        <f t="shared" si="52"/>
        <v>322.91000000000003</v>
      </c>
      <c r="I174" s="314">
        <f t="shared" si="53"/>
        <v>399.08</v>
      </c>
    </row>
    <row r="175" spans="1:9" x14ac:dyDescent="0.25">
      <c r="A175" s="305" t="s">
        <v>449</v>
      </c>
      <c r="B175" s="315">
        <v>1</v>
      </c>
      <c r="C175" s="315">
        <f t="shared" si="50"/>
        <v>167</v>
      </c>
      <c r="D175" s="315">
        <v>140</v>
      </c>
      <c r="E175" s="315">
        <v>27</v>
      </c>
      <c r="F175" s="314">
        <v>941.81</v>
      </c>
      <c r="G175" s="313">
        <f t="shared" si="51"/>
        <v>6.7272142857142851</v>
      </c>
      <c r="H175" s="314">
        <f t="shared" si="52"/>
        <v>363.27</v>
      </c>
      <c r="I175" s="314">
        <f t="shared" si="53"/>
        <v>448.97</v>
      </c>
    </row>
    <row r="176" spans="1:9" x14ac:dyDescent="0.25">
      <c r="A176" s="305" t="s">
        <v>449</v>
      </c>
      <c r="B176" s="315">
        <v>1</v>
      </c>
      <c r="C176" s="315">
        <f t="shared" si="50"/>
        <v>175</v>
      </c>
      <c r="D176" s="315">
        <v>140</v>
      </c>
      <c r="E176" s="315">
        <v>35</v>
      </c>
      <c r="F176" s="314">
        <v>941.81</v>
      </c>
      <c r="G176" s="313">
        <f t="shared" si="51"/>
        <v>6.7272142857142851</v>
      </c>
      <c r="H176" s="314">
        <f t="shared" si="52"/>
        <v>470.91</v>
      </c>
      <c r="I176" s="314">
        <f t="shared" si="53"/>
        <v>582</v>
      </c>
    </row>
    <row r="177" spans="1:9" x14ac:dyDescent="0.25">
      <c r="A177" s="305" t="s">
        <v>449</v>
      </c>
      <c r="B177" s="315">
        <v>1</v>
      </c>
      <c r="C177" s="315">
        <f t="shared" si="50"/>
        <v>171</v>
      </c>
      <c r="D177" s="315">
        <v>140</v>
      </c>
      <c r="E177" s="315">
        <v>31</v>
      </c>
      <c r="F177" s="314">
        <v>941.81</v>
      </c>
      <c r="G177" s="313">
        <f t="shared" si="51"/>
        <v>6.7272142857142851</v>
      </c>
      <c r="H177" s="314">
        <f t="shared" si="52"/>
        <v>417.09</v>
      </c>
      <c r="I177" s="314">
        <f t="shared" si="53"/>
        <v>515.48</v>
      </c>
    </row>
    <row r="178" spans="1:9" x14ac:dyDescent="0.25">
      <c r="A178" s="305" t="s">
        <v>451</v>
      </c>
      <c r="B178" s="315">
        <v>1</v>
      </c>
      <c r="C178" s="315">
        <f t="shared" si="50"/>
        <v>86</v>
      </c>
      <c r="D178" s="315">
        <v>77</v>
      </c>
      <c r="E178" s="315">
        <v>9</v>
      </c>
      <c r="F178" s="314">
        <v>457.52</v>
      </c>
      <c r="G178" s="313">
        <f t="shared" si="51"/>
        <v>5.9418181818181814</v>
      </c>
      <c r="H178" s="314">
        <f t="shared" si="52"/>
        <v>106.95</v>
      </c>
      <c r="I178" s="314">
        <f t="shared" si="53"/>
        <v>132.18</v>
      </c>
    </row>
    <row r="179" spans="1:9" x14ac:dyDescent="0.25">
      <c r="A179" s="305" t="s">
        <v>451</v>
      </c>
      <c r="B179" s="315">
        <v>1</v>
      </c>
      <c r="C179" s="315">
        <f t="shared" si="50"/>
        <v>248</v>
      </c>
      <c r="D179" s="315">
        <v>140</v>
      </c>
      <c r="E179" s="315">
        <v>108</v>
      </c>
      <c r="F179" s="314">
        <v>941.81</v>
      </c>
      <c r="G179" s="313">
        <f t="shared" si="51"/>
        <v>6.7272142857142851</v>
      </c>
      <c r="H179" s="314">
        <f t="shared" si="52"/>
        <v>1453.08</v>
      </c>
      <c r="I179" s="314">
        <f t="shared" si="53"/>
        <v>1795.86</v>
      </c>
    </row>
    <row r="180" spans="1:9" ht="31.5" x14ac:dyDescent="0.25">
      <c r="A180" s="284" t="s">
        <v>103</v>
      </c>
      <c r="B180" s="304">
        <f>SUM(B181:B184)</f>
        <v>4</v>
      </c>
      <c r="C180" s="304"/>
      <c r="D180" s="304"/>
      <c r="E180" s="304">
        <f>SUM(E181:E184)</f>
        <v>16</v>
      </c>
      <c r="F180" s="298"/>
      <c r="G180" s="298"/>
      <c r="H180" s="298">
        <f>SUM(H181:H184)</f>
        <v>158.44</v>
      </c>
      <c r="I180" s="298">
        <f>SUM(I181:I184)</f>
        <v>195.8</v>
      </c>
    </row>
    <row r="181" spans="1:9" x14ac:dyDescent="0.25">
      <c r="A181" s="305" t="s">
        <v>22</v>
      </c>
      <c r="B181" s="315">
        <v>1</v>
      </c>
      <c r="C181" s="315">
        <f t="shared" ref="C181:C184" si="54">D181+E181</f>
        <v>144</v>
      </c>
      <c r="D181" s="315">
        <v>140</v>
      </c>
      <c r="E181" s="315">
        <v>4</v>
      </c>
      <c r="F181" s="314">
        <v>693.21</v>
      </c>
      <c r="G181" s="313">
        <f t="shared" si="51"/>
        <v>4.9515000000000002</v>
      </c>
      <c r="H181" s="314">
        <f t="shared" si="52"/>
        <v>39.61</v>
      </c>
      <c r="I181" s="314">
        <f t="shared" ref="I181:I184" si="55">ROUND(H181*1.2359,2)</f>
        <v>48.95</v>
      </c>
    </row>
    <row r="182" spans="1:9" x14ac:dyDescent="0.25">
      <c r="A182" s="305" t="s">
        <v>22</v>
      </c>
      <c r="B182" s="315">
        <v>1</v>
      </c>
      <c r="C182" s="315">
        <f t="shared" si="54"/>
        <v>144</v>
      </c>
      <c r="D182" s="315">
        <v>140</v>
      </c>
      <c r="E182" s="315">
        <v>4</v>
      </c>
      <c r="F182" s="314">
        <v>693.21</v>
      </c>
      <c r="G182" s="313">
        <f t="shared" si="51"/>
        <v>4.9515000000000002</v>
      </c>
      <c r="H182" s="314">
        <f t="shared" si="52"/>
        <v>39.61</v>
      </c>
      <c r="I182" s="314">
        <f t="shared" si="55"/>
        <v>48.95</v>
      </c>
    </row>
    <row r="183" spans="1:9" x14ac:dyDescent="0.25">
      <c r="A183" s="305" t="s">
        <v>22</v>
      </c>
      <c r="B183" s="315">
        <v>1</v>
      </c>
      <c r="C183" s="315">
        <f t="shared" si="54"/>
        <v>144</v>
      </c>
      <c r="D183" s="315">
        <v>140</v>
      </c>
      <c r="E183" s="315">
        <v>4</v>
      </c>
      <c r="F183" s="314">
        <v>693.21</v>
      </c>
      <c r="G183" s="313">
        <f t="shared" si="51"/>
        <v>4.9515000000000002</v>
      </c>
      <c r="H183" s="314">
        <f t="shared" si="52"/>
        <v>39.61</v>
      </c>
      <c r="I183" s="314">
        <f t="shared" si="55"/>
        <v>48.95</v>
      </c>
    </row>
    <row r="184" spans="1:9" x14ac:dyDescent="0.25">
      <c r="A184" s="305" t="s">
        <v>22</v>
      </c>
      <c r="B184" s="315">
        <v>1</v>
      </c>
      <c r="C184" s="315">
        <f t="shared" si="54"/>
        <v>144</v>
      </c>
      <c r="D184" s="315">
        <v>140</v>
      </c>
      <c r="E184" s="315">
        <v>4</v>
      </c>
      <c r="F184" s="314">
        <v>693.21</v>
      </c>
      <c r="G184" s="313">
        <f t="shared" si="51"/>
        <v>4.9515000000000002</v>
      </c>
      <c r="H184" s="314">
        <f t="shared" si="52"/>
        <v>39.61</v>
      </c>
      <c r="I184" s="314">
        <f t="shared" si="55"/>
        <v>48.95</v>
      </c>
    </row>
    <row r="185" spans="1:9" ht="31.5" x14ac:dyDescent="0.25">
      <c r="A185" s="287" t="s">
        <v>469</v>
      </c>
      <c r="B185" s="318">
        <f>B186+B191+B201</f>
        <v>16</v>
      </c>
      <c r="C185" s="318"/>
      <c r="D185" s="318"/>
      <c r="E185" s="318">
        <f>E186+E191+E201</f>
        <v>270</v>
      </c>
      <c r="F185" s="310"/>
      <c r="G185" s="310"/>
      <c r="H185" s="310">
        <f>H186+H191+H201</f>
        <v>4102.84</v>
      </c>
      <c r="I185" s="310">
        <f>I186+I191+I201</f>
        <v>5070.71</v>
      </c>
    </row>
    <row r="186" spans="1:9" ht="31.5" x14ac:dyDescent="0.25">
      <c r="A186" s="284" t="s">
        <v>16</v>
      </c>
      <c r="B186" s="304">
        <f>SUM(B187:B190)</f>
        <v>4</v>
      </c>
      <c r="C186" s="304"/>
      <c r="D186" s="304"/>
      <c r="E186" s="304">
        <f>SUM(E187:E190)</f>
        <v>84</v>
      </c>
      <c r="F186" s="298"/>
      <c r="G186" s="298"/>
      <c r="H186" s="298">
        <f>SUM(H187:H190)</f>
        <v>1721.08</v>
      </c>
      <c r="I186" s="298">
        <f>SUM(I187:I190)</f>
        <v>2127.08</v>
      </c>
    </row>
    <row r="187" spans="1:9" x14ac:dyDescent="0.25">
      <c r="A187" s="305" t="s">
        <v>62</v>
      </c>
      <c r="B187" s="315">
        <v>1</v>
      </c>
      <c r="C187" s="315">
        <f t="shared" ref="C187:C204" si="56">D187+E187</f>
        <v>161</v>
      </c>
      <c r="D187" s="315">
        <v>140</v>
      </c>
      <c r="E187" s="315">
        <v>21</v>
      </c>
      <c r="F187" s="314">
        <v>1434.23</v>
      </c>
      <c r="G187" s="313">
        <f t="shared" ref="G187:G204" si="57">F187/D187</f>
        <v>10.2445</v>
      </c>
      <c r="H187" s="314">
        <f t="shared" si="52"/>
        <v>430.27</v>
      </c>
      <c r="I187" s="314">
        <f>ROUND(H187*1.2359,2)</f>
        <v>531.77</v>
      </c>
    </row>
    <row r="188" spans="1:9" x14ac:dyDescent="0.25">
      <c r="A188" s="305" t="s">
        <v>470</v>
      </c>
      <c r="B188" s="315">
        <v>1</v>
      </c>
      <c r="C188" s="315">
        <f t="shared" si="56"/>
        <v>161</v>
      </c>
      <c r="D188" s="315">
        <v>140</v>
      </c>
      <c r="E188" s="315">
        <v>21</v>
      </c>
      <c r="F188" s="314">
        <v>1434.23</v>
      </c>
      <c r="G188" s="313">
        <f t="shared" si="57"/>
        <v>10.2445</v>
      </c>
      <c r="H188" s="314">
        <f t="shared" si="52"/>
        <v>430.27</v>
      </c>
      <c r="I188" s="314">
        <f>ROUND(H188*1.2359,2)</f>
        <v>531.77</v>
      </c>
    </row>
    <row r="189" spans="1:9" x14ac:dyDescent="0.25">
      <c r="A189" s="305" t="s">
        <v>470</v>
      </c>
      <c r="B189" s="315">
        <v>1</v>
      </c>
      <c r="C189" s="315">
        <f t="shared" si="56"/>
        <v>161</v>
      </c>
      <c r="D189" s="315">
        <v>140</v>
      </c>
      <c r="E189" s="315">
        <v>21</v>
      </c>
      <c r="F189" s="314">
        <v>1434.23</v>
      </c>
      <c r="G189" s="313">
        <f t="shared" si="57"/>
        <v>10.2445</v>
      </c>
      <c r="H189" s="314">
        <f t="shared" si="52"/>
        <v>430.27</v>
      </c>
      <c r="I189" s="314">
        <f>ROUND(H189*1.2359,2)</f>
        <v>531.77</v>
      </c>
    </row>
    <row r="190" spans="1:9" x14ac:dyDescent="0.25">
      <c r="A190" s="305" t="s">
        <v>442</v>
      </c>
      <c r="B190" s="315">
        <v>1</v>
      </c>
      <c r="C190" s="315">
        <f t="shared" si="56"/>
        <v>161</v>
      </c>
      <c r="D190" s="315">
        <v>140</v>
      </c>
      <c r="E190" s="315">
        <v>21</v>
      </c>
      <c r="F190" s="314">
        <v>1434.23</v>
      </c>
      <c r="G190" s="313">
        <f t="shared" si="57"/>
        <v>10.2445</v>
      </c>
      <c r="H190" s="314">
        <f t="shared" si="52"/>
        <v>430.27</v>
      </c>
      <c r="I190" s="314">
        <f>ROUND(H190*1.2359,2)</f>
        <v>531.77</v>
      </c>
    </row>
    <row r="191" spans="1:9" ht="47.25" x14ac:dyDescent="0.25">
      <c r="A191" s="284" t="s">
        <v>17</v>
      </c>
      <c r="B191" s="304">
        <f>SUM(B192:B200)</f>
        <v>9</v>
      </c>
      <c r="C191" s="304"/>
      <c r="D191" s="304"/>
      <c r="E191" s="304">
        <f>SUM(E192:E200)</f>
        <v>152</v>
      </c>
      <c r="F191" s="298"/>
      <c r="G191" s="298"/>
      <c r="H191" s="298">
        <f>SUM(H192:H200)</f>
        <v>2045.0600000000002</v>
      </c>
      <c r="I191" s="298">
        <f>SUM(I192:I200)</f>
        <v>2527.5</v>
      </c>
    </row>
    <row r="192" spans="1:9" x14ac:dyDescent="0.25">
      <c r="A192" s="305" t="s">
        <v>449</v>
      </c>
      <c r="B192" s="315">
        <v>1</v>
      </c>
      <c r="C192" s="315">
        <f t="shared" si="56"/>
        <v>176</v>
      </c>
      <c r="D192" s="315">
        <v>140</v>
      </c>
      <c r="E192" s="315">
        <v>36</v>
      </c>
      <c r="F192" s="314">
        <v>941.81</v>
      </c>
      <c r="G192" s="313">
        <f t="shared" si="57"/>
        <v>6.7272142857142851</v>
      </c>
      <c r="H192" s="314">
        <f t="shared" si="52"/>
        <v>484.36</v>
      </c>
      <c r="I192" s="314">
        <f t="shared" ref="I192:I200" si="58">ROUND(H192*1.2359,2)</f>
        <v>598.62</v>
      </c>
    </row>
    <row r="193" spans="1:9" x14ac:dyDescent="0.25">
      <c r="A193" s="305" t="s">
        <v>449</v>
      </c>
      <c r="B193" s="315">
        <v>1</v>
      </c>
      <c r="C193" s="315">
        <f t="shared" si="56"/>
        <v>176</v>
      </c>
      <c r="D193" s="315">
        <v>140</v>
      </c>
      <c r="E193" s="315">
        <v>36</v>
      </c>
      <c r="F193" s="314">
        <v>941.81</v>
      </c>
      <c r="G193" s="313">
        <f t="shared" si="57"/>
        <v>6.7272142857142851</v>
      </c>
      <c r="H193" s="314">
        <f t="shared" si="52"/>
        <v>484.36</v>
      </c>
      <c r="I193" s="314">
        <f t="shared" si="58"/>
        <v>598.62</v>
      </c>
    </row>
    <row r="194" spans="1:9" x14ac:dyDescent="0.25">
      <c r="A194" s="305" t="s">
        <v>449</v>
      </c>
      <c r="B194" s="315">
        <v>1</v>
      </c>
      <c r="C194" s="315">
        <f t="shared" si="56"/>
        <v>84</v>
      </c>
      <c r="D194" s="315">
        <v>70</v>
      </c>
      <c r="E194" s="315">
        <v>14</v>
      </c>
      <c r="F194" s="314">
        <v>470.9</v>
      </c>
      <c r="G194" s="313">
        <f t="shared" si="57"/>
        <v>6.7271428571428569</v>
      </c>
      <c r="H194" s="314">
        <f t="shared" si="52"/>
        <v>188.36</v>
      </c>
      <c r="I194" s="314">
        <f t="shared" si="58"/>
        <v>232.79</v>
      </c>
    </row>
    <row r="195" spans="1:9" x14ac:dyDescent="0.25">
      <c r="A195" s="305" t="s">
        <v>449</v>
      </c>
      <c r="B195" s="315">
        <v>1</v>
      </c>
      <c r="C195" s="315">
        <f t="shared" si="56"/>
        <v>156</v>
      </c>
      <c r="D195" s="315">
        <v>140</v>
      </c>
      <c r="E195" s="315">
        <v>16</v>
      </c>
      <c r="F195" s="314">
        <v>941.81</v>
      </c>
      <c r="G195" s="313">
        <f t="shared" si="57"/>
        <v>6.7272142857142851</v>
      </c>
      <c r="H195" s="314">
        <f t="shared" si="52"/>
        <v>215.27</v>
      </c>
      <c r="I195" s="314">
        <f t="shared" si="58"/>
        <v>266.05</v>
      </c>
    </row>
    <row r="196" spans="1:9" x14ac:dyDescent="0.25">
      <c r="A196" s="305" t="s">
        <v>449</v>
      </c>
      <c r="B196" s="315">
        <v>1</v>
      </c>
      <c r="C196" s="315">
        <f t="shared" si="56"/>
        <v>100</v>
      </c>
      <c r="D196" s="315">
        <v>98</v>
      </c>
      <c r="E196" s="315">
        <v>2</v>
      </c>
      <c r="F196" s="314">
        <v>659.27</v>
      </c>
      <c r="G196" s="313">
        <f t="shared" si="57"/>
        <v>6.7272448979591832</v>
      </c>
      <c r="H196" s="314">
        <f t="shared" si="52"/>
        <v>26.91</v>
      </c>
      <c r="I196" s="314">
        <f t="shared" si="58"/>
        <v>33.26</v>
      </c>
    </row>
    <row r="197" spans="1:9" x14ac:dyDescent="0.25">
      <c r="A197" s="305" t="s">
        <v>449</v>
      </c>
      <c r="B197" s="315">
        <v>1</v>
      </c>
      <c r="C197" s="315">
        <f t="shared" si="56"/>
        <v>152</v>
      </c>
      <c r="D197" s="315">
        <v>140</v>
      </c>
      <c r="E197" s="315">
        <v>12</v>
      </c>
      <c r="F197" s="314">
        <v>941.81</v>
      </c>
      <c r="G197" s="313">
        <f t="shared" si="57"/>
        <v>6.7272142857142851</v>
      </c>
      <c r="H197" s="314">
        <f t="shared" si="52"/>
        <v>161.44999999999999</v>
      </c>
      <c r="I197" s="314">
        <f t="shared" si="58"/>
        <v>199.54</v>
      </c>
    </row>
    <row r="198" spans="1:9" x14ac:dyDescent="0.25">
      <c r="A198" s="305" t="s">
        <v>449</v>
      </c>
      <c r="B198" s="315">
        <v>1</v>
      </c>
      <c r="C198" s="315">
        <f t="shared" si="56"/>
        <v>152</v>
      </c>
      <c r="D198" s="315">
        <v>140</v>
      </c>
      <c r="E198" s="315">
        <v>12</v>
      </c>
      <c r="F198" s="314">
        <v>941.81</v>
      </c>
      <c r="G198" s="313">
        <f t="shared" si="57"/>
        <v>6.7272142857142851</v>
      </c>
      <c r="H198" s="314">
        <f t="shared" si="52"/>
        <v>161.44999999999999</v>
      </c>
      <c r="I198" s="314">
        <f t="shared" si="58"/>
        <v>199.54</v>
      </c>
    </row>
    <row r="199" spans="1:9" x14ac:dyDescent="0.25">
      <c r="A199" s="305" t="s">
        <v>449</v>
      </c>
      <c r="B199" s="315">
        <v>1</v>
      </c>
      <c r="C199" s="315">
        <f t="shared" si="56"/>
        <v>152</v>
      </c>
      <c r="D199" s="315">
        <v>140</v>
      </c>
      <c r="E199" s="315">
        <v>12</v>
      </c>
      <c r="F199" s="314">
        <v>941.81</v>
      </c>
      <c r="G199" s="313">
        <f t="shared" si="57"/>
        <v>6.7272142857142851</v>
      </c>
      <c r="H199" s="314">
        <f t="shared" si="52"/>
        <v>161.44999999999999</v>
      </c>
      <c r="I199" s="314">
        <f t="shared" si="58"/>
        <v>199.54</v>
      </c>
    </row>
    <row r="200" spans="1:9" x14ac:dyDescent="0.25">
      <c r="A200" s="305" t="s">
        <v>451</v>
      </c>
      <c r="B200" s="315">
        <v>1</v>
      </c>
      <c r="C200" s="315">
        <f t="shared" si="56"/>
        <v>152</v>
      </c>
      <c r="D200" s="315">
        <v>140</v>
      </c>
      <c r="E200" s="315">
        <v>12</v>
      </c>
      <c r="F200" s="314">
        <v>941.81</v>
      </c>
      <c r="G200" s="313">
        <f t="shared" si="57"/>
        <v>6.7272142857142851</v>
      </c>
      <c r="H200" s="314">
        <f t="shared" si="52"/>
        <v>161.44999999999999</v>
      </c>
      <c r="I200" s="314">
        <f t="shared" si="58"/>
        <v>199.54</v>
      </c>
    </row>
    <row r="201" spans="1:9" ht="31.5" x14ac:dyDescent="0.25">
      <c r="A201" s="292" t="s">
        <v>103</v>
      </c>
      <c r="B201" s="304">
        <f>SUM(B202:B204)</f>
        <v>3</v>
      </c>
      <c r="C201" s="304"/>
      <c r="D201" s="304"/>
      <c r="E201" s="304">
        <f>SUM(E202:E204)</f>
        <v>34</v>
      </c>
      <c r="F201" s="298"/>
      <c r="G201" s="298"/>
      <c r="H201" s="298">
        <f>SUM(H202:H204)</f>
        <v>336.70000000000005</v>
      </c>
      <c r="I201" s="298">
        <f>SUM(I202:I204)</f>
        <v>416.13</v>
      </c>
    </row>
    <row r="202" spans="1:9" x14ac:dyDescent="0.25">
      <c r="A202" s="305" t="s">
        <v>22</v>
      </c>
      <c r="B202" s="315">
        <v>1</v>
      </c>
      <c r="C202" s="315">
        <f t="shared" si="56"/>
        <v>84</v>
      </c>
      <c r="D202" s="315">
        <v>70</v>
      </c>
      <c r="E202" s="315">
        <v>14</v>
      </c>
      <c r="F202" s="314">
        <v>346.61</v>
      </c>
      <c r="G202" s="313">
        <f t="shared" si="57"/>
        <v>4.9515714285714285</v>
      </c>
      <c r="H202" s="314">
        <f t="shared" si="52"/>
        <v>138.63999999999999</v>
      </c>
      <c r="I202" s="314">
        <f t="shared" ref="I202:I204" si="59">ROUND(H202*1.2359,2)</f>
        <v>171.35</v>
      </c>
    </row>
    <row r="203" spans="1:9" x14ac:dyDescent="0.25">
      <c r="A203" s="305" t="s">
        <v>22</v>
      </c>
      <c r="B203" s="315">
        <v>1</v>
      </c>
      <c r="C203" s="315">
        <f t="shared" si="56"/>
        <v>152</v>
      </c>
      <c r="D203" s="315">
        <v>140</v>
      </c>
      <c r="E203" s="315">
        <v>12</v>
      </c>
      <c r="F203" s="314">
        <v>693.21</v>
      </c>
      <c r="G203" s="313">
        <f t="shared" si="57"/>
        <v>4.9515000000000002</v>
      </c>
      <c r="H203" s="314">
        <f t="shared" si="52"/>
        <v>118.84</v>
      </c>
      <c r="I203" s="314">
        <f t="shared" si="59"/>
        <v>146.87</v>
      </c>
    </row>
    <row r="204" spans="1:9" x14ac:dyDescent="0.25">
      <c r="A204" s="305" t="s">
        <v>22</v>
      </c>
      <c r="B204" s="315">
        <v>1</v>
      </c>
      <c r="C204" s="315">
        <f t="shared" si="56"/>
        <v>148</v>
      </c>
      <c r="D204" s="315">
        <v>140</v>
      </c>
      <c r="E204" s="315">
        <v>8</v>
      </c>
      <c r="F204" s="314">
        <v>693.21</v>
      </c>
      <c r="G204" s="313">
        <f t="shared" si="57"/>
        <v>4.9515000000000002</v>
      </c>
      <c r="H204" s="314">
        <f t="shared" si="52"/>
        <v>79.22</v>
      </c>
      <c r="I204" s="314">
        <f t="shared" si="59"/>
        <v>97.91</v>
      </c>
    </row>
    <row r="205" spans="1:9" ht="31.5" x14ac:dyDescent="0.25">
      <c r="A205" s="287" t="s">
        <v>471</v>
      </c>
      <c r="B205" s="318">
        <f>B206+B210</f>
        <v>22</v>
      </c>
      <c r="C205" s="318"/>
      <c r="D205" s="318"/>
      <c r="E205" s="318">
        <f>E206+E210</f>
        <v>1098</v>
      </c>
      <c r="F205" s="310"/>
      <c r="G205" s="310"/>
      <c r="H205" s="310">
        <f>H206+H210</f>
        <v>15756.68</v>
      </c>
      <c r="I205" s="310">
        <f>I206+I210</f>
        <v>19473.7</v>
      </c>
    </row>
    <row r="206" spans="1:9" ht="31.5" x14ac:dyDescent="0.25">
      <c r="A206" s="302" t="s">
        <v>16</v>
      </c>
      <c r="B206" s="319">
        <f>SUM(B207:B209)</f>
        <v>3</v>
      </c>
      <c r="C206" s="319"/>
      <c r="D206" s="319"/>
      <c r="E206" s="319">
        <f>SUM(E207:E209)</f>
        <v>373</v>
      </c>
      <c r="F206" s="301"/>
      <c r="G206" s="301"/>
      <c r="H206" s="301">
        <f>SUM(H207:H209)</f>
        <v>7352.2</v>
      </c>
      <c r="I206" s="301">
        <f>SUM(I207:I209)</f>
        <v>9086.58</v>
      </c>
    </row>
    <row r="207" spans="1:9" x14ac:dyDescent="0.25">
      <c r="A207" s="303" t="s">
        <v>445</v>
      </c>
      <c r="B207" s="311">
        <v>1</v>
      </c>
      <c r="C207" s="315">
        <f t="shared" ref="C207:C209" si="60">D207+E207</f>
        <v>320</v>
      </c>
      <c r="D207" s="311">
        <v>160</v>
      </c>
      <c r="E207" s="311">
        <v>160</v>
      </c>
      <c r="F207" s="312">
        <v>1576.88</v>
      </c>
      <c r="G207" s="313">
        <f t="shared" ref="G207:G209" si="61">F207/D207</f>
        <v>9.855500000000001</v>
      </c>
      <c r="H207" s="314">
        <f t="shared" si="52"/>
        <v>3153.76</v>
      </c>
      <c r="I207" s="314">
        <f t="shared" ref="I207:I209" si="62">ROUND(H207*1.2359,2)</f>
        <v>3897.73</v>
      </c>
    </row>
    <row r="208" spans="1:9" x14ac:dyDescent="0.25">
      <c r="A208" s="303" t="s">
        <v>445</v>
      </c>
      <c r="B208" s="311">
        <v>1</v>
      </c>
      <c r="C208" s="315">
        <f t="shared" si="60"/>
        <v>154</v>
      </c>
      <c r="D208" s="311">
        <v>77</v>
      </c>
      <c r="E208" s="311">
        <v>77</v>
      </c>
      <c r="F208" s="312">
        <v>758.87</v>
      </c>
      <c r="G208" s="313">
        <f t="shared" si="61"/>
        <v>9.8554545454545455</v>
      </c>
      <c r="H208" s="314">
        <f t="shared" si="52"/>
        <v>1517.74</v>
      </c>
      <c r="I208" s="314">
        <f t="shared" si="62"/>
        <v>1875.77</v>
      </c>
    </row>
    <row r="209" spans="1:9" x14ac:dyDescent="0.25">
      <c r="A209" s="303" t="s">
        <v>445</v>
      </c>
      <c r="B209" s="311">
        <v>1</v>
      </c>
      <c r="C209" s="315">
        <f t="shared" si="60"/>
        <v>272</v>
      </c>
      <c r="D209" s="311">
        <v>136</v>
      </c>
      <c r="E209" s="311">
        <v>136</v>
      </c>
      <c r="F209" s="312">
        <v>1340.35</v>
      </c>
      <c r="G209" s="313">
        <f t="shared" si="61"/>
        <v>9.8555147058823529</v>
      </c>
      <c r="H209" s="314">
        <f t="shared" si="52"/>
        <v>2680.7</v>
      </c>
      <c r="I209" s="314">
        <f t="shared" si="62"/>
        <v>3313.08</v>
      </c>
    </row>
    <row r="210" spans="1:9" ht="47.25" x14ac:dyDescent="0.25">
      <c r="A210" s="284" t="s">
        <v>17</v>
      </c>
      <c r="B210" s="304">
        <f>SUM(B211:B229)</f>
        <v>19</v>
      </c>
      <c r="C210" s="304"/>
      <c r="D210" s="304"/>
      <c r="E210" s="304">
        <f>SUM(E211:E229)</f>
        <v>725</v>
      </c>
      <c r="F210" s="298"/>
      <c r="G210" s="298"/>
      <c r="H210" s="298">
        <f>SUM(H211:H229)</f>
        <v>8404.48</v>
      </c>
      <c r="I210" s="298">
        <f>SUM(I211:I229)</f>
        <v>10387.120000000001</v>
      </c>
    </row>
    <row r="211" spans="1:9" x14ac:dyDescent="0.25">
      <c r="A211" s="305" t="s">
        <v>451</v>
      </c>
      <c r="B211" s="315">
        <v>1</v>
      </c>
      <c r="C211" s="315">
        <f t="shared" ref="C211:C229" si="63">D211+E211</f>
        <v>208</v>
      </c>
      <c r="D211" s="315">
        <v>160</v>
      </c>
      <c r="E211" s="315">
        <v>48</v>
      </c>
      <c r="F211" s="314">
        <v>831.44</v>
      </c>
      <c r="G211" s="313">
        <f t="shared" ref="G211:G229" si="64">F211/D211</f>
        <v>5.1965000000000003</v>
      </c>
      <c r="H211" s="314">
        <f t="shared" si="52"/>
        <v>498.86</v>
      </c>
      <c r="I211" s="314">
        <f t="shared" ref="I211:I229" si="65">ROUND(H211*1.2359,2)</f>
        <v>616.54</v>
      </c>
    </row>
    <row r="212" spans="1:9" x14ac:dyDescent="0.25">
      <c r="A212" s="305" t="s">
        <v>451</v>
      </c>
      <c r="B212" s="315">
        <v>1</v>
      </c>
      <c r="C212" s="315">
        <f t="shared" si="63"/>
        <v>88</v>
      </c>
      <c r="D212" s="315">
        <v>64</v>
      </c>
      <c r="E212" s="315">
        <v>24</v>
      </c>
      <c r="F212" s="314">
        <v>332.58</v>
      </c>
      <c r="G212" s="313">
        <f t="shared" si="64"/>
        <v>5.1965624999999998</v>
      </c>
      <c r="H212" s="314">
        <f t="shared" si="52"/>
        <v>249.44</v>
      </c>
      <c r="I212" s="314">
        <f t="shared" si="65"/>
        <v>308.27999999999997</v>
      </c>
    </row>
    <row r="213" spans="1:9" x14ac:dyDescent="0.25">
      <c r="A213" s="305" t="s">
        <v>451</v>
      </c>
      <c r="B213" s="315">
        <v>1</v>
      </c>
      <c r="C213" s="315">
        <f t="shared" si="63"/>
        <v>172</v>
      </c>
      <c r="D213" s="315">
        <v>160</v>
      </c>
      <c r="E213" s="315">
        <v>12</v>
      </c>
      <c r="F213" s="314">
        <v>831.44</v>
      </c>
      <c r="G213" s="313">
        <f t="shared" si="64"/>
        <v>5.1965000000000003</v>
      </c>
      <c r="H213" s="314">
        <f t="shared" si="52"/>
        <v>124.72</v>
      </c>
      <c r="I213" s="314">
        <f t="shared" si="65"/>
        <v>154.13999999999999</v>
      </c>
    </row>
    <row r="214" spans="1:9" x14ac:dyDescent="0.25">
      <c r="A214" s="305" t="s">
        <v>451</v>
      </c>
      <c r="B214" s="315">
        <v>1</v>
      </c>
      <c r="C214" s="315">
        <f t="shared" si="63"/>
        <v>96</v>
      </c>
      <c r="D214" s="315">
        <v>88</v>
      </c>
      <c r="E214" s="315">
        <v>8</v>
      </c>
      <c r="F214" s="314">
        <v>457.29</v>
      </c>
      <c r="G214" s="313">
        <f t="shared" si="64"/>
        <v>5.1964772727272726</v>
      </c>
      <c r="H214" s="314">
        <f t="shared" si="52"/>
        <v>83.14</v>
      </c>
      <c r="I214" s="314">
        <f t="shared" si="65"/>
        <v>102.75</v>
      </c>
    </row>
    <row r="215" spans="1:9" x14ac:dyDescent="0.25">
      <c r="A215" s="305" t="s">
        <v>455</v>
      </c>
      <c r="B215" s="315">
        <v>1</v>
      </c>
      <c r="C215" s="315">
        <f t="shared" si="63"/>
        <v>208</v>
      </c>
      <c r="D215" s="315">
        <v>160</v>
      </c>
      <c r="E215" s="315">
        <v>48</v>
      </c>
      <c r="F215" s="314">
        <v>941.34</v>
      </c>
      <c r="G215" s="313">
        <f t="shared" si="64"/>
        <v>5.883375</v>
      </c>
      <c r="H215" s="314">
        <f t="shared" si="52"/>
        <v>564.79999999999995</v>
      </c>
      <c r="I215" s="314">
        <f t="shared" si="65"/>
        <v>698.04</v>
      </c>
    </row>
    <row r="216" spans="1:9" x14ac:dyDescent="0.25">
      <c r="A216" s="305" t="s">
        <v>455</v>
      </c>
      <c r="B216" s="315">
        <v>1</v>
      </c>
      <c r="C216" s="315">
        <f t="shared" si="63"/>
        <v>208</v>
      </c>
      <c r="D216" s="315">
        <v>160</v>
      </c>
      <c r="E216" s="315">
        <v>48</v>
      </c>
      <c r="F216" s="314">
        <v>941.34</v>
      </c>
      <c r="G216" s="313">
        <f t="shared" si="64"/>
        <v>5.883375</v>
      </c>
      <c r="H216" s="314">
        <f t="shared" si="52"/>
        <v>564.79999999999995</v>
      </c>
      <c r="I216" s="314">
        <f t="shared" si="65"/>
        <v>698.04</v>
      </c>
    </row>
    <row r="217" spans="1:9" x14ac:dyDescent="0.25">
      <c r="A217" s="305" t="s">
        <v>455</v>
      </c>
      <c r="B217" s="315">
        <v>1</v>
      </c>
      <c r="C217" s="315">
        <f t="shared" si="63"/>
        <v>216</v>
      </c>
      <c r="D217" s="315">
        <v>160</v>
      </c>
      <c r="E217" s="315">
        <v>56</v>
      </c>
      <c r="F217" s="314">
        <v>941.34</v>
      </c>
      <c r="G217" s="313">
        <f t="shared" si="64"/>
        <v>5.883375</v>
      </c>
      <c r="H217" s="312">
        <f t="shared" si="52"/>
        <v>658.94</v>
      </c>
      <c r="I217" s="314">
        <f t="shared" si="65"/>
        <v>814.38</v>
      </c>
    </row>
    <row r="218" spans="1:9" x14ac:dyDescent="0.25">
      <c r="A218" s="305" t="s">
        <v>455</v>
      </c>
      <c r="B218" s="315">
        <v>1</v>
      </c>
      <c r="C218" s="315">
        <f t="shared" si="63"/>
        <v>208</v>
      </c>
      <c r="D218" s="315">
        <v>160</v>
      </c>
      <c r="E218" s="315">
        <v>48</v>
      </c>
      <c r="F218" s="314">
        <v>941.34</v>
      </c>
      <c r="G218" s="313">
        <f t="shared" si="64"/>
        <v>5.883375</v>
      </c>
      <c r="H218" s="312">
        <f t="shared" si="52"/>
        <v>564.79999999999995</v>
      </c>
      <c r="I218" s="314">
        <f t="shared" si="65"/>
        <v>698.04</v>
      </c>
    </row>
    <row r="219" spans="1:9" x14ac:dyDescent="0.25">
      <c r="A219" s="305" t="s">
        <v>455</v>
      </c>
      <c r="B219" s="315">
        <v>1</v>
      </c>
      <c r="C219" s="315">
        <f t="shared" si="63"/>
        <v>208</v>
      </c>
      <c r="D219" s="315">
        <v>160</v>
      </c>
      <c r="E219" s="315">
        <v>48</v>
      </c>
      <c r="F219" s="314">
        <v>941.34</v>
      </c>
      <c r="G219" s="313">
        <f t="shared" si="64"/>
        <v>5.883375</v>
      </c>
      <c r="H219" s="312">
        <f t="shared" si="52"/>
        <v>564.79999999999995</v>
      </c>
      <c r="I219" s="314">
        <f t="shared" si="65"/>
        <v>698.04</v>
      </c>
    </row>
    <row r="220" spans="1:9" x14ac:dyDescent="0.25">
      <c r="A220" s="305" t="s">
        <v>455</v>
      </c>
      <c r="B220" s="315">
        <v>1</v>
      </c>
      <c r="C220" s="315">
        <f t="shared" si="63"/>
        <v>208</v>
      </c>
      <c r="D220" s="315">
        <v>160</v>
      </c>
      <c r="E220" s="315">
        <v>48</v>
      </c>
      <c r="F220" s="314">
        <v>941.34</v>
      </c>
      <c r="G220" s="313">
        <f t="shared" si="64"/>
        <v>5.883375</v>
      </c>
      <c r="H220" s="312">
        <f t="shared" si="52"/>
        <v>564.79999999999995</v>
      </c>
      <c r="I220" s="314">
        <f t="shared" si="65"/>
        <v>698.04</v>
      </c>
    </row>
    <row r="221" spans="1:9" x14ac:dyDescent="0.25">
      <c r="A221" s="305" t="s">
        <v>455</v>
      </c>
      <c r="B221" s="315">
        <v>1</v>
      </c>
      <c r="C221" s="315">
        <f t="shared" si="63"/>
        <v>224</v>
      </c>
      <c r="D221" s="315">
        <v>160</v>
      </c>
      <c r="E221" s="315">
        <v>64</v>
      </c>
      <c r="F221" s="314">
        <v>941.34</v>
      </c>
      <c r="G221" s="313">
        <f t="shared" si="64"/>
        <v>5.883375</v>
      </c>
      <c r="H221" s="312">
        <f t="shared" si="52"/>
        <v>753.07</v>
      </c>
      <c r="I221" s="314">
        <f t="shared" si="65"/>
        <v>930.72</v>
      </c>
    </row>
    <row r="222" spans="1:9" x14ac:dyDescent="0.25">
      <c r="A222" s="305" t="s">
        <v>455</v>
      </c>
      <c r="B222" s="315">
        <v>1</v>
      </c>
      <c r="C222" s="315">
        <f t="shared" si="63"/>
        <v>208</v>
      </c>
      <c r="D222" s="315">
        <v>160</v>
      </c>
      <c r="E222" s="315">
        <v>48</v>
      </c>
      <c r="F222" s="314">
        <v>941.34</v>
      </c>
      <c r="G222" s="313">
        <f t="shared" si="64"/>
        <v>5.883375</v>
      </c>
      <c r="H222" s="312">
        <f t="shared" si="52"/>
        <v>564.79999999999995</v>
      </c>
      <c r="I222" s="314">
        <f t="shared" si="65"/>
        <v>698.04</v>
      </c>
    </row>
    <row r="223" spans="1:9" x14ac:dyDescent="0.25">
      <c r="A223" s="305" t="s">
        <v>455</v>
      </c>
      <c r="B223" s="315">
        <v>1</v>
      </c>
      <c r="C223" s="315">
        <f t="shared" si="63"/>
        <v>232</v>
      </c>
      <c r="D223" s="315">
        <v>160</v>
      </c>
      <c r="E223" s="315">
        <v>72</v>
      </c>
      <c r="F223" s="314">
        <v>941.34</v>
      </c>
      <c r="G223" s="313">
        <f t="shared" si="64"/>
        <v>5.883375</v>
      </c>
      <c r="H223" s="312">
        <f t="shared" si="52"/>
        <v>847.21</v>
      </c>
      <c r="I223" s="314">
        <f t="shared" si="65"/>
        <v>1047.07</v>
      </c>
    </row>
    <row r="224" spans="1:9" x14ac:dyDescent="0.25">
      <c r="A224" s="305" t="s">
        <v>455</v>
      </c>
      <c r="B224" s="315">
        <v>1</v>
      </c>
      <c r="C224" s="315">
        <f t="shared" si="63"/>
        <v>104</v>
      </c>
      <c r="D224" s="315">
        <v>80</v>
      </c>
      <c r="E224" s="315">
        <v>24</v>
      </c>
      <c r="F224" s="314">
        <v>470.67</v>
      </c>
      <c r="G224" s="313">
        <f t="shared" si="64"/>
        <v>5.883375</v>
      </c>
      <c r="H224" s="312">
        <f t="shared" si="52"/>
        <v>282.39999999999998</v>
      </c>
      <c r="I224" s="314">
        <f t="shared" si="65"/>
        <v>349.02</v>
      </c>
    </row>
    <row r="225" spans="1:9" x14ac:dyDescent="0.25">
      <c r="A225" s="305" t="s">
        <v>450</v>
      </c>
      <c r="B225" s="315">
        <v>1</v>
      </c>
      <c r="C225" s="315">
        <f t="shared" si="63"/>
        <v>168</v>
      </c>
      <c r="D225" s="315">
        <v>160</v>
      </c>
      <c r="E225" s="315">
        <v>8</v>
      </c>
      <c r="F225" s="314">
        <v>941.34</v>
      </c>
      <c r="G225" s="313">
        <f t="shared" si="64"/>
        <v>5.883375</v>
      </c>
      <c r="H225" s="312">
        <f t="shared" ref="H225:H241" si="66">ROUND(E225*G225*2,2)</f>
        <v>94.13</v>
      </c>
      <c r="I225" s="314">
        <f t="shared" si="65"/>
        <v>116.34</v>
      </c>
    </row>
    <row r="226" spans="1:9" x14ac:dyDescent="0.25">
      <c r="A226" s="305" t="s">
        <v>449</v>
      </c>
      <c r="B226" s="315">
        <v>1</v>
      </c>
      <c r="C226" s="315">
        <f t="shared" si="63"/>
        <v>208</v>
      </c>
      <c r="D226" s="315">
        <v>160</v>
      </c>
      <c r="E226" s="315">
        <v>48</v>
      </c>
      <c r="F226" s="314">
        <v>941.34</v>
      </c>
      <c r="G226" s="313">
        <f t="shared" si="64"/>
        <v>5.883375</v>
      </c>
      <c r="H226" s="314">
        <f t="shared" si="66"/>
        <v>564.79999999999995</v>
      </c>
      <c r="I226" s="314">
        <f t="shared" si="65"/>
        <v>698.04</v>
      </c>
    </row>
    <row r="227" spans="1:9" x14ac:dyDescent="0.25">
      <c r="A227" s="305" t="s">
        <v>449</v>
      </c>
      <c r="B227" s="315">
        <v>1</v>
      </c>
      <c r="C227" s="315">
        <f t="shared" si="63"/>
        <v>172</v>
      </c>
      <c r="D227" s="315">
        <v>160</v>
      </c>
      <c r="E227" s="315">
        <v>12</v>
      </c>
      <c r="F227" s="314">
        <v>941.34</v>
      </c>
      <c r="G227" s="313">
        <f t="shared" si="64"/>
        <v>5.883375</v>
      </c>
      <c r="H227" s="314">
        <f t="shared" si="66"/>
        <v>141.19999999999999</v>
      </c>
      <c r="I227" s="314">
        <f t="shared" si="65"/>
        <v>174.51</v>
      </c>
    </row>
    <row r="228" spans="1:9" x14ac:dyDescent="0.25">
      <c r="A228" s="305" t="s">
        <v>449</v>
      </c>
      <c r="B228" s="315">
        <v>1</v>
      </c>
      <c r="C228" s="315">
        <f t="shared" si="63"/>
        <v>97</v>
      </c>
      <c r="D228" s="315">
        <v>72</v>
      </c>
      <c r="E228" s="315">
        <v>25</v>
      </c>
      <c r="F228" s="314">
        <v>423.6</v>
      </c>
      <c r="G228" s="313">
        <f t="shared" si="64"/>
        <v>5.8833333333333337</v>
      </c>
      <c r="H228" s="314">
        <f t="shared" si="66"/>
        <v>294.17</v>
      </c>
      <c r="I228" s="314">
        <f t="shared" si="65"/>
        <v>363.56</v>
      </c>
    </row>
    <row r="229" spans="1:9" s="161" customFormat="1" x14ac:dyDescent="0.25">
      <c r="A229" s="306" t="s">
        <v>449</v>
      </c>
      <c r="B229" s="311">
        <v>1</v>
      </c>
      <c r="C229" s="311">
        <f t="shared" si="63"/>
        <v>196</v>
      </c>
      <c r="D229" s="311">
        <v>160</v>
      </c>
      <c r="E229" s="311">
        <v>36</v>
      </c>
      <c r="F229" s="312">
        <v>941.34</v>
      </c>
      <c r="G229" s="313">
        <f t="shared" si="64"/>
        <v>5.883375</v>
      </c>
      <c r="H229" s="312">
        <f t="shared" si="66"/>
        <v>423.6</v>
      </c>
      <c r="I229" s="312">
        <f t="shared" si="65"/>
        <v>523.53</v>
      </c>
    </row>
    <row r="230" spans="1:9" ht="31.5" x14ac:dyDescent="0.25">
      <c r="A230" s="287" t="s">
        <v>473</v>
      </c>
      <c r="B230" s="318">
        <f>B231</f>
        <v>1</v>
      </c>
      <c r="C230" s="318"/>
      <c r="D230" s="318"/>
      <c r="E230" s="318">
        <f t="shared" ref="E230" si="67">E231</f>
        <v>152</v>
      </c>
      <c r="F230" s="310"/>
      <c r="G230" s="310"/>
      <c r="H230" s="310">
        <f>H231</f>
        <v>3425.78</v>
      </c>
      <c r="I230" s="310">
        <f>I231</f>
        <v>4233.92</v>
      </c>
    </row>
    <row r="231" spans="1:9" ht="31.5" x14ac:dyDescent="0.25">
      <c r="A231" s="284" t="s">
        <v>16</v>
      </c>
      <c r="B231" s="304">
        <f>SUM(B232:B232)</f>
        <v>1</v>
      </c>
      <c r="C231" s="304"/>
      <c r="D231" s="304"/>
      <c r="E231" s="304">
        <f>SUM(E232:E232)</f>
        <v>152</v>
      </c>
      <c r="F231" s="298"/>
      <c r="G231" s="298"/>
      <c r="H231" s="298">
        <f>SUM(H232:H232)</f>
        <v>3425.78</v>
      </c>
      <c r="I231" s="298">
        <f>SUM(I232:I232)</f>
        <v>4233.92</v>
      </c>
    </row>
    <row r="232" spans="1:9" x14ac:dyDescent="0.25">
      <c r="A232" s="305" t="s">
        <v>62</v>
      </c>
      <c r="B232" s="315">
        <v>1</v>
      </c>
      <c r="C232" s="315">
        <f>D232+E232</f>
        <v>292</v>
      </c>
      <c r="D232" s="315">
        <v>140</v>
      </c>
      <c r="E232" s="315">
        <v>152</v>
      </c>
      <c r="F232" s="314">
        <v>1577.66</v>
      </c>
      <c r="G232" s="313">
        <f t="shared" ref="G232" si="68">F232/D232</f>
        <v>11.269</v>
      </c>
      <c r="H232" s="314">
        <f t="shared" si="66"/>
        <v>3425.78</v>
      </c>
      <c r="I232" s="314">
        <f>ROUND(H232*1.2359,2)</f>
        <v>4233.92</v>
      </c>
    </row>
    <row r="233" spans="1:9" ht="31.5" x14ac:dyDescent="0.25">
      <c r="A233" s="287" t="s">
        <v>595</v>
      </c>
      <c r="B233" s="318">
        <f>B234+B239</f>
        <v>6</v>
      </c>
      <c r="C233" s="318"/>
      <c r="D233" s="318"/>
      <c r="E233" s="318">
        <f t="shared" ref="E233" si="69">E234+E239</f>
        <v>61</v>
      </c>
      <c r="F233" s="310"/>
      <c r="G233" s="310"/>
      <c r="H233" s="310">
        <f>H234+H239</f>
        <v>713.01</v>
      </c>
      <c r="I233" s="310">
        <f>I234+I239</f>
        <v>881.22</v>
      </c>
    </row>
    <row r="234" spans="1:9" ht="47.25" x14ac:dyDescent="0.25">
      <c r="A234" s="284" t="s">
        <v>17</v>
      </c>
      <c r="B234" s="304">
        <f>SUM(B235:B238)</f>
        <v>4</v>
      </c>
      <c r="C234" s="304"/>
      <c r="D234" s="304"/>
      <c r="E234" s="304">
        <f>SUM(E235:E238)</f>
        <v>40</v>
      </c>
      <c r="F234" s="298"/>
      <c r="G234" s="298"/>
      <c r="H234" s="298">
        <f>SUM(H235:H238)</f>
        <v>538.16999999999996</v>
      </c>
      <c r="I234" s="298">
        <f>SUM(I235:I238)</f>
        <v>665.13</v>
      </c>
    </row>
    <row r="235" spans="1:9" x14ac:dyDescent="0.25">
      <c r="A235" s="305" t="s">
        <v>451</v>
      </c>
      <c r="B235" s="315">
        <v>1</v>
      </c>
      <c r="C235" s="315">
        <f>D235+E235</f>
        <v>145</v>
      </c>
      <c r="D235" s="315">
        <v>140</v>
      </c>
      <c r="E235" s="315">
        <v>5</v>
      </c>
      <c r="F235" s="314">
        <v>941.81</v>
      </c>
      <c r="G235" s="313">
        <f t="shared" ref="G235:G241" si="70">F235/D235</f>
        <v>6.7272142857142851</v>
      </c>
      <c r="H235" s="314">
        <f t="shared" si="66"/>
        <v>67.27</v>
      </c>
      <c r="I235" s="314">
        <f>ROUND(H235*1.2359,2)</f>
        <v>83.14</v>
      </c>
    </row>
    <row r="236" spans="1:9" x14ac:dyDescent="0.25">
      <c r="A236" s="305" t="s">
        <v>451</v>
      </c>
      <c r="B236" s="315">
        <v>1</v>
      </c>
      <c r="C236" s="315">
        <f t="shared" ref="C236:C241" si="71">D236+E236</f>
        <v>152</v>
      </c>
      <c r="D236" s="315">
        <v>140</v>
      </c>
      <c r="E236" s="315">
        <v>12</v>
      </c>
      <c r="F236" s="314">
        <v>941.81</v>
      </c>
      <c r="G236" s="313">
        <f t="shared" si="70"/>
        <v>6.7272142857142851</v>
      </c>
      <c r="H236" s="314">
        <f t="shared" si="66"/>
        <v>161.44999999999999</v>
      </c>
      <c r="I236" s="314">
        <f>ROUND(H236*1.2359,2)</f>
        <v>199.54</v>
      </c>
    </row>
    <row r="237" spans="1:9" x14ac:dyDescent="0.25">
      <c r="A237" s="305" t="s">
        <v>451</v>
      </c>
      <c r="B237" s="315">
        <v>1</v>
      </c>
      <c r="C237" s="315">
        <f t="shared" si="71"/>
        <v>116</v>
      </c>
      <c r="D237" s="315">
        <v>105</v>
      </c>
      <c r="E237" s="315">
        <v>11</v>
      </c>
      <c r="F237" s="314">
        <v>706.36</v>
      </c>
      <c r="G237" s="313">
        <f t="shared" si="70"/>
        <v>6.7272380952380955</v>
      </c>
      <c r="H237" s="314">
        <f t="shared" si="66"/>
        <v>148</v>
      </c>
      <c r="I237" s="314">
        <f>ROUND(H237*1.2359,2)</f>
        <v>182.91</v>
      </c>
    </row>
    <row r="238" spans="1:9" x14ac:dyDescent="0.25">
      <c r="A238" s="305" t="s">
        <v>449</v>
      </c>
      <c r="B238" s="315">
        <v>1</v>
      </c>
      <c r="C238" s="315">
        <f t="shared" si="71"/>
        <v>152</v>
      </c>
      <c r="D238" s="315">
        <v>140</v>
      </c>
      <c r="E238" s="315">
        <v>12</v>
      </c>
      <c r="F238" s="314">
        <v>941.81</v>
      </c>
      <c r="G238" s="313">
        <f t="shared" si="70"/>
        <v>6.7272142857142851</v>
      </c>
      <c r="H238" s="314">
        <f t="shared" si="66"/>
        <v>161.44999999999999</v>
      </c>
      <c r="I238" s="314">
        <f>ROUND(H238*1.2359,2)</f>
        <v>199.54</v>
      </c>
    </row>
    <row r="239" spans="1:9" ht="31.5" x14ac:dyDescent="0.25">
      <c r="A239" s="284" t="s">
        <v>103</v>
      </c>
      <c r="B239" s="304">
        <f>SUM(B240:B241)</f>
        <v>2</v>
      </c>
      <c r="C239" s="304"/>
      <c r="D239" s="304"/>
      <c r="E239" s="304">
        <f>SUM(E240:E241)</f>
        <v>21</v>
      </c>
      <c r="F239" s="298"/>
      <c r="G239" s="298"/>
      <c r="H239" s="298">
        <f>SUM(H240:H241)</f>
        <v>174.83999999999997</v>
      </c>
      <c r="I239" s="298">
        <f>SUM(I240:I241)</f>
        <v>216.09</v>
      </c>
    </row>
    <row r="240" spans="1:9" x14ac:dyDescent="0.25">
      <c r="A240" s="305" t="s">
        <v>22</v>
      </c>
      <c r="B240" s="315">
        <v>1</v>
      </c>
      <c r="C240" s="315">
        <f t="shared" si="71"/>
        <v>152</v>
      </c>
      <c r="D240" s="315">
        <v>140</v>
      </c>
      <c r="E240" s="315">
        <v>12</v>
      </c>
      <c r="F240" s="314">
        <v>500</v>
      </c>
      <c r="G240" s="313">
        <f t="shared" si="70"/>
        <v>3.5714285714285716</v>
      </c>
      <c r="H240" s="314">
        <f t="shared" si="66"/>
        <v>85.71</v>
      </c>
      <c r="I240" s="314">
        <f>ROUND(H240*1.2359,2)</f>
        <v>105.93</v>
      </c>
    </row>
    <row r="241" spans="1:9" x14ac:dyDescent="0.25">
      <c r="A241" s="305" t="s">
        <v>22</v>
      </c>
      <c r="B241" s="315">
        <v>1</v>
      </c>
      <c r="C241" s="315">
        <f t="shared" si="71"/>
        <v>44</v>
      </c>
      <c r="D241" s="315">
        <v>35</v>
      </c>
      <c r="E241" s="315">
        <v>9</v>
      </c>
      <c r="F241" s="314">
        <v>173.3</v>
      </c>
      <c r="G241" s="313">
        <f t="shared" si="70"/>
        <v>4.951428571428572</v>
      </c>
      <c r="H241" s="314">
        <f t="shared" si="66"/>
        <v>89.13</v>
      </c>
      <c r="I241" s="314">
        <f>ROUND(H241*1.2359,2)</f>
        <v>110.16</v>
      </c>
    </row>
    <row r="242" spans="1:9" ht="25.5" customHeight="1" x14ac:dyDescent="0.25">
      <c r="A242" s="287" t="s">
        <v>596</v>
      </c>
      <c r="B242" s="318">
        <f>B243+B249</f>
        <v>10</v>
      </c>
      <c r="C242" s="318"/>
      <c r="D242" s="318"/>
      <c r="E242" s="318">
        <f t="shared" ref="E242" si="72">E243+E249</f>
        <v>376</v>
      </c>
      <c r="F242" s="310"/>
      <c r="G242" s="310"/>
      <c r="H242" s="310">
        <f>H243+H249</f>
        <v>3741.98</v>
      </c>
      <c r="I242" s="310">
        <f>I243+I249</f>
        <v>4624.7000000000007</v>
      </c>
    </row>
    <row r="243" spans="1:9" ht="47.25" x14ac:dyDescent="0.25">
      <c r="A243" s="284" t="s">
        <v>17</v>
      </c>
      <c r="B243" s="304">
        <f>SUM(B244:B248)</f>
        <v>5</v>
      </c>
      <c r="C243" s="304"/>
      <c r="D243" s="304"/>
      <c r="E243" s="304">
        <f t="shared" ref="E243" si="73">SUM(E244:E248)</f>
        <v>168</v>
      </c>
      <c r="F243" s="298"/>
      <c r="G243" s="298"/>
      <c r="H243" s="298">
        <f>SUM(H244:H248)</f>
        <v>1940.55</v>
      </c>
      <c r="I243" s="298">
        <f>SUM(I244:I248)</f>
        <v>2398.3200000000002</v>
      </c>
    </row>
    <row r="244" spans="1:9" x14ac:dyDescent="0.25">
      <c r="A244" s="305" t="s">
        <v>449</v>
      </c>
      <c r="B244" s="315">
        <v>1</v>
      </c>
      <c r="C244" s="315">
        <f t="shared" ref="C244:C254" si="74">D244+E244</f>
        <v>216</v>
      </c>
      <c r="D244" s="315">
        <v>160</v>
      </c>
      <c r="E244" s="315">
        <v>56</v>
      </c>
      <c r="F244" s="314">
        <v>941.34</v>
      </c>
      <c r="G244" s="313">
        <f t="shared" ref="G244:G254" si="75">F244/D244</f>
        <v>5.883375</v>
      </c>
      <c r="H244" s="314">
        <f t="shared" ref="H244:H254" si="76">ROUND(E244*G244*2,2)</f>
        <v>658.94</v>
      </c>
      <c r="I244" s="314">
        <f>ROUND(H244*1.2359,2)</f>
        <v>814.38</v>
      </c>
    </row>
    <row r="245" spans="1:9" x14ac:dyDescent="0.25">
      <c r="A245" s="305" t="s">
        <v>450</v>
      </c>
      <c r="B245" s="315">
        <v>1</v>
      </c>
      <c r="C245" s="315">
        <f t="shared" si="74"/>
        <v>212</v>
      </c>
      <c r="D245" s="315">
        <v>160</v>
      </c>
      <c r="E245" s="315">
        <v>52</v>
      </c>
      <c r="F245" s="314">
        <v>941.34</v>
      </c>
      <c r="G245" s="313">
        <f t="shared" si="75"/>
        <v>5.883375</v>
      </c>
      <c r="H245" s="314">
        <f t="shared" si="76"/>
        <v>611.87</v>
      </c>
      <c r="I245" s="314">
        <f>ROUND(H245*1.2359,2)</f>
        <v>756.21</v>
      </c>
    </row>
    <row r="246" spans="1:9" x14ac:dyDescent="0.25">
      <c r="A246" s="305" t="s">
        <v>447</v>
      </c>
      <c r="B246" s="315">
        <v>1</v>
      </c>
      <c r="C246" s="315">
        <f t="shared" si="74"/>
        <v>200</v>
      </c>
      <c r="D246" s="315">
        <v>160</v>
      </c>
      <c r="E246" s="315">
        <v>40</v>
      </c>
      <c r="F246" s="314">
        <v>870</v>
      </c>
      <c r="G246" s="313">
        <f t="shared" si="75"/>
        <v>5.4375</v>
      </c>
      <c r="H246" s="314">
        <f t="shared" si="76"/>
        <v>435</v>
      </c>
      <c r="I246" s="314">
        <f>ROUND(H246*1.2359,2)</f>
        <v>537.62</v>
      </c>
    </row>
    <row r="247" spans="1:9" x14ac:dyDescent="0.25">
      <c r="A247" s="305" t="s">
        <v>449</v>
      </c>
      <c r="B247" s="315">
        <v>1</v>
      </c>
      <c r="C247" s="315">
        <f t="shared" si="74"/>
        <v>174</v>
      </c>
      <c r="D247" s="315">
        <v>160</v>
      </c>
      <c r="E247" s="315">
        <v>14</v>
      </c>
      <c r="F247" s="314">
        <v>985</v>
      </c>
      <c r="G247" s="313">
        <f t="shared" si="75"/>
        <v>6.15625</v>
      </c>
      <c r="H247" s="314">
        <f t="shared" si="76"/>
        <v>172.38</v>
      </c>
      <c r="I247" s="314">
        <f>ROUND(H247*1.2359,2)</f>
        <v>213.04</v>
      </c>
    </row>
    <row r="248" spans="1:9" x14ac:dyDescent="0.25">
      <c r="A248" s="305" t="s">
        <v>35</v>
      </c>
      <c r="B248" s="315">
        <v>1</v>
      </c>
      <c r="C248" s="315">
        <f t="shared" si="74"/>
        <v>166</v>
      </c>
      <c r="D248" s="315">
        <v>160</v>
      </c>
      <c r="E248" s="315">
        <v>6</v>
      </c>
      <c r="F248" s="314">
        <v>831.44</v>
      </c>
      <c r="G248" s="313">
        <f t="shared" si="75"/>
        <v>5.1965000000000003</v>
      </c>
      <c r="H248" s="314">
        <f t="shared" si="76"/>
        <v>62.36</v>
      </c>
      <c r="I248" s="314">
        <f>ROUND(H248*1.2359,2)</f>
        <v>77.069999999999993</v>
      </c>
    </row>
    <row r="249" spans="1:9" ht="31.5" x14ac:dyDescent="0.25">
      <c r="A249" s="284" t="s">
        <v>103</v>
      </c>
      <c r="B249" s="304">
        <f>SUM(B250:B254)</f>
        <v>5</v>
      </c>
      <c r="C249" s="304"/>
      <c r="D249" s="304"/>
      <c r="E249" s="304">
        <f>SUM(E250:E254)</f>
        <v>208</v>
      </c>
      <c r="F249" s="298"/>
      <c r="G249" s="298"/>
      <c r="H249" s="298">
        <f>SUM(H250:H254)</f>
        <v>1801.43</v>
      </c>
      <c r="I249" s="298">
        <f>SUM(I250:I254)</f>
        <v>2226.38</v>
      </c>
    </row>
    <row r="250" spans="1:9" x14ac:dyDescent="0.25">
      <c r="A250" s="305" t="s">
        <v>22</v>
      </c>
      <c r="B250" s="315">
        <v>1</v>
      </c>
      <c r="C250" s="315">
        <f t="shared" si="74"/>
        <v>216</v>
      </c>
      <c r="D250" s="315">
        <v>160</v>
      </c>
      <c r="E250" s="315">
        <v>56</v>
      </c>
      <c r="F250" s="314">
        <v>692.86</v>
      </c>
      <c r="G250" s="313">
        <f t="shared" si="75"/>
        <v>4.3303750000000001</v>
      </c>
      <c r="H250" s="314">
        <f t="shared" si="76"/>
        <v>485</v>
      </c>
      <c r="I250" s="314">
        <f>ROUND(H250*1.2359,2)</f>
        <v>599.41</v>
      </c>
    </row>
    <row r="251" spans="1:9" x14ac:dyDescent="0.25">
      <c r="A251" s="305" t="s">
        <v>22</v>
      </c>
      <c r="B251" s="315">
        <v>1</v>
      </c>
      <c r="C251" s="315">
        <f t="shared" si="74"/>
        <v>216</v>
      </c>
      <c r="D251" s="315">
        <v>160</v>
      </c>
      <c r="E251" s="315">
        <v>56</v>
      </c>
      <c r="F251" s="314">
        <v>692.86</v>
      </c>
      <c r="G251" s="313">
        <f t="shared" si="75"/>
        <v>4.3303750000000001</v>
      </c>
      <c r="H251" s="314">
        <f t="shared" si="76"/>
        <v>485</v>
      </c>
      <c r="I251" s="314">
        <f>ROUND(H251*1.2359,2)</f>
        <v>599.41</v>
      </c>
    </row>
    <row r="252" spans="1:9" x14ac:dyDescent="0.25">
      <c r="A252" s="305" t="s">
        <v>22</v>
      </c>
      <c r="B252" s="315">
        <v>1</v>
      </c>
      <c r="C252" s="315">
        <f t="shared" si="74"/>
        <v>216</v>
      </c>
      <c r="D252" s="315">
        <v>160</v>
      </c>
      <c r="E252" s="315">
        <v>56</v>
      </c>
      <c r="F252" s="314">
        <v>692.86</v>
      </c>
      <c r="G252" s="313">
        <f t="shared" si="75"/>
        <v>4.3303750000000001</v>
      </c>
      <c r="H252" s="314">
        <f t="shared" si="76"/>
        <v>485</v>
      </c>
      <c r="I252" s="314">
        <f>ROUND(H252*1.2359,2)</f>
        <v>599.41</v>
      </c>
    </row>
    <row r="253" spans="1:9" x14ac:dyDescent="0.25">
      <c r="A253" s="305" t="s">
        <v>22</v>
      </c>
      <c r="B253" s="315">
        <v>1</v>
      </c>
      <c r="C253" s="315">
        <f t="shared" si="74"/>
        <v>184</v>
      </c>
      <c r="D253" s="315">
        <v>160</v>
      </c>
      <c r="E253" s="315">
        <v>24</v>
      </c>
      <c r="F253" s="314">
        <v>692.86</v>
      </c>
      <c r="G253" s="313">
        <f t="shared" si="75"/>
        <v>4.3303750000000001</v>
      </c>
      <c r="H253" s="314">
        <f t="shared" si="76"/>
        <v>207.86</v>
      </c>
      <c r="I253" s="314">
        <f>ROUND(H253*1.2359,2)</f>
        <v>256.89</v>
      </c>
    </row>
    <row r="254" spans="1:9" x14ac:dyDescent="0.25">
      <c r="A254" s="305" t="s">
        <v>22</v>
      </c>
      <c r="B254" s="315">
        <v>1</v>
      </c>
      <c r="C254" s="315">
        <f t="shared" si="74"/>
        <v>48</v>
      </c>
      <c r="D254" s="315">
        <v>32</v>
      </c>
      <c r="E254" s="315">
        <v>16</v>
      </c>
      <c r="F254" s="314">
        <v>138.57</v>
      </c>
      <c r="G254" s="313">
        <f t="shared" si="75"/>
        <v>4.3303124999999998</v>
      </c>
      <c r="H254" s="314">
        <f t="shared" si="76"/>
        <v>138.57</v>
      </c>
      <c r="I254" s="314">
        <f>ROUND(H254*1.2359,2)</f>
        <v>171.26</v>
      </c>
    </row>
    <row r="255" spans="1:9" x14ac:dyDescent="0.25">
      <c r="A255" s="293" t="s">
        <v>829</v>
      </c>
      <c r="B255" s="318">
        <f>B256</f>
        <v>17</v>
      </c>
      <c r="C255" s="318"/>
      <c r="D255" s="318"/>
      <c r="E255" s="318">
        <f t="shared" ref="E255" si="77">E256</f>
        <v>400</v>
      </c>
      <c r="F255" s="310"/>
      <c r="G255" s="310"/>
      <c r="H255" s="310">
        <f>H256</f>
        <v>5342.15</v>
      </c>
      <c r="I255" s="310">
        <f>I256</f>
        <v>6602.3799999999992</v>
      </c>
    </row>
    <row r="256" spans="1:9" ht="47.25" x14ac:dyDescent="0.25">
      <c r="A256" s="284" t="s">
        <v>17</v>
      </c>
      <c r="B256" s="304">
        <f>SUM(B257:B273)</f>
        <v>17</v>
      </c>
      <c r="C256" s="304"/>
      <c r="D256" s="304"/>
      <c r="E256" s="304">
        <f>SUM(E257:E273)</f>
        <v>400</v>
      </c>
      <c r="F256" s="298"/>
      <c r="G256" s="298"/>
      <c r="H256" s="301">
        <f>SUM(H257:H273)</f>
        <v>5342.15</v>
      </c>
      <c r="I256" s="298">
        <f>SUM(I257:I273)</f>
        <v>6602.3799999999992</v>
      </c>
    </row>
    <row r="257" spans="1:9" x14ac:dyDescent="0.25">
      <c r="A257" s="305" t="s">
        <v>486</v>
      </c>
      <c r="B257" s="315">
        <v>1</v>
      </c>
      <c r="C257" s="315">
        <f>D257+E257</f>
        <v>149</v>
      </c>
      <c r="D257" s="315">
        <v>140</v>
      </c>
      <c r="E257" s="315">
        <v>9</v>
      </c>
      <c r="F257" s="314">
        <v>941.81</v>
      </c>
      <c r="G257" s="313">
        <f t="shared" ref="G257:G273" si="78">F257/D257</f>
        <v>6.7272142857142851</v>
      </c>
      <c r="H257" s="312">
        <f t="shared" ref="H257:H273" si="79">ROUND(E257*G257*2,2)</f>
        <v>121.09</v>
      </c>
      <c r="I257" s="314">
        <f t="shared" ref="I257:I273" si="80">ROUND(H257*1.2359,2)</f>
        <v>149.66</v>
      </c>
    </row>
    <row r="258" spans="1:9" x14ac:dyDescent="0.25">
      <c r="A258" s="305" t="s">
        <v>486</v>
      </c>
      <c r="B258" s="315">
        <v>1</v>
      </c>
      <c r="C258" s="315">
        <f t="shared" ref="C258:C273" si="81">D258+E258</f>
        <v>162</v>
      </c>
      <c r="D258" s="315">
        <v>140</v>
      </c>
      <c r="E258" s="315">
        <v>22</v>
      </c>
      <c r="F258" s="314">
        <v>941.81</v>
      </c>
      <c r="G258" s="313">
        <f t="shared" si="78"/>
        <v>6.7272142857142851</v>
      </c>
      <c r="H258" s="312">
        <f t="shared" si="79"/>
        <v>296</v>
      </c>
      <c r="I258" s="314">
        <f t="shared" si="80"/>
        <v>365.83</v>
      </c>
    </row>
    <row r="259" spans="1:9" x14ac:dyDescent="0.25">
      <c r="A259" s="305" t="s">
        <v>486</v>
      </c>
      <c r="B259" s="315">
        <v>1</v>
      </c>
      <c r="C259" s="315">
        <f t="shared" si="81"/>
        <v>182</v>
      </c>
      <c r="D259" s="315">
        <v>105</v>
      </c>
      <c r="E259" s="315">
        <v>77</v>
      </c>
      <c r="F259" s="314">
        <v>706.36</v>
      </c>
      <c r="G259" s="313">
        <f t="shared" si="78"/>
        <v>6.7272380952380955</v>
      </c>
      <c r="H259" s="312">
        <f t="shared" si="79"/>
        <v>1035.99</v>
      </c>
      <c r="I259" s="314">
        <f t="shared" si="80"/>
        <v>1280.3800000000001</v>
      </c>
    </row>
    <row r="260" spans="1:9" x14ac:dyDescent="0.25">
      <c r="A260" s="305" t="s">
        <v>486</v>
      </c>
      <c r="B260" s="315">
        <v>1</v>
      </c>
      <c r="C260" s="315">
        <f t="shared" si="81"/>
        <v>168</v>
      </c>
      <c r="D260" s="315">
        <v>140</v>
      </c>
      <c r="E260" s="315">
        <v>28</v>
      </c>
      <c r="F260" s="314">
        <v>941.81</v>
      </c>
      <c r="G260" s="313">
        <f t="shared" si="78"/>
        <v>6.7272142857142851</v>
      </c>
      <c r="H260" s="312">
        <f t="shared" si="79"/>
        <v>376.72</v>
      </c>
      <c r="I260" s="314">
        <f t="shared" si="80"/>
        <v>465.59</v>
      </c>
    </row>
    <row r="261" spans="1:9" x14ac:dyDescent="0.25">
      <c r="A261" s="305" t="s">
        <v>486</v>
      </c>
      <c r="B261" s="315">
        <v>1</v>
      </c>
      <c r="C261" s="315">
        <f t="shared" si="81"/>
        <v>140</v>
      </c>
      <c r="D261" s="315">
        <v>119</v>
      </c>
      <c r="E261" s="315">
        <v>21</v>
      </c>
      <c r="F261" s="314">
        <v>707.07</v>
      </c>
      <c r="G261" s="313">
        <f t="shared" si="78"/>
        <v>5.9417647058823535</v>
      </c>
      <c r="H261" s="312">
        <f t="shared" si="79"/>
        <v>249.55</v>
      </c>
      <c r="I261" s="314">
        <f t="shared" si="80"/>
        <v>308.42</v>
      </c>
    </row>
    <row r="262" spans="1:9" x14ac:dyDescent="0.25">
      <c r="A262" s="305" t="s">
        <v>486</v>
      </c>
      <c r="B262" s="315">
        <v>1</v>
      </c>
      <c r="C262" s="315">
        <f t="shared" si="81"/>
        <v>110</v>
      </c>
      <c r="D262" s="315">
        <v>105</v>
      </c>
      <c r="E262" s="315">
        <v>5</v>
      </c>
      <c r="F262" s="314">
        <v>706.36</v>
      </c>
      <c r="G262" s="313">
        <f t="shared" si="78"/>
        <v>6.7272380952380955</v>
      </c>
      <c r="H262" s="312">
        <f t="shared" si="79"/>
        <v>67.27</v>
      </c>
      <c r="I262" s="314">
        <f t="shared" si="80"/>
        <v>83.14</v>
      </c>
    </row>
    <row r="263" spans="1:9" x14ac:dyDescent="0.25">
      <c r="A263" s="305" t="s">
        <v>486</v>
      </c>
      <c r="B263" s="315">
        <v>1</v>
      </c>
      <c r="C263" s="315">
        <f t="shared" si="81"/>
        <v>130</v>
      </c>
      <c r="D263" s="315">
        <v>119</v>
      </c>
      <c r="E263" s="315">
        <v>11</v>
      </c>
      <c r="F263" s="314">
        <v>934.64</v>
      </c>
      <c r="G263" s="313">
        <f t="shared" si="78"/>
        <v>7.854117647058823</v>
      </c>
      <c r="H263" s="312">
        <f t="shared" si="79"/>
        <v>172.79</v>
      </c>
      <c r="I263" s="314">
        <f t="shared" si="80"/>
        <v>213.55</v>
      </c>
    </row>
    <row r="264" spans="1:9" x14ac:dyDescent="0.25">
      <c r="A264" s="305" t="s">
        <v>486</v>
      </c>
      <c r="B264" s="315">
        <v>1</v>
      </c>
      <c r="C264" s="315">
        <f t="shared" si="81"/>
        <v>54</v>
      </c>
      <c r="D264" s="315">
        <v>49</v>
      </c>
      <c r="E264" s="315">
        <v>5</v>
      </c>
      <c r="F264" s="314">
        <v>329.63</v>
      </c>
      <c r="G264" s="313">
        <f t="shared" si="78"/>
        <v>6.7271428571428569</v>
      </c>
      <c r="H264" s="312">
        <f t="shared" si="79"/>
        <v>67.27</v>
      </c>
      <c r="I264" s="314">
        <f t="shared" si="80"/>
        <v>83.14</v>
      </c>
    </row>
    <row r="265" spans="1:9" x14ac:dyDescent="0.25">
      <c r="A265" s="305" t="s">
        <v>486</v>
      </c>
      <c r="B265" s="315">
        <v>1</v>
      </c>
      <c r="C265" s="315">
        <f t="shared" si="81"/>
        <v>96</v>
      </c>
      <c r="D265" s="315">
        <v>70</v>
      </c>
      <c r="E265" s="315">
        <v>26</v>
      </c>
      <c r="F265" s="314">
        <v>470.9</v>
      </c>
      <c r="G265" s="313">
        <f t="shared" si="78"/>
        <v>6.7271428571428569</v>
      </c>
      <c r="H265" s="312">
        <f>ROUND(E265*G265*2,2)</f>
        <v>349.81</v>
      </c>
      <c r="I265" s="314">
        <f t="shared" si="80"/>
        <v>432.33</v>
      </c>
    </row>
    <row r="266" spans="1:9" x14ac:dyDescent="0.25">
      <c r="A266" s="305" t="s">
        <v>486</v>
      </c>
      <c r="B266" s="315">
        <v>1</v>
      </c>
      <c r="C266" s="315">
        <f t="shared" si="81"/>
        <v>174</v>
      </c>
      <c r="D266" s="315">
        <v>140</v>
      </c>
      <c r="E266" s="315">
        <v>34</v>
      </c>
      <c r="F266" s="314">
        <v>941.81</v>
      </c>
      <c r="G266" s="313">
        <f t="shared" si="78"/>
        <v>6.7272142857142851</v>
      </c>
      <c r="H266" s="312">
        <f t="shared" si="79"/>
        <v>457.45</v>
      </c>
      <c r="I266" s="314">
        <f t="shared" si="80"/>
        <v>565.36</v>
      </c>
    </row>
    <row r="267" spans="1:9" x14ac:dyDescent="0.25">
      <c r="A267" s="305" t="s">
        <v>486</v>
      </c>
      <c r="B267" s="315">
        <v>1</v>
      </c>
      <c r="C267" s="315">
        <f t="shared" si="81"/>
        <v>242</v>
      </c>
      <c r="D267" s="315">
        <v>140</v>
      </c>
      <c r="E267" s="315">
        <v>102</v>
      </c>
      <c r="F267" s="314">
        <v>941.81</v>
      </c>
      <c r="G267" s="313">
        <f t="shared" si="78"/>
        <v>6.7272142857142851</v>
      </c>
      <c r="H267" s="312">
        <f t="shared" si="79"/>
        <v>1372.35</v>
      </c>
      <c r="I267" s="314">
        <f t="shared" si="80"/>
        <v>1696.09</v>
      </c>
    </row>
    <row r="268" spans="1:9" x14ac:dyDescent="0.25">
      <c r="A268" s="300" t="s">
        <v>486</v>
      </c>
      <c r="B268" s="315">
        <v>1</v>
      </c>
      <c r="C268" s="315">
        <f>D268+E268</f>
        <v>141</v>
      </c>
      <c r="D268" s="315">
        <v>133</v>
      </c>
      <c r="E268" s="315">
        <v>8</v>
      </c>
      <c r="F268" s="314">
        <v>894.72</v>
      </c>
      <c r="G268" s="313">
        <f>F268/D268</f>
        <v>6.7272180451127825</v>
      </c>
      <c r="H268" s="312">
        <f>ROUND(E268*G268*2,2)</f>
        <v>107.64</v>
      </c>
      <c r="I268" s="314">
        <f t="shared" si="80"/>
        <v>133.03</v>
      </c>
    </row>
    <row r="269" spans="1:9" x14ac:dyDescent="0.25">
      <c r="A269" s="300" t="s">
        <v>486</v>
      </c>
      <c r="B269" s="315">
        <v>1</v>
      </c>
      <c r="C269" s="315">
        <f>D269+E269</f>
        <v>152</v>
      </c>
      <c r="D269" s="315">
        <v>140</v>
      </c>
      <c r="E269" s="315">
        <v>12</v>
      </c>
      <c r="F269" s="314">
        <v>831.85</v>
      </c>
      <c r="G269" s="313">
        <f>F269/D269</f>
        <v>5.9417857142857144</v>
      </c>
      <c r="H269" s="312">
        <f>ROUND(E269*G269*2,2)</f>
        <v>142.6</v>
      </c>
      <c r="I269" s="314">
        <f t="shared" si="80"/>
        <v>176.24</v>
      </c>
    </row>
    <row r="270" spans="1:9" x14ac:dyDescent="0.25">
      <c r="A270" s="300" t="s">
        <v>486</v>
      </c>
      <c r="B270" s="315">
        <v>1</v>
      </c>
      <c r="C270" s="315">
        <f>D270+E270</f>
        <v>148</v>
      </c>
      <c r="D270" s="315">
        <v>140</v>
      </c>
      <c r="E270" s="315">
        <v>8</v>
      </c>
      <c r="F270" s="314">
        <v>941.81</v>
      </c>
      <c r="G270" s="313">
        <f>F270/D270</f>
        <v>6.7272142857142851</v>
      </c>
      <c r="H270" s="312">
        <f>ROUND(E270*G270*2,2)</f>
        <v>107.64</v>
      </c>
      <c r="I270" s="314">
        <f t="shared" si="80"/>
        <v>133.03</v>
      </c>
    </row>
    <row r="271" spans="1:9" x14ac:dyDescent="0.25">
      <c r="A271" s="300" t="s">
        <v>486</v>
      </c>
      <c r="B271" s="315">
        <v>1</v>
      </c>
      <c r="C271" s="315">
        <f>D271+E271</f>
        <v>67</v>
      </c>
      <c r="D271" s="315">
        <v>63</v>
      </c>
      <c r="E271" s="315">
        <v>4</v>
      </c>
      <c r="F271" s="314">
        <v>423.81</v>
      </c>
      <c r="G271" s="313">
        <f>F271/D271</f>
        <v>6.7271428571428569</v>
      </c>
      <c r="H271" s="312">
        <f>ROUND(E271*G271*2,2)</f>
        <v>53.82</v>
      </c>
      <c r="I271" s="314">
        <f t="shared" si="80"/>
        <v>66.52</v>
      </c>
    </row>
    <row r="272" spans="1:9" x14ac:dyDescent="0.25">
      <c r="A272" s="300" t="s">
        <v>486</v>
      </c>
      <c r="B272" s="315">
        <v>1</v>
      </c>
      <c r="C272" s="315">
        <f>D272+E272</f>
        <v>78</v>
      </c>
      <c r="D272" s="315">
        <v>70</v>
      </c>
      <c r="E272" s="315">
        <v>8</v>
      </c>
      <c r="F272" s="314">
        <v>415.93</v>
      </c>
      <c r="G272" s="313">
        <f>F272/D272</f>
        <v>5.9418571428571427</v>
      </c>
      <c r="H272" s="312">
        <f>ROUND(E272*G272*2,2)</f>
        <v>95.07</v>
      </c>
      <c r="I272" s="314">
        <f t="shared" si="80"/>
        <v>117.5</v>
      </c>
    </row>
    <row r="273" spans="1:9" x14ac:dyDescent="0.25">
      <c r="A273" s="305" t="s">
        <v>449</v>
      </c>
      <c r="B273" s="315">
        <v>1</v>
      </c>
      <c r="C273" s="315">
        <f t="shared" si="81"/>
        <v>160</v>
      </c>
      <c r="D273" s="315">
        <v>140</v>
      </c>
      <c r="E273" s="315">
        <v>20</v>
      </c>
      <c r="F273" s="314">
        <v>941.81</v>
      </c>
      <c r="G273" s="313">
        <f t="shared" si="78"/>
        <v>6.7272142857142851</v>
      </c>
      <c r="H273" s="312">
        <f t="shared" si="79"/>
        <v>269.08999999999997</v>
      </c>
      <c r="I273" s="314">
        <f t="shared" si="80"/>
        <v>332.57</v>
      </c>
    </row>
    <row r="274" spans="1:9" x14ac:dyDescent="0.25">
      <c r="C274" s="189"/>
      <c r="G274" s="190"/>
      <c r="H274" s="190"/>
      <c r="I274" s="191"/>
    </row>
    <row r="275" spans="1:9" x14ac:dyDescent="0.25">
      <c r="C275" s="189"/>
      <c r="G275" s="190"/>
      <c r="H275" s="190"/>
      <c r="I275" s="191"/>
    </row>
  </sheetData>
  <mergeCells count="12">
    <mergeCell ref="H1:I1"/>
    <mergeCell ref="A2:I2"/>
    <mergeCell ref="A7:A9"/>
    <mergeCell ref="B7:B9"/>
    <mergeCell ref="C7:E7"/>
    <mergeCell ref="F7:F9"/>
    <mergeCell ref="G7:G9"/>
    <mergeCell ref="H7:H9"/>
    <mergeCell ref="I7:I9"/>
    <mergeCell ref="C8:C9"/>
    <mergeCell ref="D8:D9"/>
    <mergeCell ref="E8:E9"/>
  </mergeCells>
  <pageMargins left="0.25" right="0.25" top="0.75" bottom="0.75" header="0.3" footer="0.3"/>
  <pageSetup paperSize="9" scale="7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BC525-948D-4BED-AB45-95DE334E803E}">
  <sheetPr>
    <tabColor theme="7" tint="0.59999389629810485"/>
  </sheetPr>
  <dimension ref="A1:J242"/>
  <sheetViews>
    <sheetView zoomScale="90" zoomScaleNormal="90" workbookViewId="0">
      <selection activeCell="H1" sqref="H1:I1"/>
    </sheetView>
  </sheetViews>
  <sheetFormatPr defaultColWidth="9.140625" defaultRowHeight="15.75" x14ac:dyDescent="0.25"/>
  <cols>
    <col min="1" max="1" width="49.5703125" style="159" customWidth="1"/>
    <col min="2" max="2" width="15.28515625" style="160" customWidth="1"/>
    <col min="3" max="3" width="14.5703125" style="159" customWidth="1"/>
    <col min="4" max="4" width="14.7109375" style="159" customWidth="1"/>
    <col min="5" max="5" width="18.42578125" style="159" customWidth="1"/>
    <col min="6" max="7" width="20.140625" style="159" customWidth="1"/>
    <col min="8" max="8" width="23.42578125" style="159" customWidth="1"/>
    <col min="9" max="9" width="23.5703125" style="159" customWidth="1"/>
    <col min="10" max="10" width="13.140625" style="159" customWidth="1"/>
    <col min="11" max="16384" width="9.140625" style="159"/>
  </cols>
  <sheetData>
    <row r="1" spans="1:10" x14ac:dyDescent="0.25">
      <c r="H1" s="556" t="s">
        <v>900</v>
      </c>
      <c r="I1" s="556"/>
    </row>
    <row r="2" spans="1:10" s="163" customFormat="1" ht="33" customHeight="1" x14ac:dyDescent="0.25">
      <c r="A2" s="557" t="s">
        <v>13</v>
      </c>
      <c r="B2" s="557"/>
      <c r="C2" s="557"/>
      <c r="D2" s="557"/>
      <c r="E2" s="557"/>
      <c r="F2" s="557"/>
      <c r="G2" s="557"/>
      <c r="H2" s="557"/>
      <c r="I2" s="557"/>
    </row>
    <row r="4" spans="1:10" x14ac:dyDescent="0.25">
      <c r="A4" s="159" t="s">
        <v>832</v>
      </c>
    </row>
    <row r="5" spans="1:10" x14ac:dyDescent="0.25">
      <c r="A5" s="159" t="s">
        <v>833</v>
      </c>
    </row>
    <row r="6" spans="1:10" x14ac:dyDescent="0.25">
      <c r="B6" s="322"/>
      <c r="C6" s="323"/>
      <c r="D6" s="323"/>
      <c r="E6" s="324"/>
      <c r="F6" s="323"/>
      <c r="G6" s="323"/>
      <c r="H6" s="325"/>
      <c r="I6" s="323"/>
    </row>
    <row r="7" spans="1:10" ht="15.75" customHeight="1" x14ac:dyDescent="0.25">
      <c r="A7" s="558"/>
      <c r="B7" s="558" t="s">
        <v>6</v>
      </c>
      <c r="C7" s="559" t="s">
        <v>8</v>
      </c>
      <c r="D7" s="559"/>
      <c r="E7" s="559"/>
      <c r="F7" s="559" t="s">
        <v>4</v>
      </c>
      <c r="G7" s="559" t="s">
        <v>436</v>
      </c>
      <c r="H7" s="560" t="s">
        <v>9</v>
      </c>
      <c r="I7" s="561" t="s">
        <v>2</v>
      </c>
    </row>
    <row r="8" spans="1:10" x14ac:dyDescent="0.25">
      <c r="A8" s="558"/>
      <c r="B8" s="558"/>
      <c r="C8" s="562" t="s">
        <v>14</v>
      </c>
      <c r="D8" s="562" t="s">
        <v>437</v>
      </c>
      <c r="E8" s="559" t="s">
        <v>10</v>
      </c>
      <c r="F8" s="559"/>
      <c r="G8" s="559"/>
      <c r="H8" s="560"/>
      <c r="I8" s="561"/>
    </row>
    <row r="9" spans="1:10" ht="91.5" customHeight="1" x14ac:dyDescent="0.25">
      <c r="A9" s="558"/>
      <c r="B9" s="558"/>
      <c r="C9" s="563"/>
      <c r="D9" s="563"/>
      <c r="E9" s="559"/>
      <c r="F9" s="559"/>
      <c r="G9" s="559"/>
      <c r="H9" s="560"/>
      <c r="I9" s="561"/>
    </row>
    <row r="10" spans="1:10" x14ac:dyDescent="0.25">
      <c r="A10" s="236">
        <v>1</v>
      </c>
      <c r="B10" s="236"/>
      <c r="C10" s="236" t="s">
        <v>81</v>
      </c>
      <c r="D10" s="236">
        <v>8</v>
      </c>
      <c r="E10" s="236">
        <v>9</v>
      </c>
      <c r="F10" s="236">
        <v>11</v>
      </c>
      <c r="G10" s="236">
        <v>12</v>
      </c>
      <c r="H10" s="236">
        <v>13</v>
      </c>
      <c r="I10" s="236" t="s">
        <v>82</v>
      </c>
    </row>
    <row r="11" spans="1:10" s="163" customFormat="1" x14ac:dyDescent="0.25">
      <c r="A11" s="297" t="s">
        <v>0</v>
      </c>
      <c r="B11" s="317">
        <f>B12+B91+B132+B142+B148+B161+B184++B188++B198</f>
        <v>179</v>
      </c>
      <c r="C11" s="317"/>
      <c r="D11" s="317"/>
      <c r="E11" s="317">
        <f>E12+E91+E132+E142+E148+E161+E184++E188++E198</f>
        <v>6978.5</v>
      </c>
      <c r="F11" s="309"/>
      <c r="G11" s="309"/>
      <c r="H11" s="309">
        <f>H12+H91+H132+H142+H148+H161+H184++H188++H198</f>
        <v>116866.01000000004</v>
      </c>
      <c r="I11" s="309">
        <f>I12+I91+I132+I142+I148+I161+I184++I188++I198</f>
        <v>144434.75999999995</v>
      </c>
    </row>
    <row r="12" spans="1:10" s="163" customFormat="1" x14ac:dyDescent="0.25">
      <c r="A12" s="289" t="s">
        <v>438</v>
      </c>
      <c r="B12" s="318">
        <f>B13+B49+B78</f>
        <v>75</v>
      </c>
      <c r="C12" s="318"/>
      <c r="D12" s="318"/>
      <c r="E12" s="318">
        <f>E13+E49+E78</f>
        <v>4076.5</v>
      </c>
      <c r="F12" s="310"/>
      <c r="G12" s="310"/>
      <c r="H12" s="310">
        <f>H13+H49+H78</f>
        <v>71454.830000000016</v>
      </c>
      <c r="I12" s="310">
        <f>I13+I49+I78</f>
        <v>88311.029999999984</v>
      </c>
    </row>
    <row r="13" spans="1:10" s="163" customFormat="1" ht="31.5" x14ac:dyDescent="0.25">
      <c r="A13" s="284" t="s">
        <v>16</v>
      </c>
      <c r="B13" s="304">
        <f>SUM(B14:B48)</f>
        <v>35</v>
      </c>
      <c r="C13" s="304"/>
      <c r="D13" s="304"/>
      <c r="E13" s="304">
        <f>SUM(E14:E48)</f>
        <v>3116.5</v>
      </c>
      <c r="F13" s="298"/>
      <c r="G13" s="298"/>
      <c r="H13" s="298">
        <f>SUM(H14:H48)</f>
        <v>61429.170000000006</v>
      </c>
      <c r="I13" s="298">
        <f>SUM(I14:I48)</f>
        <v>75920.309999999983</v>
      </c>
    </row>
    <row r="14" spans="1:10" s="163" customFormat="1" x14ac:dyDescent="0.25">
      <c r="A14" s="300" t="s">
        <v>446</v>
      </c>
      <c r="B14" s="315">
        <v>1</v>
      </c>
      <c r="C14" s="315">
        <f>D14+E14</f>
        <v>272</v>
      </c>
      <c r="D14" s="315">
        <v>184</v>
      </c>
      <c r="E14" s="315">
        <v>88</v>
      </c>
      <c r="F14" s="314">
        <v>1813.41</v>
      </c>
      <c r="G14" s="313">
        <f>F14/D14</f>
        <v>9.8554891304347834</v>
      </c>
      <c r="H14" s="314">
        <f>ROUND(E14*G14*2,2)</f>
        <v>1734.57</v>
      </c>
      <c r="I14" s="314">
        <f>ROUND(H14*1.2359,2)</f>
        <v>2143.7600000000002</v>
      </c>
      <c r="J14" s="179"/>
    </row>
    <row r="15" spans="1:10" s="163" customFormat="1" x14ac:dyDescent="0.25">
      <c r="A15" s="300" t="s">
        <v>439</v>
      </c>
      <c r="B15" s="315">
        <v>1</v>
      </c>
      <c r="C15" s="315">
        <f t="shared" ref="C15:C48" si="0">D15+E15</f>
        <v>296</v>
      </c>
      <c r="D15" s="315">
        <v>184</v>
      </c>
      <c r="E15" s="315">
        <v>112</v>
      </c>
      <c r="F15" s="314">
        <v>1813.41</v>
      </c>
      <c r="G15" s="313">
        <f t="shared" ref="G15:G80" si="1">F15/D15</f>
        <v>9.8554891304347834</v>
      </c>
      <c r="H15" s="314">
        <f t="shared" ref="H15:H48" si="2">ROUND(E15*G15*2,2)</f>
        <v>2207.63</v>
      </c>
      <c r="I15" s="314">
        <f t="shared" ref="I15:I48" si="3">ROUND(H15*1.2359,2)</f>
        <v>2728.41</v>
      </c>
    </row>
    <row r="16" spans="1:10" s="163" customFormat="1" x14ac:dyDescent="0.25">
      <c r="A16" s="300" t="s">
        <v>439</v>
      </c>
      <c r="B16" s="315">
        <v>1</v>
      </c>
      <c r="C16" s="315">
        <f t="shared" si="0"/>
        <v>304</v>
      </c>
      <c r="D16" s="315">
        <v>184</v>
      </c>
      <c r="E16" s="315">
        <v>120</v>
      </c>
      <c r="F16" s="314">
        <v>1813.41</v>
      </c>
      <c r="G16" s="313">
        <f t="shared" si="1"/>
        <v>9.8554891304347834</v>
      </c>
      <c r="H16" s="314">
        <f t="shared" si="2"/>
        <v>2365.3200000000002</v>
      </c>
      <c r="I16" s="314">
        <f t="shared" si="3"/>
        <v>2923.3</v>
      </c>
    </row>
    <row r="17" spans="1:9" s="163" customFormat="1" x14ac:dyDescent="0.25">
      <c r="A17" s="300" t="s">
        <v>439</v>
      </c>
      <c r="B17" s="315">
        <v>1</v>
      </c>
      <c r="C17" s="315">
        <f t="shared" si="0"/>
        <v>216</v>
      </c>
      <c r="D17" s="315">
        <v>184</v>
      </c>
      <c r="E17" s="315">
        <v>32</v>
      </c>
      <c r="F17" s="314">
        <v>1813.41</v>
      </c>
      <c r="G17" s="313">
        <f t="shared" si="1"/>
        <v>9.8554891304347834</v>
      </c>
      <c r="H17" s="314">
        <f t="shared" si="2"/>
        <v>630.75</v>
      </c>
      <c r="I17" s="314">
        <f t="shared" si="3"/>
        <v>779.54</v>
      </c>
    </row>
    <row r="18" spans="1:9" s="163" customFormat="1" x14ac:dyDescent="0.25">
      <c r="A18" s="300" t="s">
        <v>439</v>
      </c>
      <c r="B18" s="315">
        <v>1</v>
      </c>
      <c r="C18" s="315">
        <f t="shared" si="0"/>
        <v>144</v>
      </c>
      <c r="D18" s="315">
        <v>120</v>
      </c>
      <c r="E18" s="315">
        <v>24</v>
      </c>
      <c r="F18" s="314">
        <v>1182.6600000000001</v>
      </c>
      <c r="G18" s="313">
        <f t="shared" si="1"/>
        <v>9.855500000000001</v>
      </c>
      <c r="H18" s="314">
        <f t="shared" si="2"/>
        <v>473.06</v>
      </c>
      <c r="I18" s="314">
        <f t="shared" si="3"/>
        <v>584.65</v>
      </c>
    </row>
    <row r="19" spans="1:9" s="163" customFormat="1" x14ac:dyDescent="0.25">
      <c r="A19" s="300" t="s">
        <v>439</v>
      </c>
      <c r="B19" s="315">
        <v>1</v>
      </c>
      <c r="C19" s="315">
        <f t="shared" si="0"/>
        <v>240</v>
      </c>
      <c r="D19" s="315">
        <v>168</v>
      </c>
      <c r="E19" s="315">
        <v>72</v>
      </c>
      <c r="F19" s="314">
        <v>1655.72</v>
      </c>
      <c r="G19" s="313">
        <f t="shared" si="1"/>
        <v>9.8554761904761907</v>
      </c>
      <c r="H19" s="314">
        <f t="shared" si="2"/>
        <v>1419.19</v>
      </c>
      <c r="I19" s="314">
        <f t="shared" si="3"/>
        <v>1753.98</v>
      </c>
    </row>
    <row r="20" spans="1:9" s="163" customFormat="1" x14ac:dyDescent="0.25">
      <c r="A20" s="300" t="s">
        <v>752</v>
      </c>
      <c r="B20" s="315">
        <v>1</v>
      </c>
      <c r="C20" s="315">
        <f t="shared" si="0"/>
        <v>264</v>
      </c>
      <c r="D20" s="315">
        <v>184</v>
      </c>
      <c r="E20" s="315">
        <v>80</v>
      </c>
      <c r="F20" s="314">
        <v>1813.41</v>
      </c>
      <c r="G20" s="313">
        <f t="shared" si="1"/>
        <v>9.8554891304347834</v>
      </c>
      <c r="H20" s="314">
        <f t="shared" si="2"/>
        <v>1576.88</v>
      </c>
      <c r="I20" s="314">
        <f t="shared" si="3"/>
        <v>1948.87</v>
      </c>
    </row>
    <row r="21" spans="1:9" s="163" customFormat="1" x14ac:dyDescent="0.25">
      <c r="A21" s="300" t="s">
        <v>440</v>
      </c>
      <c r="B21" s="315">
        <v>1</v>
      </c>
      <c r="C21" s="315">
        <f t="shared" si="0"/>
        <v>296</v>
      </c>
      <c r="D21" s="315">
        <v>184</v>
      </c>
      <c r="E21" s="315">
        <v>112</v>
      </c>
      <c r="F21" s="314">
        <v>1813.41</v>
      </c>
      <c r="G21" s="313">
        <f t="shared" si="1"/>
        <v>9.8554891304347834</v>
      </c>
      <c r="H21" s="314">
        <f t="shared" si="2"/>
        <v>2207.63</v>
      </c>
      <c r="I21" s="314">
        <f t="shared" si="3"/>
        <v>2728.41</v>
      </c>
    </row>
    <row r="22" spans="1:9" s="163" customFormat="1" x14ac:dyDescent="0.25">
      <c r="A22" s="300" t="s">
        <v>440</v>
      </c>
      <c r="B22" s="315">
        <v>1</v>
      </c>
      <c r="C22" s="315">
        <f t="shared" si="0"/>
        <v>256</v>
      </c>
      <c r="D22" s="315">
        <v>184</v>
      </c>
      <c r="E22" s="315">
        <v>72</v>
      </c>
      <c r="F22" s="314">
        <v>1813.41</v>
      </c>
      <c r="G22" s="313">
        <f t="shared" si="1"/>
        <v>9.8554891304347834</v>
      </c>
      <c r="H22" s="314">
        <f t="shared" si="2"/>
        <v>1419.19</v>
      </c>
      <c r="I22" s="314">
        <f t="shared" si="3"/>
        <v>1753.98</v>
      </c>
    </row>
    <row r="23" spans="1:9" s="163" customFormat="1" x14ac:dyDescent="0.25">
      <c r="A23" s="300" t="s">
        <v>440</v>
      </c>
      <c r="B23" s="315">
        <v>1</v>
      </c>
      <c r="C23" s="315">
        <f t="shared" si="0"/>
        <v>296</v>
      </c>
      <c r="D23" s="315">
        <v>184</v>
      </c>
      <c r="E23" s="315">
        <v>112</v>
      </c>
      <c r="F23" s="314">
        <v>1813.41</v>
      </c>
      <c r="G23" s="313">
        <f t="shared" si="1"/>
        <v>9.8554891304347834</v>
      </c>
      <c r="H23" s="314">
        <f t="shared" si="2"/>
        <v>2207.63</v>
      </c>
      <c r="I23" s="314">
        <f t="shared" si="3"/>
        <v>2728.41</v>
      </c>
    </row>
    <row r="24" spans="1:9" s="163" customFormat="1" x14ac:dyDescent="0.25">
      <c r="A24" s="300" t="s">
        <v>753</v>
      </c>
      <c r="B24" s="315">
        <v>1</v>
      </c>
      <c r="C24" s="315">
        <f t="shared" si="0"/>
        <v>288</v>
      </c>
      <c r="D24" s="315">
        <v>184</v>
      </c>
      <c r="E24" s="315">
        <v>104</v>
      </c>
      <c r="F24" s="314">
        <v>1813.41</v>
      </c>
      <c r="G24" s="313">
        <f t="shared" si="1"/>
        <v>9.8554891304347834</v>
      </c>
      <c r="H24" s="314">
        <f t="shared" si="2"/>
        <v>2049.94</v>
      </c>
      <c r="I24" s="314">
        <f t="shared" si="3"/>
        <v>2533.52</v>
      </c>
    </row>
    <row r="25" spans="1:9" s="163" customFormat="1" x14ac:dyDescent="0.25">
      <c r="A25" s="300" t="s">
        <v>753</v>
      </c>
      <c r="B25" s="315">
        <v>1</v>
      </c>
      <c r="C25" s="315">
        <f t="shared" si="0"/>
        <v>288</v>
      </c>
      <c r="D25" s="315">
        <v>184</v>
      </c>
      <c r="E25" s="315">
        <v>104</v>
      </c>
      <c r="F25" s="314">
        <v>1813.41</v>
      </c>
      <c r="G25" s="313">
        <f t="shared" si="1"/>
        <v>9.8554891304347834</v>
      </c>
      <c r="H25" s="314">
        <f t="shared" si="2"/>
        <v>2049.94</v>
      </c>
      <c r="I25" s="314">
        <f t="shared" si="3"/>
        <v>2533.52</v>
      </c>
    </row>
    <row r="26" spans="1:9" s="163" customFormat="1" x14ac:dyDescent="0.25">
      <c r="A26" s="300" t="s">
        <v>441</v>
      </c>
      <c r="B26" s="315">
        <v>1</v>
      </c>
      <c r="C26" s="315">
        <f t="shared" si="0"/>
        <v>267</v>
      </c>
      <c r="D26" s="315">
        <v>184</v>
      </c>
      <c r="E26" s="315">
        <v>83</v>
      </c>
      <c r="F26" s="314">
        <v>1813.41</v>
      </c>
      <c r="G26" s="313">
        <f t="shared" si="1"/>
        <v>9.8554891304347834</v>
      </c>
      <c r="H26" s="314">
        <f t="shared" si="2"/>
        <v>1636.01</v>
      </c>
      <c r="I26" s="314">
        <f t="shared" si="3"/>
        <v>2021.94</v>
      </c>
    </row>
    <row r="27" spans="1:9" s="163" customFormat="1" x14ac:dyDescent="0.25">
      <c r="A27" s="300" t="s">
        <v>441</v>
      </c>
      <c r="B27" s="315">
        <v>1</v>
      </c>
      <c r="C27" s="315">
        <f t="shared" si="0"/>
        <v>209</v>
      </c>
      <c r="D27" s="315">
        <v>184</v>
      </c>
      <c r="E27" s="315">
        <v>25</v>
      </c>
      <c r="F27" s="314">
        <v>1813.41</v>
      </c>
      <c r="G27" s="313">
        <f t="shared" si="1"/>
        <v>9.8554891304347834</v>
      </c>
      <c r="H27" s="314">
        <f t="shared" si="2"/>
        <v>492.77</v>
      </c>
      <c r="I27" s="314">
        <f t="shared" si="3"/>
        <v>609.01</v>
      </c>
    </row>
    <row r="28" spans="1:9" s="163" customFormat="1" x14ac:dyDescent="0.25">
      <c r="A28" s="300" t="s">
        <v>441</v>
      </c>
      <c r="B28" s="315">
        <v>1</v>
      </c>
      <c r="C28" s="315">
        <f t="shared" si="0"/>
        <v>242</v>
      </c>
      <c r="D28" s="315">
        <v>184</v>
      </c>
      <c r="E28" s="315">
        <v>58</v>
      </c>
      <c r="F28" s="314">
        <v>1813.41</v>
      </c>
      <c r="G28" s="313">
        <f t="shared" si="1"/>
        <v>9.8554891304347834</v>
      </c>
      <c r="H28" s="314">
        <f t="shared" si="2"/>
        <v>1143.24</v>
      </c>
      <c r="I28" s="314">
        <f t="shared" si="3"/>
        <v>1412.93</v>
      </c>
    </row>
    <row r="29" spans="1:9" s="163" customFormat="1" x14ac:dyDescent="0.25">
      <c r="A29" s="300" t="s">
        <v>441</v>
      </c>
      <c r="B29" s="315">
        <v>1</v>
      </c>
      <c r="C29" s="315">
        <f t="shared" si="0"/>
        <v>264</v>
      </c>
      <c r="D29" s="315">
        <v>184</v>
      </c>
      <c r="E29" s="315">
        <v>80</v>
      </c>
      <c r="F29" s="314">
        <v>1813.41</v>
      </c>
      <c r="G29" s="313">
        <f t="shared" si="1"/>
        <v>9.8554891304347834</v>
      </c>
      <c r="H29" s="314">
        <f t="shared" si="2"/>
        <v>1576.88</v>
      </c>
      <c r="I29" s="314">
        <f t="shared" si="3"/>
        <v>1948.87</v>
      </c>
    </row>
    <row r="30" spans="1:9" s="163" customFormat="1" x14ac:dyDescent="0.25">
      <c r="A30" s="300" t="s">
        <v>441</v>
      </c>
      <c r="B30" s="315">
        <v>1</v>
      </c>
      <c r="C30" s="315">
        <f t="shared" si="0"/>
        <v>280</v>
      </c>
      <c r="D30" s="315">
        <v>184</v>
      </c>
      <c r="E30" s="315">
        <v>96</v>
      </c>
      <c r="F30" s="314">
        <v>1813.41</v>
      </c>
      <c r="G30" s="313">
        <f t="shared" si="1"/>
        <v>9.8554891304347834</v>
      </c>
      <c r="H30" s="314">
        <f t="shared" si="2"/>
        <v>1892.25</v>
      </c>
      <c r="I30" s="314">
        <f t="shared" si="3"/>
        <v>2338.63</v>
      </c>
    </row>
    <row r="31" spans="1:9" s="163" customFormat="1" x14ac:dyDescent="0.25">
      <c r="A31" s="300" t="s">
        <v>441</v>
      </c>
      <c r="B31" s="315">
        <v>1</v>
      </c>
      <c r="C31" s="315">
        <f t="shared" si="0"/>
        <v>226.5</v>
      </c>
      <c r="D31" s="315">
        <v>184</v>
      </c>
      <c r="E31" s="315">
        <v>42.5</v>
      </c>
      <c r="F31" s="314">
        <v>1813.41</v>
      </c>
      <c r="G31" s="313">
        <f t="shared" si="1"/>
        <v>9.8554891304347834</v>
      </c>
      <c r="H31" s="314">
        <f t="shared" si="2"/>
        <v>837.72</v>
      </c>
      <c r="I31" s="314">
        <f t="shared" si="3"/>
        <v>1035.3399999999999</v>
      </c>
    </row>
    <row r="32" spans="1:9" s="163" customFormat="1" x14ac:dyDescent="0.25">
      <c r="A32" s="300" t="s">
        <v>441</v>
      </c>
      <c r="B32" s="315">
        <v>1</v>
      </c>
      <c r="C32" s="315">
        <f t="shared" si="0"/>
        <v>280</v>
      </c>
      <c r="D32" s="315">
        <v>184</v>
      </c>
      <c r="E32" s="315">
        <v>96</v>
      </c>
      <c r="F32" s="314">
        <v>1813.41</v>
      </c>
      <c r="G32" s="313">
        <f t="shared" si="1"/>
        <v>9.8554891304347834</v>
      </c>
      <c r="H32" s="314">
        <f t="shared" si="2"/>
        <v>1892.25</v>
      </c>
      <c r="I32" s="314">
        <f t="shared" si="3"/>
        <v>2338.63</v>
      </c>
    </row>
    <row r="33" spans="1:9" s="163" customFormat="1" x14ac:dyDescent="0.25">
      <c r="A33" s="300" t="s">
        <v>754</v>
      </c>
      <c r="B33" s="315">
        <v>1</v>
      </c>
      <c r="C33" s="315">
        <f t="shared" si="0"/>
        <v>269</v>
      </c>
      <c r="D33" s="315">
        <v>184</v>
      </c>
      <c r="E33" s="315">
        <v>85</v>
      </c>
      <c r="F33" s="314">
        <v>1813.41</v>
      </c>
      <c r="G33" s="313">
        <f t="shared" si="1"/>
        <v>9.8554891304347834</v>
      </c>
      <c r="H33" s="314">
        <f t="shared" si="2"/>
        <v>1675.43</v>
      </c>
      <c r="I33" s="314">
        <f t="shared" si="3"/>
        <v>2070.66</v>
      </c>
    </row>
    <row r="34" spans="1:9" s="163" customFormat="1" x14ac:dyDescent="0.25">
      <c r="A34" s="300" t="s">
        <v>442</v>
      </c>
      <c r="B34" s="315">
        <v>1</v>
      </c>
      <c r="C34" s="315">
        <f t="shared" si="0"/>
        <v>360</v>
      </c>
      <c r="D34" s="315">
        <v>184</v>
      </c>
      <c r="E34" s="315">
        <v>176</v>
      </c>
      <c r="F34" s="314">
        <v>1813.41</v>
      </c>
      <c r="G34" s="313">
        <f t="shared" si="1"/>
        <v>9.8554891304347834</v>
      </c>
      <c r="H34" s="314">
        <f t="shared" si="2"/>
        <v>3469.13</v>
      </c>
      <c r="I34" s="314">
        <f t="shared" si="3"/>
        <v>4287.5</v>
      </c>
    </row>
    <row r="35" spans="1:9" s="163" customFormat="1" x14ac:dyDescent="0.25">
      <c r="A35" s="300" t="s">
        <v>442</v>
      </c>
      <c r="B35" s="315">
        <v>1</v>
      </c>
      <c r="C35" s="315">
        <f t="shared" si="0"/>
        <v>320</v>
      </c>
      <c r="D35" s="315">
        <v>184</v>
      </c>
      <c r="E35" s="315">
        <v>136</v>
      </c>
      <c r="F35" s="314">
        <v>1813.41</v>
      </c>
      <c r="G35" s="313">
        <f t="shared" si="1"/>
        <v>9.8554891304347834</v>
      </c>
      <c r="H35" s="314">
        <f t="shared" si="2"/>
        <v>2680.69</v>
      </c>
      <c r="I35" s="314">
        <f t="shared" si="3"/>
        <v>3313.06</v>
      </c>
    </row>
    <row r="36" spans="1:9" s="163" customFormat="1" x14ac:dyDescent="0.25">
      <c r="A36" s="300" t="s">
        <v>755</v>
      </c>
      <c r="B36" s="315">
        <v>1</v>
      </c>
      <c r="C36" s="315">
        <f t="shared" si="0"/>
        <v>320</v>
      </c>
      <c r="D36" s="315">
        <v>184</v>
      </c>
      <c r="E36" s="315">
        <v>136</v>
      </c>
      <c r="F36" s="314">
        <v>1813.41</v>
      </c>
      <c r="G36" s="313">
        <f t="shared" si="1"/>
        <v>9.8554891304347834</v>
      </c>
      <c r="H36" s="314">
        <f t="shared" si="2"/>
        <v>2680.69</v>
      </c>
      <c r="I36" s="314">
        <f t="shared" si="3"/>
        <v>3313.06</v>
      </c>
    </row>
    <row r="37" spans="1:9" s="163" customFormat="1" x14ac:dyDescent="0.25">
      <c r="A37" s="300" t="s">
        <v>445</v>
      </c>
      <c r="B37" s="315">
        <v>1</v>
      </c>
      <c r="C37" s="315">
        <f t="shared" si="0"/>
        <v>189</v>
      </c>
      <c r="D37" s="315">
        <v>184</v>
      </c>
      <c r="E37" s="315">
        <v>5</v>
      </c>
      <c r="F37" s="314">
        <v>1813.41</v>
      </c>
      <c r="G37" s="313">
        <f t="shared" si="1"/>
        <v>9.8554891304347834</v>
      </c>
      <c r="H37" s="314">
        <f t="shared" si="2"/>
        <v>98.55</v>
      </c>
      <c r="I37" s="314">
        <f t="shared" si="3"/>
        <v>121.8</v>
      </c>
    </row>
    <row r="38" spans="1:9" s="163" customFormat="1" x14ac:dyDescent="0.25">
      <c r="A38" s="300" t="s">
        <v>445</v>
      </c>
      <c r="B38" s="315">
        <v>1</v>
      </c>
      <c r="C38" s="315">
        <f t="shared" si="0"/>
        <v>244</v>
      </c>
      <c r="D38" s="315">
        <v>184</v>
      </c>
      <c r="E38" s="315">
        <v>60</v>
      </c>
      <c r="F38" s="314">
        <v>1813.41</v>
      </c>
      <c r="G38" s="313">
        <f t="shared" si="1"/>
        <v>9.8554891304347834</v>
      </c>
      <c r="H38" s="314">
        <f t="shared" si="2"/>
        <v>1182.6600000000001</v>
      </c>
      <c r="I38" s="314">
        <f t="shared" si="3"/>
        <v>1461.65</v>
      </c>
    </row>
    <row r="39" spans="1:9" s="163" customFormat="1" x14ac:dyDescent="0.25">
      <c r="A39" s="300" t="s">
        <v>445</v>
      </c>
      <c r="B39" s="315">
        <v>1</v>
      </c>
      <c r="C39" s="315">
        <f t="shared" si="0"/>
        <v>253</v>
      </c>
      <c r="D39" s="315">
        <v>184</v>
      </c>
      <c r="E39" s="315">
        <v>69</v>
      </c>
      <c r="F39" s="314">
        <v>1813.41</v>
      </c>
      <c r="G39" s="313">
        <f t="shared" si="1"/>
        <v>9.8554891304347834</v>
      </c>
      <c r="H39" s="314">
        <f t="shared" si="2"/>
        <v>1360.06</v>
      </c>
      <c r="I39" s="314">
        <f t="shared" si="3"/>
        <v>1680.9</v>
      </c>
    </row>
    <row r="40" spans="1:9" s="163" customFormat="1" x14ac:dyDescent="0.25">
      <c r="A40" s="300" t="s">
        <v>445</v>
      </c>
      <c r="B40" s="315">
        <v>1</v>
      </c>
      <c r="C40" s="315">
        <f t="shared" si="0"/>
        <v>293</v>
      </c>
      <c r="D40" s="315">
        <v>184</v>
      </c>
      <c r="E40" s="315">
        <v>109</v>
      </c>
      <c r="F40" s="314">
        <v>1813.41</v>
      </c>
      <c r="G40" s="313">
        <f t="shared" si="1"/>
        <v>9.8554891304347834</v>
      </c>
      <c r="H40" s="314">
        <f t="shared" si="2"/>
        <v>2148.5</v>
      </c>
      <c r="I40" s="314">
        <f t="shared" si="3"/>
        <v>2655.33</v>
      </c>
    </row>
    <row r="41" spans="1:9" s="163" customFormat="1" x14ac:dyDescent="0.25">
      <c r="A41" s="300" t="s">
        <v>445</v>
      </c>
      <c r="B41" s="315">
        <v>1</v>
      </c>
      <c r="C41" s="315">
        <f t="shared" si="0"/>
        <v>325</v>
      </c>
      <c r="D41" s="315">
        <v>184</v>
      </c>
      <c r="E41" s="315">
        <v>141</v>
      </c>
      <c r="F41" s="314">
        <v>1813.41</v>
      </c>
      <c r="G41" s="313">
        <f t="shared" si="1"/>
        <v>9.8554891304347834</v>
      </c>
      <c r="H41" s="314">
        <f t="shared" si="2"/>
        <v>2779.25</v>
      </c>
      <c r="I41" s="314">
        <f t="shared" si="3"/>
        <v>3434.88</v>
      </c>
    </row>
    <row r="42" spans="1:9" s="163" customFormat="1" x14ac:dyDescent="0.25">
      <c r="A42" s="300" t="s">
        <v>445</v>
      </c>
      <c r="B42" s="315">
        <v>1</v>
      </c>
      <c r="C42" s="315">
        <f t="shared" si="0"/>
        <v>301</v>
      </c>
      <c r="D42" s="315">
        <v>184</v>
      </c>
      <c r="E42" s="315">
        <v>117</v>
      </c>
      <c r="F42" s="314">
        <v>1813.41</v>
      </c>
      <c r="G42" s="313">
        <f t="shared" si="1"/>
        <v>9.8554891304347834</v>
      </c>
      <c r="H42" s="314">
        <f t="shared" si="2"/>
        <v>2306.1799999999998</v>
      </c>
      <c r="I42" s="314">
        <f t="shared" si="3"/>
        <v>2850.21</v>
      </c>
    </row>
    <row r="43" spans="1:9" s="163" customFormat="1" x14ac:dyDescent="0.25">
      <c r="A43" s="300" t="s">
        <v>756</v>
      </c>
      <c r="B43" s="315">
        <v>1</v>
      </c>
      <c r="C43" s="315">
        <f t="shared" si="0"/>
        <v>306</v>
      </c>
      <c r="D43" s="315">
        <v>184</v>
      </c>
      <c r="E43" s="315">
        <v>122</v>
      </c>
      <c r="F43" s="314">
        <v>1813.41</v>
      </c>
      <c r="G43" s="313">
        <f t="shared" si="1"/>
        <v>9.8554891304347834</v>
      </c>
      <c r="H43" s="314">
        <f t="shared" si="2"/>
        <v>2404.7399999999998</v>
      </c>
      <c r="I43" s="314">
        <f t="shared" si="3"/>
        <v>2972.02</v>
      </c>
    </row>
    <row r="44" spans="1:9" s="163" customFormat="1" x14ac:dyDescent="0.25">
      <c r="A44" s="300" t="s">
        <v>756</v>
      </c>
      <c r="B44" s="315">
        <v>1</v>
      </c>
      <c r="C44" s="315">
        <f t="shared" si="0"/>
        <v>328</v>
      </c>
      <c r="D44" s="315">
        <v>184</v>
      </c>
      <c r="E44" s="315">
        <v>144</v>
      </c>
      <c r="F44" s="314">
        <v>1813.41</v>
      </c>
      <c r="G44" s="313">
        <f t="shared" si="1"/>
        <v>9.8554891304347834</v>
      </c>
      <c r="H44" s="314">
        <f t="shared" si="2"/>
        <v>2838.38</v>
      </c>
      <c r="I44" s="314">
        <f t="shared" si="3"/>
        <v>3507.95</v>
      </c>
    </row>
    <row r="45" spans="1:9" s="163" customFormat="1" x14ac:dyDescent="0.25">
      <c r="A45" s="300" t="s">
        <v>756</v>
      </c>
      <c r="B45" s="315">
        <v>1</v>
      </c>
      <c r="C45" s="315">
        <f t="shared" si="0"/>
        <v>296</v>
      </c>
      <c r="D45" s="315">
        <v>184</v>
      </c>
      <c r="E45" s="315">
        <v>112</v>
      </c>
      <c r="F45" s="314">
        <v>1813.41</v>
      </c>
      <c r="G45" s="313">
        <f t="shared" si="1"/>
        <v>9.8554891304347834</v>
      </c>
      <c r="H45" s="314">
        <f t="shared" si="2"/>
        <v>2207.63</v>
      </c>
      <c r="I45" s="314">
        <f t="shared" si="3"/>
        <v>2728.41</v>
      </c>
    </row>
    <row r="46" spans="1:9" s="163" customFormat="1" x14ac:dyDescent="0.25">
      <c r="A46" s="300" t="s">
        <v>756</v>
      </c>
      <c r="B46" s="315">
        <v>1</v>
      </c>
      <c r="C46" s="315">
        <f t="shared" si="0"/>
        <v>232</v>
      </c>
      <c r="D46" s="315">
        <v>152</v>
      </c>
      <c r="E46" s="315">
        <v>80</v>
      </c>
      <c r="F46" s="314">
        <v>1498.04</v>
      </c>
      <c r="G46" s="313">
        <f t="shared" si="1"/>
        <v>9.8555263157894739</v>
      </c>
      <c r="H46" s="314">
        <f t="shared" si="2"/>
        <v>1576.88</v>
      </c>
      <c r="I46" s="314">
        <f t="shared" si="3"/>
        <v>1948.87</v>
      </c>
    </row>
    <row r="47" spans="1:9" s="163" customFormat="1" x14ac:dyDescent="0.25">
      <c r="A47" s="300" t="s">
        <v>756</v>
      </c>
      <c r="B47" s="315">
        <v>1</v>
      </c>
      <c r="C47" s="315">
        <f t="shared" si="0"/>
        <v>216</v>
      </c>
      <c r="D47" s="315">
        <v>184</v>
      </c>
      <c r="E47" s="315">
        <v>32</v>
      </c>
      <c r="F47" s="314">
        <v>1813.41</v>
      </c>
      <c r="G47" s="313">
        <f t="shared" si="1"/>
        <v>9.8554891304347834</v>
      </c>
      <c r="H47" s="314">
        <f t="shared" si="2"/>
        <v>630.75</v>
      </c>
      <c r="I47" s="314">
        <f t="shared" si="3"/>
        <v>779.54</v>
      </c>
    </row>
    <row r="48" spans="1:9" s="163" customFormat="1" x14ac:dyDescent="0.25">
      <c r="A48" s="300" t="s">
        <v>441</v>
      </c>
      <c r="B48" s="315">
        <v>1</v>
      </c>
      <c r="C48" s="315">
        <f t="shared" si="0"/>
        <v>264</v>
      </c>
      <c r="D48" s="315">
        <v>184</v>
      </c>
      <c r="E48" s="315">
        <v>80</v>
      </c>
      <c r="F48" s="314">
        <v>1813.32</v>
      </c>
      <c r="G48" s="313">
        <f t="shared" si="1"/>
        <v>9.8550000000000004</v>
      </c>
      <c r="H48" s="314">
        <f t="shared" si="2"/>
        <v>1576.8</v>
      </c>
      <c r="I48" s="314">
        <f t="shared" si="3"/>
        <v>1948.77</v>
      </c>
    </row>
    <row r="49" spans="1:9" s="163" customFormat="1" ht="47.25" x14ac:dyDescent="0.25">
      <c r="A49" s="284" t="s">
        <v>17</v>
      </c>
      <c r="B49" s="304">
        <f>SUM(B50:B77)</f>
        <v>28</v>
      </c>
      <c r="C49" s="304"/>
      <c r="D49" s="304"/>
      <c r="E49" s="304">
        <f>SUM(E50:E77)</f>
        <v>615</v>
      </c>
      <c r="F49" s="298"/>
      <c r="G49" s="298"/>
      <c r="H49" s="298">
        <f>SUM(H50:H77)</f>
        <v>7030.5299999999988</v>
      </c>
      <c r="I49" s="298">
        <f>SUM(I50:I77)</f>
        <v>8689.0500000000029</v>
      </c>
    </row>
    <row r="50" spans="1:9" s="163" customFormat="1" x14ac:dyDescent="0.25">
      <c r="A50" s="300" t="s">
        <v>447</v>
      </c>
      <c r="B50" s="315">
        <v>1</v>
      </c>
      <c r="C50" s="315">
        <f>D50+E50</f>
        <v>244</v>
      </c>
      <c r="D50" s="315">
        <v>184</v>
      </c>
      <c r="E50" s="315">
        <v>60</v>
      </c>
      <c r="F50" s="314">
        <v>1082.55</v>
      </c>
      <c r="G50" s="313">
        <f t="shared" si="1"/>
        <v>5.8834239130434778</v>
      </c>
      <c r="H50" s="314">
        <f t="shared" ref="H50:H77" si="4">ROUND(E50*G50*2,2)</f>
        <v>706.01</v>
      </c>
      <c r="I50" s="314">
        <f t="shared" ref="I50:I77" si="5">ROUND(H50*1.2359,2)</f>
        <v>872.56</v>
      </c>
    </row>
    <row r="51" spans="1:9" s="163" customFormat="1" x14ac:dyDescent="0.25">
      <c r="A51" s="300" t="s">
        <v>447</v>
      </c>
      <c r="B51" s="315">
        <v>1</v>
      </c>
      <c r="C51" s="315">
        <f t="shared" ref="C51:C77" si="6">D51+E51</f>
        <v>195</v>
      </c>
      <c r="D51" s="315">
        <v>184</v>
      </c>
      <c r="E51" s="315">
        <v>11</v>
      </c>
      <c r="F51" s="314">
        <v>1082.55</v>
      </c>
      <c r="G51" s="313">
        <f t="shared" si="1"/>
        <v>5.8834239130434778</v>
      </c>
      <c r="H51" s="314">
        <f t="shared" si="4"/>
        <v>129.44</v>
      </c>
      <c r="I51" s="314">
        <f t="shared" si="5"/>
        <v>159.97</v>
      </c>
    </row>
    <row r="52" spans="1:9" s="163" customFormat="1" x14ac:dyDescent="0.25">
      <c r="A52" s="300" t="s">
        <v>447</v>
      </c>
      <c r="B52" s="315">
        <v>1</v>
      </c>
      <c r="C52" s="315">
        <f t="shared" si="6"/>
        <v>207</v>
      </c>
      <c r="D52" s="315">
        <v>184</v>
      </c>
      <c r="E52" s="315">
        <v>23</v>
      </c>
      <c r="F52" s="314">
        <v>1082.55</v>
      </c>
      <c r="G52" s="313">
        <f t="shared" si="1"/>
        <v>5.8834239130434778</v>
      </c>
      <c r="H52" s="314">
        <f t="shared" si="4"/>
        <v>270.64</v>
      </c>
      <c r="I52" s="314">
        <f t="shared" si="5"/>
        <v>334.48</v>
      </c>
    </row>
    <row r="53" spans="1:9" s="163" customFormat="1" x14ac:dyDescent="0.25">
      <c r="A53" s="300" t="s">
        <v>447</v>
      </c>
      <c r="B53" s="315">
        <v>1</v>
      </c>
      <c r="C53" s="315">
        <f t="shared" si="6"/>
        <v>120</v>
      </c>
      <c r="D53" s="315">
        <v>104</v>
      </c>
      <c r="E53" s="315">
        <v>16</v>
      </c>
      <c r="F53" s="314">
        <v>611.87</v>
      </c>
      <c r="G53" s="313">
        <f t="shared" si="1"/>
        <v>5.8833653846153844</v>
      </c>
      <c r="H53" s="314">
        <f t="shared" si="4"/>
        <v>188.27</v>
      </c>
      <c r="I53" s="314">
        <f t="shared" si="5"/>
        <v>232.68</v>
      </c>
    </row>
    <row r="54" spans="1:9" s="163" customFormat="1" x14ac:dyDescent="0.25">
      <c r="A54" s="300" t="s">
        <v>449</v>
      </c>
      <c r="B54" s="315">
        <v>1</v>
      </c>
      <c r="C54" s="315">
        <f t="shared" si="6"/>
        <v>248</v>
      </c>
      <c r="D54" s="315">
        <v>184</v>
      </c>
      <c r="E54" s="315">
        <v>64</v>
      </c>
      <c r="F54" s="314">
        <v>1082.55</v>
      </c>
      <c r="G54" s="313">
        <f t="shared" si="1"/>
        <v>5.8834239130434778</v>
      </c>
      <c r="H54" s="314">
        <f t="shared" si="4"/>
        <v>753.08</v>
      </c>
      <c r="I54" s="314">
        <f t="shared" si="5"/>
        <v>930.73</v>
      </c>
    </row>
    <row r="55" spans="1:9" s="163" customFormat="1" x14ac:dyDescent="0.25">
      <c r="A55" s="300" t="s">
        <v>449</v>
      </c>
      <c r="B55" s="315">
        <v>1</v>
      </c>
      <c r="C55" s="315">
        <f t="shared" si="6"/>
        <v>220</v>
      </c>
      <c r="D55" s="315">
        <v>184</v>
      </c>
      <c r="E55" s="315">
        <v>36</v>
      </c>
      <c r="F55" s="314">
        <v>1082.55</v>
      </c>
      <c r="G55" s="313">
        <f t="shared" si="1"/>
        <v>5.8834239130434778</v>
      </c>
      <c r="H55" s="314">
        <f t="shared" si="4"/>
        <v>423.61</v>
      </c>
      <c r="I55" s="314">
        <f t="shared" si="5"/>
        <v>523.54</v>
      </c>
    </row>
    <row r="56" spans="1:9" s="163" customFormat="1" x14ac:dyDescent="0.25">
      <c r="A56" s="300" t="s">
        <v>449</v>
      </c>
      <c r="B56" s="315">
        <v>1</v>
      </c>
      <c r="C56" s="315">
        <f t="shared" si="6"/>
        <v>196</v>
      </c>
      <c r="D56" s="315">
        <v>184</v>
      </c>
      <c r="E56" s="315">
        <v>12</v>
      </c>
      <c r="F56" s="314">
        <v>1082.55</v>
      </c>
      <c r="G56" s="313">
        <f t="shared" si="1"/>
        <v>5.8834239130434778</v>
      </c>
      <c r="H56" s="314">
        <f t="shared" si="4"/>
        <v>141.19999999999999</v>
      </c>
      <c r="I56" s="314">
        <f t="shared" si="5"/>
        <v>174.51</v>
      </c>
    </row>
    <row r="57" spans="1:9" s="163" customFormat="1" x14ac:dyDescent="0.25">
      <c r="A57" s="300" t="s">
        <v>449</v>
      </c>
      <c r="B57" s="315">
        <v>1</v>
      </c>
      <c r="C57" s="315">
        <f t="shared" si="6"/>
        <v>196</v>
      </c>
      <c r="D57" s="315">
        <v>184</v>
      </c>
      <c r="E57" s="315">
        <v>12</v>
      </c>
      <c r="F57" s="314">
        <v>1082.55</v>
      </c>
      <c r="G57" s="313">
        <f t="shared" si="1"/>
        <v>5.8834239130434778</v>
      </c>
      <c r="H57" s="314">
        <f t="shared" si="4"/>
        <v>141.19999999999999</v>
      </c>
      <c r="I57" s="314">
        <f t="shared" si="5"/>
        <v>174.51</v>
      </c>
    </row>
    <row r="58" spans="1:9" s="163" customFormat="1" x14ac:dyDescent="0.25">
      <c r="A58" s="300" t="s">
        <v>449</v>
      </c>
      <c r="B58" s="315">
        <v>1</v>
      </c>
      <c r="C58" s="315">
        <f t="shared" si="6"/>
        <v>204</v>
      </c>
      <c r="D58" s="315">
        <v>184</v>
      </c>
      <c r="E58" s="315">
        <v>20</v>
      </c>
      <c r="F58" s="314">
        <v>1082.55</v>
      </c>
      <c r="G58" s="313">
        <f t="shared" si="1"/>
        <v>5.8834239130434778</v>
      </c>
      <c r="H58" s="314">
        <f t="shared" si="4"/>
        <v>235.34</v>
      </c>
      <c r="I58" s="314">
        <f t="shared" si="5"/>
        <v>290.86</v>
      </c>
    </row>
    <row r="59" spans="1:9" s="163" customFormat="1" x14ac:dyDescent="0.25">
      <c r="A59" s="300" t="s">
        <v>449</v>
      </c>
      <c r="B59" s="315">
        <v>1</v>
      </c>
      <c r="C59" s="315">
        <f t="shared" si="6"/>
        <v>192</v>
      </c>
      <c r="D59" s="315">
        <v>184</v>
      </c>
      <c r="E59" s="315">
        <v>8</v>
      </c>
      <c r="F59" s="314">
        <v>1082.55</v>
      </c>
      <c r="G59" s="313">
        <f t="shared" si="1"/>
        <v>5.8834239130434778</v>
      </c>
      <c r="H59" s="314">
        <f t="shared" si="4"/>
        <v>94.13</v>
      </c>
      <c r="I59" s="314">
        <f t="shared" si="5"/>
        <v>116.34</v>
      </c>
    </row>
    <row r="60" spans="1:9" s="163" customFormat="1" x14ac:dyDescent="0.25">
      <c r="A60" s="300" t="s">
        <v>449</v>
      </c>
      <c r="B60" s="315">
        <v>1</v>
      </c>
      <c r="C60" s="315">
        <f t="shared" si="6"/>
        <v>196</v>
      </c>
      <c r="D60" s="315">
        <v>184</v>
      </c>
      <c r="E60" s="315">
        <v>12</v>
      </c>
      <c r="F60" s="314">
        <v>1082.55</v>
      </c>
      <c r="G60" s="313">
        <f t="shared" si="1"/>
        <v>5.8834239130434778</v>
      </c>
      <c r="H60" s="314">
        <f t="shared" si="4"/>
        <v>141.19999999999999</v>
      </c>
      <c r="I60" s="314">
        <f t="shared" si="5"/>
        <v>174.51</v>
      </c>
    </row>
    <row r="61" spans="1:9" s="163" customFormat="1" x14ac:dyDescent="0.25">
      <c r="A61" s="300" t="s">
        <v>449</v>
      </c>
      <c r="B61" s="315">
        <v>1</v>
      </c>
      <c r="C61" s="315">
        <f t="shared" si="6"/>
        <v>204</v>
      </c>
      <c r="D61" s="315">
        <v>184</v>
      </c>
      <c r="E61" s="315">
        <v>20</v>
      </c>
      <c r="F61" s="314">
        <v>1082.55</v>
      </c>
      <c r="G61" s="313">
        <f t="shared" si="1"/>
        <v>5.8834239130434778</v>
      </c>
      <c r="H61" s="314">
        <f t="shared" si="4"/>
        <v>235.34</v>
      </c>
      <c r="I61" s="314">
        <f t="shared" si="5"/>
        <v>290.86</v>
      </c>
    </row>
    <row r="62" spans="1:9" s="163" customFormat="1" x14ac:dyDescent="0.25">
      <c r="A62" s="300" t="s">
        <v>449</v>
      </c>
      <c r="B62" s="315">
        <v>1</v>
      </c>
      <c r="C62" s="315">
        <f t="shared" si="6"/>
        <v>196</v>
      </c>
      <c r="D62" s="315">
        <v>184</v>
      </c>
      <c r="E62" s="315">
        <v>12</v>
      </c>
      <c r="F62" s="314">
        <v>1082.55</v>
      </c>
      <c r="G62" s="313">
        <f t="shared" si="1"/>
        <v>5.8834239130434778</v>
      </c>
      <c r="H62" s="314">
        <f t="shared" si="4"/>
        <v>141.19999999999999</v>
      </c>
      <c r="I62" s="314">
        <f t="shared" si="5"/>
        <v>174.51</v>
      </c>
    </row>
    <row r="63" spans="1:9" s="163" customFormat="1" x14ac:dyDescent="0.25">
      <c r="A63" s="300" t="s">
        <v>450</v>
      </c>
      <c r="B63" s="315">
        <v>1</v>
      </c>
      <c r="C63" s="315">
        <f t="shared" si="6"/>
        <v>191</v>
      </c>
      <c r="D63" s="315">
        <v>184</v>
      </c>
      <c r="E63" s="315">
        <v>7</v>
      </c>
      <c r="F63" s="314">
        <v>1082.55</v>
      </c>
      <c r="G63" s="313">
        <f t="shared" si="1"/>
        <v>5.8834239130434778</v>
      </c>
      <c r="H63" s="314">
        <f t="shared" si="4"/>
        <v>82.37</v>
      </c>
      <c r="I63" s="314">
        <f t="shared" si="5"/>
        <v>101.8</v>
      </c>
    </row>
    <row r="64" spans="1:9" s="163" customFormat="1" x14ac:dyDescent="0.25">
      <c r="A64" s="300" t="s">
        <v>450</v>
      </c>
      <c r="B64" s="315">
        <v>1</v>
      </c>
      <c r="C64" s="315">
        <f t="shared" si="6"/>
        <v>205</v>
      </c>
      <c r="D64" s="315">
        <v>184</v>
      </c>
      <c r="E64" s="315">
        <v>21</v>
      </c>
      <c r="F64" s="314">
        <v>1082.55</v>
      </c>
      <c r="G64" s="313">
        <f t="shared" si="1"/>
        <v>5.8834239130434778</v>
      </c>
      <c r="H64" s="314">
        <f t="shared" si="4"/>
        <v>247.1</v>
      </c>
      <c r="I64" s="314">
        <f t="shared" si="5"/>
        <v>305.39</v>
      </c>
    </row>
    <row r="65" spans="1:9" s="163" customFormat="1" x14ac:dyDescent="0.25">
      <c r="A65" s="300" t="s">
        <v>450</v>
      </c>
      <c r="B65" s="315">
        <v>1</v>
      </c>
      <c r="C65" s="315">
        <f t="shared" si="6"/>
        <v>198</v>
      </c>
      <c r="D65" s="315">
        <v>184</v>
      </c>
      <c r="E65" s="315">
        <v>14</v>
      </c>
      <c r="F65" s="314">
        <v>1082.55</v>
      </c>
      <c r="G65" s="313">
        <f t="shared" si="1"/>
        <v>5.8834239130434778</v>
      </c>
      <c r="H65" s="314">
        <f t="shared" si="4"/>
        <v>164.74</v>
      </c>
      <c r="I65" s="314">
        <f t="shared" si="5"/>
        <v>203.6</v>
      </c>
    </row>
    <row r="66" spans="1:9" s="163" customFormat="1" x14ac:dyDescent="0.25">
      <c r="A66" s="300" t="s">
        <v>450</v>
      </c>
      <c r="B66" s="315">
        <v>1</v>
      </c>
      <c r="C66" s="315">
        <f t="shared" si="6"/>
        <v>198</v>
      </c>
      <c r="D66" s="315">
        <v>184</v>
      </c>
      <c r="E66" s="315">
        <v>14</v>
      </c>
      <c r="F66" s="314">
        <v>1082.55</v>
      </c>
      <c r="G66" s="313">
        <f t="shared" si="1"/>
        <v>5.8834239130434778</v>
      </c>
      <c r="H66" s="314">
        <f t="shared" si="4"/>
        <v>164.74</v>
      </c>
      <c r="I66" s="314">
        <f t="shared" si="5"/>
        <v>203.6</v>
      </c>
    </row>
    <row r="67" spans="1:9" s="163" customFormat="1" x14ac:dyDescent="0.25">
      <c r="A67" s="300" t="s">
        <v>450</v>
      </c>
      <c r="B67" s="315">
        <v>1</v>
      </c>
      <c r="C67" s="315">
        <f t="shared" si="6"/>
        <v>208</v>
      </c>
      <c r="D67" s="315">
        <v>184</v>
      </c>
      <c r="E67" s="315">
        <v>24</v>
      </c>
      <c r="F67" s="314">
        <v>1082.55</v>
      </c>
      <c r="G67" s="313">
        <f t="shared" si="1"/>
        <v>5.8834239130434778</v>
      </c>
      <c r="H67" s="314">
        <f t="shared" si="4"/>
        <v>282.39999999999998</v>
      </c>
      <c r="I67" s="314">
        <f t="shared" si="5"/>
        <v>349.02</v>
      </c>
    </row>
    <row r="68" spans="1:9" s="163" customFormat="1" x14ac:dyDescent="0.25">
      <c r="A68" s="300" t="s">
        <v>451</v>
      </c>
      <c r="B68" s="315">
        <v>1</v>
      </c>
      <c r="C68" s="315">
        <f>D68+E68</f>
        <v>192</v>
      </c>
      <c r="D68" s="315">
        <v>184</v>
      </c>
      <c r="E68" s="315">
        <v>8</v>
      </c>
      <c r="F68" s="314">
        <v>1082.55</v>
      </c>
      <c r="G68" s="313">
        <f t="shared" si="1"/>
        <v>5.8834239130434778</v>
      </c>
      <c r="H68" s="314">
        <f t="shared" si="4"/>
        <v>94.13</v>
      </c>
      <c r="I68" s="314">
        <f t="shared" si="5"/>
        <v>116.34</v>
      </c>
    </row>
    <row r="69" spans="1:9" s="163" customFormat="1" x14ac:dyDescent="0.25">
      <c r="A69" s="300" t="s">
        <v>451</v>
      </c>
      <c r="B69" s="315">
        <v>1</v>
      </c>
      <c r="C69" s="315">
        <f t="shared" si="6"/>
        <v>208</v>
      </c>
      <c r="D69" s="315">
        <v>184</v>
      </c>
      <c r="E69" s="315">
        <v>24</v>
      </c>
      <c r="F69" s="314">
        <v>1082.55</v>
      </c>
      <c r="G69" s="313">
        <f t="shared" si="1"/>
        <v>5.8834239130434778</v>
      </c>
      <c r="H69" s="314">
        <f t="shared" si="4"/>
        <v>282.39999999999998</v>
      </c>
      <c r="I69" s="314">
        <f t="shared" si="5"/>
        <v>349.02</v>
      </c>
    </row>
    <row r="70" spans="1:9" s="163" customFormat="1" x14ac:dyDescent="0.25">
      <c r="A70" s="300" t="s">
        <v>451</v>
      </c>
      <c r="B70" s="315">
        <v>1</v>
      </c>
      <c r="C70" s="315">
        <f t="shared" si="6"/>
        <v>196</v>
      </c>
      <c r="D70" s="315">
        <v>184</v>
      </c>
      <c r="E70" s="315">
        <v>12</v>
      </c>
      <c r="F70" s="314">
        <v>1082.55</v>
      </c>
      <c r="G70" s="313">
        <f t="shared" si="1"/>
        <v>5.8834239130434778</v>
      </c>
      <c r="H70" s="314">
        <f t="shared" si="4"/>
        <v>141.19999999999999</v>
      </c>
      <c r="I70" s="314">
        <f t="shared" si="5"/>
        <v>174.51</v>
      </c>
    </row>
    <row r="71" spans="1:9" s="163" customFormat="1" x14ac:dyDescent="0.25">
      <c r="A71" s="300" t="s">
        <v>452</v>
      </c>
      <c r="B71" s="315">
        <v>1</v>
      </c>
      <c r="C71" s="315">
        <f t="shared" si="6"/>
        <v>199</v>
      </c>
      <c r="D71" s="315">
        <v>184</v>
      </c>
      <c r="E71" s="315">
        <v>15</v>
      </c>
      <c r="F71" s="314">
        <v>1082.55</v>
      </c>
      <c r="G71" s="313">
        <f t="shared" si="1"/>
        <v>5.8834239130434778</v>
      </c>
      <c r="H71" s="314">
        <f t="shared" si="4"/>
        <v>176.5</v>
      </c>
      <c r="I71" s="314">
        <f t="shared" si="5"/>
        <v>218.14</v>
      </c>
    </row>
    <row r="72" spans="1:9" s="163" customFormat="1" x14ac:dyDescent="0.25">
      <c r="A72" s="300" t="s">
        <v>452</v>
      </c>
      <c r="B72" s="315">
        <v>1</v>
      </c>
      <c r="C72" s="315">
        <f t="shared" si="6"/>
        <v>204</v>
      </c>
      <c r="D72" s="315">
        <v>184</v>
      </c>
      <c r="E72" s="315">
        <v>20</v>
      </c>
      <c r="F72" s="314">
        <v>1082.55</v>
      </c>
      <c r="G72" s="313">
        <f t="shared" si="1"/>
        <v>5.8834239130434778</v>
      </c>
      <c r="H72" s="314">
        <f t="shared" si="4"/>
        <v>235.34</v>
      </c>
      <c r="I72" s="314">
        <f t="shared" si="5"/>
        <v>290.86</v>
      </c>
    </row>
    <row r="73" spans="1:9" s="163" customFormat="1" x14ac:dyDescent="0.25">
      <c r="A73" s="300" t="s">
        <v>447</v>
      </c>
      <c r="B73" s="315">
        <v>1</v>
      </c>
      <c r="C73" s="315">
        <f t="shared" si="6"/>
        <v>230</v>
      </c>
      <c r="D73" s="315">
        <v>184</v>
      </c>
      <c r="E73" s="315">
        <v>46</v>
      </c>
      <c r="F73" s="314">
        <v>956.16</v>
      </c>
      <c r="G73" s="313">
        <f t="shared" si="1"/>
        <v>5.1965217391304348</v>
      </c>
      <c r="H73" s="314">
        <f t="shared" si="4"/>
        <v>478.08</v>
      </c>
      <c r="I73" s="314">
        <f t="shared" si="5"/>
        <v>590.86</v>
      </c>
    </row>
    <row r="74" spans="1:9" s="163" customFormat="1" x14ac:dyDescent="0.25">
      <c r="A74" s="300" t="s">
        <v>451</v>
      </c>
      <c r="B74" s="315">
        <v>1</v>
      </c>
      <c r="C74" s="315">
        <f t="shared" si="6"/>
        <v>188</v>
      </c>
      <c r="D74" s="315">
        <v>184</v>
      </c>
      <c r="E74" s="315">
        <v>4</v>
      </c>
      <c r="F74" s="314">
        <v>956.16</v>
      </c>
      <c r="G74" s="313">
        <f t="shared" si="1"/>
        <v>5.1965217391304348</v>
      </c>
      <c r="H74" s="314">
        <f t="shared" si="4"/>
        <v>41.57</v>
      </c>
      <c r="I74" s="314">
        <f t="shared" si="5"/>
        <v>51.38</v>
      </c>
    </row>
    <row r="75" spans="1:9" s="163" customFormat="1" x14ac:dyDescent="0.25">
      <c r="A75" s="300" t="s">
        <v>451</v>
      </c>
      <c r="B75" s="315">
        <v>1</v>
      </c>
      <c r="C75" s="315">
        <f t="shared" si="6"/>
        <v>204</v>
      </c>
      <c r="D75" s="315">
        <v>184</v>
      </c>
      <c r="E75" s="315">
        <v>20</v>
      </c>
      <c r="F75" s="314">
        <v>956.16</v>
      </c>
      <c r="G75" s="313">
        <f t="shared" si="1"/>
        <v>5.1965217391304348</v>
      </c>
      <c r="H75" s="314">
        <f t="shared" si="4"/>
        <v>207.86</v>
      </c>
      <c r="I75" s="314">
        <f t="shared" si="5"/>
        <v>256.89</v>
      </c>
    </row>
    <row r="76" spans="1:9" s="163" customFormat="1" x14ac:dyDescent="0.25">
      <c r="A76" s="300" t="s">
        <v>451</v>
      </c>
      <c r="B76" s="315">
        <v>1</v>
      </c>
      <c r="C76" s="315">
        <f t="shared" si="6"/>
        <v>240</v>
      </c>
      <c r="D76" s="315">
        <v>184</v>
      </c>
      <c r="E76" s="315">
        <v>56</v>
      </c>
      <c r="F76" s="314">
        <v>956.16</v>
      </c>
      <c r="G76" s="313">
        <f t="shared" si="1"/>
        <v>5.1965217391304348</v>
      </c>
      <c r="H76" s="314">
        <f t="shared" si="4"/>
        <v>582.01</v>
      </c>
      <c r="I76" s="314">
        <f t="shared" si="5"/>
        <v>719.31</v>
      </c>
    </row>
    <row r="77" spans="1:9" s="163" customFormat="1" x14ac:dyDescent="0.25">
      <c r="A77" s="300" t="s">
        <v>451</v>
      </c>
      <c r="B77" s="315">
        <v>1</v>
      </c>
      <c r="C77" s="315">
        <f t="shared" si="6"/>
        <v>208</v>
      </c>
      <c r="D77" s="315">
        <v>184</v>
      </c>
      <c r="E77" s="315">
        <v>24</v>
      </c>
      <c r="F77" s="314">
        <v>956.16</v>
      </c>
      <c r="G77" s="313">
        <f t="shared" si="1"/>
        <v>5.1965217391304348</v>
      </c>
      <c r="H77" s="314">
        <f t="shared" si="4"/>
        <v>249.43</v>
      </c>
      <c r="I77" s="314">
        <f t="shared" si="5"/>
        <v>308.27</v>
      </c>
    </row>
    <row r="78" spans="1:9" s="163" customFormat="1" ht="47.25" x14ac:dyDescent="0.25">
      <c r="A78" s="284" t="s">
        <v>103</v>
      </c>
      <c r="B78" s="304">
        <f>SUM(B79:B90)</f>
        <v>12</v>
      </c>
      <c r="C78" s="304"/>
      <c r="D78" s="304"/>
      <c r="E78" s="304">
        <f>SUM(E79:E90)</f>
        <v>345</v>
      </c>
      <c r="F78" s="298"/>
      <c r="G78" s="298"/>
      <c r="H78" s="298">
        <f>SUM(H79:H90)</f>
        <v>2995.1299999999997</v>
      </c>
      <c r="I78" s="298">
        <f>SUM(I79:I90)</f>
        <v>3701.6699999999996</v>
      </c>
    </row>
    <row r="79" spans="1:9" s="163" customFormat="1" x14ac:dyDescent="0.25">
      <c r="A79" s="300" t="s">
        <v>757</v>
      </c>
      <c r="B79" s="315">
        <v>1</v>
      </c>
      <c r="C79" s="315">
        <f>D79+E79</f>
        <v>120</v>
      </c>
      <c r="D79" s="315">
        <v>96</v>
      </c>
      <c r="E79" s="315">
        <v>24</v>
      </c>
      <c r="F79" s="314">
        <v>430.06</v>
      </c>
      <c r="G79" s="313">
        <f t="shared" si="1"/>
        <v>4.4797916666666664</v>
      </c>
      <c r="H79" s="314">
        <f t="shared" ref="H79:H127" si="7">ROUND(E79*G79*2,2)</f>
        <v>215.03</v>
      </c>
      <c r="I79" s="314">
        <f t="shared" ref="I79:I90" si="8">ROUND(H79*1.2359,2)</f>
        <v>265.76</v>
      </c>
    </row>
    <row r="80" spans="1:9" s="163" customFormat="1" x14ac:dyDescent="0.25">
      <c r="A80" s="300" t="s">
        <v>757</v>
      </c>
      <c r="B80" s="315">
        <v>1</v>
      </c>
      <c r="C80" s="315">
        <f t="shared" ref="C80:C90" si="9">D80+E80</f>
        <v>228</v>
      </c>
      <c r="D80" s="315">
        <v>184</v>
      </c>
      <c r="E80" s="315">
        <v>44</v>
      </c>
      <c r="F80" s="314">
        <v>796.79</v>
      </c>
      <c r="G80" s="313">
        <f t="shared" si="1"/>
        <v>4.3303804347826089</v>
      </c>
      <c r="H80" s="314">
        <f t="shared" si="7"/>
        <v>381.07</v>
      </c>
      <c r="I80" s="314">
        <f t="shared" si="8"/>
        <v>470.96</v>
      </c>
    </row>
    <row r="81" spans="1:9" s="163" customFormat="1" x14ac:dyDescent="0.25">
      <c r="A81" s="300" t="s">
        <v>757</v>
      </c>
      <c r="B81" s="315">
        <v>1</v>
      </c>
      <c r="C81" s="315">
        <f t="shared" si="9"/>
        <v>208</v>
      </c>
      <c r="D81" s="315">
        <v>184</v>
      </c>
      <c r="E81" s="315">
        <v>24</v>
      </c>
      <c r="F81" s="314">
        <v>796.79</v>
      </c>
      <c r="G81" s="313">
        <f t="shared" ref="G81:G90" si="10">F81/D81</f>
        <v>4.3303804347826089</v>
      </c>
      <c r="H81" s="314">
        <f t="shared" si="7"/>
        <v>207.86</v>
      </c>
      <c r="I81" s="314">
        <f t="shared" si="8"/>
        <v>256.89</v>
      </c>
    </row>
    <row r="82" spans="1:9" s="163" customFormat="1" x14ac:dyDescent="0.25">
      <c r="A82" s="300" t="s">
        <v>757</v>
      </c>
      <c r="B82" s="315">
        <v>1</v>
      </c>
      <c r="C82" s="315">
        <f t="shared" si="9"/>
        <v>228</v>
      </c>
      <c r="D82" s="315">
        <v>184</v>
      </c>
      <c r="E82" s="315">
        <v>44</v>
      </c>
      <c r="F82" s="314">
        <v>796.79</v>
      </c>
      <c r="G82" s="313">
        <f t="shared" si="10"/>
        <v>4.3303804347826089</v>
      </c>
      <c r="H82" s="314">
        <f t="shared" si="7"/>
        <v>381.07</v>
      </c>
      <c r="I82" s="314">
        <f t="shared" si="8"/>
        <v>470.96</v>
      </c>
    </row>
    <row r="83" spans="1:9" s="163" customFormat="1" x14ac:dyDescent="0.25">
      <c r="A83" s="300" t="s">
        <v>757</v>
      </c>
      <c r="B83" s="315">
        <v>1</v>
      </c>
      <c r="C83" s="315">
        <f t="shared" si="9"/>
        <v>208</v>
      </c>
      <c r="D83" s="315">
        <v>184</v>
      </c>
      <c r="E83" s="315">
        <v>24</v>
      </c>
      <c r="F83" s="314">
        <v>796.79</v>
      </c>
      <c r="G83" s="313">
        <f t="shared" si="10"/>
        <v>4.3303804347826089</v>
      </c>
      <c r="H83" s="314">
        <f t="shared" si="7"/>
        <v>207.86</v>
      </c>
      <c r="I83" s="314">
        <f t="shared" si="8"/>
        <v>256.89</v>
      </c>
    </row>
    <row r="84" spans="1:9" s="163" customFormat="1" x14ac:dyDescent="0.25">
      <c r="A84" s="300" t="s">
        <v>757</v>
      </c>
      <c r="B84" s="315">
        <v>1</v>
      </c>
      <c r="C84" s="315">
        <f t="shared" si="9"/>
        <v>249</v>
      </c>
      <c r="D84" s="315">
        <v>184</v>
      </c>
      <c r="E84" s="315">
        <v>65</v>
      </c>
      <c r="F84" s="314">
        <v>796.79</v>
      </c>
      <c r="G84" s="313">
        <f t="shared" si="10"/>
        <v>4.3303804347826089</v>
      </c>
      <c r="H84" s="314">
        <f t="shared" si="7"/>
        <v>562.95000000000005</v>
      </c>
      <c r="I84" s="314">
        <f t="shared" si="8"/>
        <v>695.75</v>
      </c>
    </row>
    <row r="85" spans="1:9" s="163" customFormat="1" x14ac:dyDescent="0.25">
      <c r="A85" s="300" t="s">
        <v>757</v>
      </c>
      <c r="B85" s="315">
        <v>1</v>
      </c>
      <c r="C85" s="315">
        <f t="shared" si="9"/>
        <v>216</v>
      </c>
      <c r="D85" s="315">
        <v>184</v>
      </c>
      <c r="E85" s="315">
        <v>32</v>
      </c>
      <c r="F85" s="314">
        <v>796.79</v>
      </c>
      <c r="G85" s="313">
        <f t="shared" si="10"/>
        <v>4.3303804347826089</v>
      </c>
      <c r="H85" s="314">
        <f t="shared" si="7"/>
        <v>277.14</v>
      </c>
      <c r="I85" s="314">
        <f t="shared" si="8"/>
        <v>342.52</v>
      </c>
    </row>
    <row r="86" spans="1:9" s="163" customFormat="1" x14ac:dyDescent="0.25">
      <c r="A86" s="300" t="s">
        <v>757</v>
      </c>
      <c r="B86" s="315">
        <v>1</v>
      </c>
      <c r="C86" s="315">
        <f t="shared" si="9"/>
        <v>208</v>
      </c>
      <c r="D86" s="315">
        <v>184</v>
      </c>
      <c r="E86" s="315">
        <v>24</v>
      </c>
      <c r="F86" s="314">
        <v>796.79</v>
      </c>
      <c r="G86" s="313">
        <f t="shared" si="10"/>
        <v>4.3303804347826089</v>
      </c>
      <c r="H86" s="314">
        <f t="shared" si="7"/>
        <v>207.86</v>
      </c>
      <c r="I86" s="314">
        <f t="shared" si="8"/>
        <v>256.89</v>
      </c>
    </row>
    <row r="87" spans="1:9" s="163" customFormat="1" x14ac:dyDescent="0.25">
      <c r="A87" s="300" t="s">
        <v>757</v>
      </c>
      <c r="B87" s="315">
        <v>1</v>
      </c>
      <c r="C87" s="315">
        <f t="shared" si="9"/>
        <v>204</v>
      </c>
      <c r="D87" s="315">
        <v>184</v>
      </c>
      <c r="E87" s="315">
        <v>20</v>
      </c>
      <c r="F87" s="314">
        <v>796.79</v>
      </c>
      <c r="G87" s="313">
        <f t="shared" si="10"/>
        <v>4.3303804347826089</v>
      </c>
      <c r="H87" s="314">
        <f t="shared" si="7"/>
        <v>173.22</v>
      </c>
      <c r="I87" s="314">
        <f t="shared" si="8"/>
        <v>214.08</v>
      </c>
    </row>
    <row r="88" spans="1:9" s="163" customFormat="1" x14ac:dyDescent="0.25">
      <c r="A88" s="300" t="s">
        <v>757</v>
      </c>
      <c r="B88" s="315">
        <v>1</v>
      </c>
      <c r="C88" s="315">
        <f t="shared" si="9"/>
        <v>192</v>
      </c>
      <c r="D88" s="315">
        <v>184</v>
      </c>
      <c r="E88" s="315">
        <v>8</v>
      </c>
      <c r="F88" s="314">
        <v>796.79</v>
      </c>
      <c r="G88" s="313">
        <f t="shared" si="10"/>
        <v>4.3303804347826089</v>
      </c>
      <c r="H88" s="314">
        <f t="shared" si="7"/>
        <v>69.290000000000006</v>
      </c>
      <c r="I88" s="314">
        <f t="shared" si="8"/>
        <v>85.64</v>
      </c>
    </row>
    <row r="89" spans="1:9" s="163" customFormat="1" x14ac:dyDescent="0.25">
      <c r="A89" s="300" t="s">
        <v>757</v>
      </c>
      <c r="B89" s="315">
        <v>1</v>
      </c>
      <c r="C89" s="315">
        <f t="shared" si="9"/>
        <v>192</v>
      </c>
      <c r="D89" s="315">
        <v>160</v>
      </c>
      <c r="E89" s="315">
        <v>32</v>
      </c>
      <c r="F89" s="314">
        <v>692.86</v>
      </c>
      <c r="G89" s="313">
        <f t="shared" si="10"/>
        <v>4.3303750000000001</v>
      </c>
      <c r="H89" s="314">
        <f t="shared" si="7"/>
        <v>277.14</v>
      </c>
      <c r="I89" s="314">
        <f t="shared" si="8"/>
        <v>342.52</v>
      </c>
    </row>
    <row r="90" spans="1:9" s="163" customFormat="1" x14ac:dyDescent="0.25">
      <c r="A90" s="300" t="s">
        <v>757</v>
      </c>
      <c r="B90" s="315">
        <v>1</v>
      </c>
      <c r="C90" s="315">
        <f t="shared" si="9"/>
        <v>108</v>
      </c>
      <c r="D90" s="315">
        <v>104</v>
      </c>
      <c r="E90" s="315">
        <v>4</v>
      </c>
      <c r="F90" s="314">
        <v>450.36</v>
      </c>
      <c r="G90" s="313">
        <f t="shared" si="10"/>
        <v>4.3303846153846157</v>
      </c>
      <c r="H90" s="314">
        <f t="shared" si="7"/>
        <v>34.64</v>
      </c>
      <c r="I90" s="314">
        <f t="shared" si="8"/>
        <v>42.81</v>
      </c>
    </row>
    <row r="91" spans="1:9" s="163" customFormat="1" x14ac:dyDescent="0.25">
      <c r="A91" s="287" t="s">
        <v>453</v>
      </c>
      <c r="B91" s="318">
        <f>B92+B101+B128</f>
        <v>37</v>
      </c>
      <c r="C91" s="318"/>
      <c r="D91" s="318"/>
      <c r="E91" s="318">
        <f>E92+E101+E128</f>
        <v>803</v>
      </c>
      <c r="F91" s="310"/>
      <c r="G91" s="310"/>
      <c r="H91" s="310">
        <f>H92+H101+H128</f>
        <v>12620.730000000003</v>
      </c>
      <c r="I91" s="310">
        <f>I92+I101+I128</f>
        <v>15598.010000000002</v>
      </c>
    </row>
    <row r="92" spans="1:9" s="163" customFormat="1" ht="31.5" x14ac:dyDescent="0.25">
      <c r="A92" s="284" t="s">
        <v>16</v>
      </c>
      <c r="B92" s="304">
        <f>SUM(B93:B100)</f>
        <v>8</v>
      </c>
      <c r="C92" s="304"/>
      <c r="D92" s="304"/>
      <c r="E92" s="304">
        <f>SUM(E93:E100)</f>
        <v>411</v>
      </c>
      <c r="F92" s="298"/>
      <c r="G92" s="298"/>
      <c r="H92" s="298">
        <f>SUM(H93:H100)</f>
        <v>8101.2200000000012</v>
      </c>
      <c r="I92" s="298">
        <f>SUM(I93:I100)</f>
        <v>10012.290000000001</v>
      </c>
    </row>
    <row r="93" spans="1:9" s="163" customFormat="1" x14ac:dyDescent="0.25">
      <c r="A93" s="300" t="s">
        <v>454</v>
      </c>
      <c r="B93" s="315">
        <v>1</v>
      </c>
      <c r="C93" s="315">
        <f>D93+E93</f>
        <v>208</v>
      </c>
      <c r="D93" s="315">
        <v>184</v>
      </c>
      <c r="E93" s="315">
        <v>24</v>
      </c>
      <c r="F93" s="314">
        <v>1813.41</v>
      </c>
      <c r="G93" s="313">
        <f t="shared" ref="G93:G100" si="11">F93/D93</f>
        <v>9.8554891304347834</v>
      </c>
      <c r="H93" s="314">
        <f>ROUND(E93*G93*2,2)</f>
        <v>473.06</v>
      </c>
      <c r="I93" s="314">
        <f t="shared" ref="I93:I100" si="12">ROUND(H93*1.2359,2)</f>
        <v>584.65</v>
      </c>
    </row>
    <row r="94" spans="1:9" s="163" customFormat="1" x14ac:dyDescent="0.25">
      <c r="A94" s="300" t="s">
        <v>454</v>
      </c>
      <c r="B94" s="315">
        <v>1</v>
      </c>
      <c r="C94" s="315">
        <f>D94+E94</f>
        <v>250</v>
      </c>
      <c r="D94" s="315">
        <v>184</v>
      </c>
      <c r="E94" s="315">
        <v>66</v>
      </c>
      <c r="F94" s="314">
        <v>1813.41</v>
      </c>
      <c r="G94" s="313">
        <f t="shared" si="11"/>
        <v>9.8554891304347834</v>
      </c>
      <c r="H94" s="314">
        <f>ROUND(E94*G94*2,2)</f>
        <v>1300.92</v>
      </c>
      <c r="I94" s="314">
        <f t="shared" si="12"/>
        <v>1607.81</v>
      </c>
    </row>
    <row r="95" spans="1:9" x14ac:dyDescent="0.25">
      <c r="A95" s="300" t="s">
        <v>454</v>
      </c>
      <c r="B95" s="315">
        <v>1</v>
      </c>
      <c r="C95" s="315">
        <f t="shared" ref="C95:C100" si="13">D95+E95</f>
        <v>232</v>
      </c>
      <c r="D95" s="315">
        <v>184</v>
      </c>
      <c r="E95" s="315">
        <v>48</v>
      </c>
      <c r="F95" s="314">
        <v>1813.41</v>
      </c>
      <c r="G95" s="313">
        <f t="shared" si="11"/>
        <v>9.8554891304347834</v>
      </c>
      <c r="H95" s="314">
        <f>ROUND(E95*G95*2,2)</f>
        <v>946.13</v>
      </c>
      <c r="I95" s="314">
        <f t="shared" si="12"/>
        <v>1169.32</v>
      </c>
    </row>
    <row r="96" spans="1:9" x14ac:dyDescent="0.25">
      <c r="A96" s="300" t="s">
        <v>454</v>
      </c>
      <c r="B96" s="315">
        <v>1</v>
      </c>
      <c r="C96" s="315">
        <f t="shared" si="13"/>
        <v>252</v>
      </c>
      <c r="D96" s="315">
        <v>184</v>
      </c>
      <c r="E96" s="315">
        <v>68</v>
      </c>
      <c r="F96" s="314">
        <v>1813.41</v>
      </c>
      <c r="G96" s="313">
        <f t="shared" si="11"/>
        <v>9.8554891304347834</v>
      </c>
      <c r="H96" s="314">
        <f>ROUND(E96*G96*2,2)</f>
        <v>1340.35</v>
      </c>
      <c r="I96" s="314">
        <f t="shared" si="12"/>
        <v>1656.54</v>
      </c>
    </row>
    <row r="97" spans="1:9" x14ac:dyDescent="0.25">
      <c r="A97" s="300" t="s">
        <v>454</v>
      </c>
      <c r="B97" s="315">
        <v>1</v>
      </c>
      <c r="C97" s="315">
        <f t="shared" si="13"/>
        <v>216</v>
      </c>
      <c r="D97" s="315">
        <v>152</v>
      </c>
      <c r="E97" s="315">
        <v>64</v>
      </c>
      <c r="F97" s="314">
        <v>1498.04</v>
      </c>
      <c r="G97" s="313">
        <f t="shared" si="11"/>
        <v>9.8555263157894739</v>
      </c>
      <c r="H97" s="314">
        <f t="shared" ref="H97" si="14">ROUND(E97*G97*2,2)</f>
        <v>1261.51</v>
      </c>
      <c r="I97" s="314">
        <f t="shared" si="12"/>
        <v>1559.1</v>
      </c>
    </row>
    <row r="98" spans="1:9" x14ac:dyDescent="0.25">
      <c r="A98" s="300" t="s">
        <v>454</v>
      </c>
      <c r="B98" s="315">
        <v>1</v>
      </c>
      <c r="C98" s="315">
        <f t="shared" si="13"/>
        <v>157</v>
      </c>
      <c r="D98" s="315">
        <v>120</v>
      </c>
      <c r="E98" s="315">
        <v>37</v>
      </c>
      <c r="F98" s="314">
        <v>1182.6600000000001</v>
      </c>
      <c r="G98" s="313">
        <f t="shared" si="11"/>
        <v>9.855500000000001</v>
      </c>
      <c r="H98" s="314">
        <f>ROUND(E98*G98*2,2)</f>
        <v>729.31</v>
      </c>
      <c r="I98" s="314">
        <f t="shared" si="12"/>
        <v>901.35</v>
      </c>
    </row>
    <row r="99" spans="1:9" x14ac:dyDescent="0.25">
      <c r="A99" s="300" t="s">
        <v>758</v>
      </c>
      <c r="B99" s="315">
        <v>1</v>
      </c>
      <c r="C99" s="315">
        <f t="shared" si="13"/>
        <v>218</v>
      </c>
      <c r="D99" s="315">
        <v>184</v>
      </c>
      <c r="E99" s="315">
        <v>34</v>
      </c>
      <c r="F99" s="314">
        <v>1813.41</v>
      </c>
      <c r="G99" s="313">
        <f t="shared" si="11"/>
        <v>9.8554891304347834</v>
      </c>
      <c r="H99" s="314">
        <f t="shared" si="7"/>
        <v>670.17</v>
      </c>
      <c r="I99" s="314">
        <f t="shared" si="12"/>
        <v>828.26</v>
      </c>
    </row>
    <row r="100" spans="1:9" x14ac:dyDescent="0.25">
      <c r="A100" s="300" t="s">
        <v>759</v>
      </c>
      <c r="B100" s="315">
        <v>1</v>
      </c>
      <c r="C100" s="315">
        <f t="shared" si="13"/>
        <v>254</v>
      </c>
      <c r="D100" s="315">
        <v>184</v>
      </c>
      <c r="E100" s="315">
        <v>70</v>
      </c>
      <c r="F100" s="314">
        <v>1813.41</v>
      </c>
      <c r="G100" s="313">
        <f t="shared" si="11"/>
        <v>9.8554891304347834</v>
      </c>
      <c r="H100" s="314">
        <f t="shared" si="7"/>
        <v>1379.77</v>
      </c>
      <c r="I100" s="314">
        <f t="shared" si="12"/>
        <v>1705.26</v>
      </c>
    </row>
    <row r="101" spans="1:9" ht="47.25" x14ac:dyDescent="0.25">
      <c r="A101" s="284" t="s">
        <v>17</v>
      </c>
      <c r="B101" s="304">
        <f>SUM(B102:B127)</f>
        <v>26</v>
      </c>
      <c r="C101" s="304"/>
      <c r="D101" s="304"/>
      <c r="E101" s="304">
        <f>SUM(E102:E127)</f>
        <v>340</v>
      </c>
      <c r="F101" s="298"/>
      <c r="G101" s="298"/>
      <c r="H101" s="298">
        <f>SUM(H102:H127)</f>
        <v>4069.1500000000019</v>
      </c>
      <c r="I101" s="298">
        <f>SUM(I102:I127)</f>
        <v>5029.1100000000015</v>
      </c>
    </row>
    <row r="102" spans="1:9" x14ac:dyDescent="0.25">
      <c r="A102" s="300" t="s">
        <v>760</v>
      </c>
      <c r="B102" s="315">
        <v>1</v>
      </c>
      <c r="C102" s="315">
        <f>D102+E102</f>
        <v>232</v>
      </c>
      <c r="D102" s="315">
        <v>184</v>
      </c>
      <c r="E102" s="315">
        <v>48</v>
      </c>
      <c r="F102" s="314">
        <v>1263.9000000000001</v>
      </c>
      <c r="G102" s="313">
        <f t="shared" ref="G102:G130" si="15">F102/D102</f>
        <v>6.8690217391304351</v>
      </c>
      <c r="H102" s="314">
        <f t="shared" si="7"/>
        <v>659.43</v>
      </c>
      <c r="I102" s="314">
        <f t="shared" ref="I102:I127" si="16">ROUND(H102*1.2359,2)</f>
        <v>814.99</v>
      </c>
    </row>
    <row r="103" spans="1:9" x14ac:dyDescent="0.25">
      <c r="A103" s="300" t="s">
        <v>760</v>
      </c>
      <c r="B103" s="315">
        <v>1</v>
      </c>
      <c r="C103" s="315">
        <f t="shared" ref="C103:C127" si="17">D103+E103</f>
        <v>200</v>
      </c>
      <c r="D103" s="315">
        <v>184</v>
      </c>
      <c r="E103" s="315">
        <v>16</v>
      </c>
      <c r="F103" s="314">
        <v>1263.9000000000001</v>
      </c>
      <c r="G103" s="313">
        <f t="shared" si="15"/>
        <v>6.8690217391304351</v>
      </c>
      <c r="H103" s="314">
        <f t="shared" si="7"/>
        <v>219.81</v>
      </c>
      <c r="I103" s="314">
        <f t="shared" si="16"/>
        <v>271.66000000000003</v>
      </c>
    </row>
    <row r="104" spans="1:9" x14ac:dyDescent="0.25">
      <c r="A104" s="300" t="s">
        <v>455</v>
      </c>
      <c r="B104" s="315">
        <v>1</v>
      </c>
      <c r="C104" s="315">
        <f t="shared" si="17"/>
        <v>192</v>
      </c>
      <c r="D104" s="315">
        <v>184</v>
      </c>
      <c r="E104" s="315">
        <v>8</v>
      </c>
      <c r="F104" s="314">
        <v>1082.55</v>
      </c>
      <c r="G104" s="313">
        <f t="shared" si="15"/>
        <v>5.8834239130434778</v>
      </c>
      <c r="H104" s="314">
        <f t="shared" si="7"/>
        <v>94.13</v>
      </c>
      <c r="I104" s="314">
        <f t="shared" si="16"/>
        <v>116.34</v>
      </c>
    </row>
    <row r="105" spans="1:9" x14ac:dyDescent="0.25">
      <c r="A105" s="300" t="s">
        <v>455</v>
      </c>
      <c r="B105" s="315">
        <v>1</v>
      </c>
      <c r="C105" s="315">
        <f t="shared" si="17"/>
        <v>204</v>
      </c>
      <c r="D105" s="315">
        <v>184</v>
      </c>
      <c r="E105" s="315">
        <v>20</v>
      </c>
      <c r="F105" s="314">
        <v>1082.55</v>
      </c>
      <c r="G105" s="313">
        <f t="shared" si="15"/>
        <v>5.8834239130434778</v>
      </c>
      <c r="H105" s="314">
        <f t="shared" si="7"/>
        <v>235.34</v>
      </c>
      <c r="I105" s="314">
        <f t="shared" si="16"/>
        <v>290.86</v>
      </c>
    </row>
    <row r="106" spans="1:9" x14ac:dyDescent="0.25">
      <c r="A106" s="300" t="s">
        <v>455</v>
      </c>
      <c r="B106" s="315">
        <v>1</v>
      </c>
      <c r="C106" s="315">
        <f t="shared" si="17"/>
        <v>192</v>
      </c>
      <c r="D106" s="315">
        <v>184</v>
      </c>
      <c r="E106" s="315">
        <v>8</v>
      </c>
      <c r="F106" s="314">
        <v>1082.55</v>
      </c>
      <c r="G106" s="313">
        <f t="shared" si="15"/>
        <v>5.8834239130434778</v>
      </c>
      <c r="H106" s="314">
        <f t="shared" si="7"/>
        <v>94.13</v>
      </c>
      <c r="I106" s="314">
        <f t="shared" si="16"/>
        <v>116.34</v>
      </c>
    </row>
    <row r="107" spans="1:9" x14ac:dyDescent="0.25">
      <c r="A107" s="300" t="s">
        <v>455</v>
      </c>
      <c r="B107" s="315">
        <v>1</v>
      </c>
      <c r="C107" s="315">
        <f t="shared" si="17"/>
        <v>220</v>
      </c>
      <c r="D107" s="315">
        <v>184</v>
      </c>
      <c r="E107" s="315">
        <v>36</v>
      </c>
      <c r="F107" s="314">
        <v>1082.55</v>
      </c>
      <c r="G107" s="313">
        <f t="shared" si="15"/>
        <v>5.8834239130434778</v>
      </c>
      <c r="H107" s="314">
        <f t="shared" si="7"/>
        <v>423.61</v>
      </c>
      <c r="I107" s="314">
        <f t="shared" si="16"/>
        <v>523.54</v>
      </c>
    </row>
    <row r="108" spans="1:9" x14ac:dyDescent="0.25">
      <c r="A108" s="300" t="s">
        <v>455</v>
      </c>
      <c r="B108" s="315">
        <v>1</v>
      </c>
      <c r="C108" s="315">
        <f t="shared" si="17"/>
        <v>196</v>
      </c>
      <c r="D108" s="315">
        <v>184</v>
      </c>
      <c r="E108" s="315">
        <v>12</v>
      </c>
      <c r="F108" s="314">
        <v>1082.55</v>
      </c>
      <c r="G108" s="313">
        <f t="shared" si="15"/>
        <v>5.8834239130434778</v>
      </c>
      <c r="H108" s="314">
        <f t="shared" si="7"/>
        <v>141.19999999999999</v>
      </c>
      <c r="I108" s="314">
        <f t="shared" si="16"/>
        <v>174.51</v>
      </c>
    </row>
    <row r="109" spans="1:9" x14ac:dyDescent="0.25">
      <c r="A109" s="300" t="s">
        <v>455</v>
      </c>
      <c r="B109" s="315">
        <v>1</v>
      </c>
      <c r="C109" s="315">
        <f t="shared" si="17"/>
        <v>192</v>
      </c>
      <c r="D109" s="315">
        <v>184</v>
      </c>
      <c r="E109" s="315">
        <v>8</v>
      </c>
      <c r="F109" s="314">
        <v>1082.55</v>
      </c>
      <c r="G109" s="313">
        <f t="shared" si="15"/>
        <v>5.8834239130434778</v>
      </c>
      <c r="H109" s="314">
        <f t="shared" si="7"/>
        <v>94.13</v>
      </c>
      <c r="I109" s="314">
        <f t="shared" si="16"/>
        <v>116.34</v>
      </c>
    </row>
    <row r="110" spans="1:9" x14ac:dyDescent="0.25">
      <c r="A110" s="300" t="s">
        <v>455</v>
      </c>
      <c r="B110" s="315">
        <v>1</v>
      </c>
      <c r="C110" s="315">
        <f t="shared" si="17"/>
        <v>188</v>
      </c>
      <c r="D110" s="315">
        <v>184</v>
      </c>
      <c r="E110" s="315">
        <v>4</v>
      </c>
      <c r="F110" s="314">
        <v>1082.55</v>
      </c>
      <c r="G110" s="313">
        <f t="shared" si="15"/>
        <v>5.8834239130434778</v>
      </c>
      <c r="H110" s="314">
        <f t="shared" si="7"/>
        <v>47.07</v>
      </c>
      <c r="I110" s="314">
        <f t="shared" si="16"/>
        <v>58.17</v>
      </c>
    </row>
    <row r="111" spans="1:9" x14ac:dyDescent="0.25">
      <c r="A111" s="300" t="s">
        <v>455</v>
      </c>
      <c r="B111" s="315">
        <v>1</v>
      </c>
      <c r="C111" s="315">
        <f t="shared" si="17"/>
        <v>196</v>
      </c>
      <c r="D111" s="315">
        <v>184</v>
      </c>
      <c r="E111" s="315">
        <v>12</v>
      </c>
      <c r="F111" s="314">
        <v>1082.55</v>
      </c>
      <c r="G111" s="313">
        <f t="shared" si="15"/>
        <v>5.8834239130434778</v>
      </c>
      <c r="H111" s="314">
        <f t="shared" si="7"/>
        <v>141.19999999999999</v>
      </c>
      <c r="I111" s="314">
        <f t="shared" si="16"/>
        <v>174.51</v>
      </c>
    </row>
    <row r="112" spans="1:9" x14ac:dyDescent="0.25">
      <c r="A112" s="300" t="s">
        <v>455</v>
      </c>
      <c r="B112" s="315">
        <v>1</v>
      </c>
      <c r="C112" s="315">
        <f t="shared" si="17"/>
        <v>208</v>
      </c>
      <c r="D112" s="315">
        <v>184</v>
      </c>
      <c r="E112" s="315">
        <v>24</v>
      </c>
      <c r="F112" s="314">
        <v>1082.55</v>
      </c>
      <c r="G112" s="313">
        <f t="shared" si="15"/>
        <v>5.8834239130434778</v>
      </c>
      <c r="H112" s="314">
        <f t="shared" si="7"/>
        <v>282.39999999999998</v>
      </c>
      <c r="I112" s="314">
        <f t="shared" si="16"/>
        <v>349.02</v>
      </c>
    </row>
    <row r="113" spans="1:9" x14ac:dyDescent="0.25">
      <c r="A113" s="300" t="s">
        <v>455</v>
      </c>
      <c r="B113" s="315">
        <v>1</v>
      </c>
      <c r="C113" s="315">
        <f t="shared" si="17"/>
        <v>202</v>
      </c>
      <c r="D113" s="315">
        <v>184</v>
      </c>
      <c r="E113" s="315">
        <v>18</v>
      </c>
      <c r="F113" s="314">
        <v>1082.55</v>
      </c>
      <c r="G113" s="313">
        <f t="shared" si="15"/>
        <v>5.8834239130434778</v>
      </c>
      <c r="H113" s="314">
        <f t="shared" si="7"/>
        <v>211.8</v>
      </c>
      <c r="I113" s="314">
        <f t="shared" si="16"/>
        <v>261.76</v>
      </c>
    </row>
    <row r="114" spans="1:9" x14ac:dyDescent="0.25">
      <c r="A114" s="300" t="s">
        <v>455</v>
      </c>
      <c r="B114" s="315">
        <v>1</v>
      </c>
      <c r="C114" s="315">
        <f t="shared" si="17"/>
        <v>192</v>
      </c>
      <c r="D114" s="315">
        <v>184</v>
      </c>
      <c r="E114" s="315">
        <v>8</v>
      </c>
      <c r="F114" s="314">
        <v>1082.55</v>
      </c>
      <c r="G114" s="313">
        <f t="shared" si="15"/>
        <v>5.8834239130434778</v>
      </c>
      <c r="H114" s="314">
        <f t="shared" si="7"/>
        <v>94.13</v>
      </c>
      <c r="I114" s="314">
        <f t="shared" si="16"/>
        <v>116.34</v>
      </c>
    </row>
    <row r="115" spans="1:9" x14ac:dyDescent="0.25">
      <c r="A115" s="300" t="s">
        <v>455</v>
      </c>
      <c r="B115" s="315">
        <v>1</v>
      </c>
      <c r="C115" s="315">
        <f t="shared" si="17"/>
        <v>192</v>
      </c>
      <c r="D115" s="315">
        <v>184</v>
      </c>
      <c r="E115" s="315">
        <v>8</v>
      </c>
      <c r="F115" s="314">
        <v>1082.55</v>
      </c>
      <c r="G115" s="313">
        <f t="shared" si="15"/>
        <v>5.8834239130434778</v>
      </c>
      <c r="H115" s="314">
        <f t="shared" si="7"/>
        <v>94.13</v>
      </c>
      <c r="I115" s="314">
        <f t="shared" si="16"/>
        <v>116.34</v>
      </c>
    </row>
    <row r="116" spans="1:9" x14ac:dyDescent="0.25">
      <c r="A116" s="300" t="s">
        <v>455</v>
      </c>
      <c r="B116" s="315">
        <v>1</v>
      </c>
      <c r="C116" s="315">
        <f t="shared" si="17"/>
        <v>204</v>
      </c>
      <c r="D116" s="315">
        <v>184</v>
      </c>
      <c r="E116" s="315">
        <v>20</v>
      </c>
      <c r="F116" s="314">
        <v>1082.55</v>
      </c>
      <c r="G116" s="313">
        <f t="shared" si="15"/>
        <v>5.8834239130434778</v>
      </c>
      <c r="H116" s="314">
        <f t="shared" si="7"/>
        <v>235.34</v>
      </c>
      <c r="I116" s="314">
        <f t="shared" si="16"/>
        <v>290.86</v>
      </c>
    </row>
    <row r="117" spans="1:9" x14ac:dyDescent="0.25">
      <c r="A117" s="300" t="s">
        <v>455</v>
      </c>
      <c r="B117" s="315">
        <v>1</v>
      </c>
      <c r="C117" s="315">
        <f t="shared" si="17"/>
        <v>192</v>
      </c>
      <c r="D117" s="315">
        <v>184</v>
      </c>
      <c r="E117" s="315">
        <v>8</v>
      </c>
      <c r="F117" s="314">
        <v>1082.55</v>
      </c>
      <c r="G117" s="313">
        <f t="shared" si="15"/>
        <v>5.8834239130434778</v>
      </c>
      <c r="H117" s="314">
        <f t="shared" si="7"/>
        <v>94.13</v>
      </c>
      <c r="I117" s="314">
        <f t="shared" si="16"/>
        <v>116.34</v>
      </c>
    </row>
    <row r="118" spans="1:9" x14ac:dyDescent="0.25">
      <c r="A118" s="300" t="s">
        <v>455</v>
      </c>
      <c r="B118" s="315">
        <v>1</v>
      </c>
      <c r="C118" s="315">
        <f t="shared" si="17"/>
        <v>160</v>
      </c>
      <c r="D118" s="315">
        <v>152</v>
      </c>
      <c r="E118" s="315">
        <v>8</v>
      </c>
      <c r="F118" s="314">
        <v>894.28</v>
      </c>
      <c r="G118" s="313">
        <f t="shared" si="15"/>
        <v>5.8834210526315784</v>
      </c>
      <c r="H118" s="314">
        <f t="shared" si="7"/>
        <v>94.13</v>
      </c>
      <c r="I118" s="314">
        <f t="shared" si="16"/>
        <v>116.34</v>
      </c>
    </row>
    <row r="119" spans="1:9" x14ac:dyDescent="0.25">
      <c r="A119" s="300" t="s">
        <v>455</v>
      </c>
      <c r="B119" s="315">
        <v>1</v>
      </c>
      <c r="C119" s="315">
        <f t="shared" si="17"/>
        <v>144</v>
      </c>
      <c r="D119" s="315">
        <v>136</v>
      </c>
      <c r="E119" s="315">
        <v>8</v>
      </c>
      <c r="F119" s="314">
        <v>800.14</v>
      </c>
      <c r="G119" s="313">
        <f t="shared" si="15"/>
        <v>5.883382352941176</v>
      </c>
      <c r="H119" s="314">
        <f t="shared" si="7"/>
        <v>94.13</v>
      </c>
      <c r="I119" s="314">
        <f t="shared" si="16"/>
        <v>116.34</v>
      </c>
    </row>
    <row r="120" spans="1:9" x14ac:dyDescent="0.25">
      <c r="A120" s="300" t="s">
        <v>455</v>
      </c>
      <c r="B120" s="315">
        <v>1</v>
      </c>
      <c r="C120" s="315">
        <f t="shared" si="17"/>
        <v>128</v>
      </c>
      <c r="D120" s="315">
        <v>120</v>
      </c>
      <c r="E120" s="315">
        <v>8</v>
      </c>
      <c r="F120" s="314">
        <v>706.01</v>
      </c>
      <c r="G120" s="313">
        <f t="shared" si="15"/>
        <v>5.8834166666666663</v>
      </c>
      <c r="H120" s="314">
        <f t="shared" si="7"/>
        <v>94.13</v>
      </c>
      <c r="I120" s="314">
        <f t="shared" si="16"/>
        <v>116.34</v>
      </c>
    </row>
    <row r="121" spans="1:9" x14ac:dyDescent="0.25">
      <c r="A121" s="300" t="s">
        <v>455</v>
      </c>
      <c r="B121" s="315">
        <v>1</v>
      </c>
      <c r="C121" s="315">
        <f t="shared" si="17"/>
        <v>108</v>
      </c>
      <c r="D121" s="315">
        <v>104</v>
      </c>
      <c r="E121" s="315">
        <v>4</v>
      </c>
      <c r="F121" s="314">
        <v>611.87</v>
      </c>
      <c r="G121" s="313">
        <f t="shared" si="15"/>
        <v>5.8833653846153844</v>
      </c>
      <c r="H121" s="314">
        <f t="shared" si="7"/>
        <v>47.07</v>
      </c>
      <c r="I121" s="314">
        <f t="shared" si="16"/>
        <v>58.17</v>
      </c>
    </row>
    <row r="122" spans="1:9" x14ac:dyDescent="0.25">
      <c r="A122" s="300" t="s">
        <v>455</v>
      </c>
      <c r="B122" s="315">
        <v>1</v>
      </c>
      <c r="C122" s="315">
        <f t="shared" si="17"/>
        <v>84</v>
      </c>
      <c r="D122" s="315">
        <v>80</v>
      </c>
      <c r="E122" s="315">
        <v>4</v>
      </c>
      <c r="F122" s="314">
        <v>470.67</v>
      </c>
      <c r="G122" s="313">
        <f t="shared" si="15"/>
        <v>5.883375</v>
      </c>
      <c r="H122" s="314">
        <f t="shared" si="7"/>
        <v>47.07</v>
      </c>
      <c r="I122" s="314">
        <f t="shared" si="16"/>
        <v>58.17</v>
      </c>
    </row>
    <row r="123" spans="1:9" x14ac:dyDescent="0.25">
      <c r="A123" s="300" t="s">
        <v>451</v>
      </c>
      <c r="B123" s="315">
        <v>1</v>
      </c>
      <c r="C123" s="315">
        <f t="shared" si="17"/>
        <v>192</v>
      </c>
      <c r="D123" s="315">
        <v>184</v>
      </c>
      <c r="E123" s="315">
        <v>8</v>
      </c>
      <c r="F123" s="314">
        <v>1082.55</v>
      </c>
      <c r="G123" s="313">
        <f t="shared" si="15"/>
        <v>5.8834239130434778</v>
      </c>
      <c r="H123" s="314">
        <f t="shared" si="7"/>
        <v>94.13</v>
      </c>
      <c r="I123" s="314">
        <f t="shared" si="16"/>
        <v>116.34</v>
      </c>
    </row>
    <row r="124" spans="1:9" x14ac:dyDescent="0.25">
      <c r="A124" s="300" t="s">
        <v>451</v>
      </c>
      <c r="B124" s="315">
        <v>1</v>
      </c>
      <c r="C124" s="315">
        <f t="shared" si="17"/>
        <v>206</v>
      </c>
      <c r="D124" s="315">
        <v>184</v>
      </c>
      <c r="E124" s="315">
        <v>22</v>
      </c>
      <c r="F124" s="314">
        <v>956.16</v>
      </c>
      <c r="G124" s="313">
        <f t="shared" si="15"/>
        <v>5.1965217391304348</v>
      </c>
      <c r="H124" s="314">
        <f t="shared" si="7"/>
        <v>228.65</v>
      </c>
      <c r="I124" s="314">
        <f t="shared" si="16"/>
        <v>282.58999999999997</v>
      </c>
    </row>
    <row r="125" spans="1:9" x14ac:dyDescent="0.25">
      <c r="A125" s="300" t="s">
        <v>451</v>
      </c>
      <c r="B125" s="315">
        <v>1</v>
      </c>
      <c r="C125" s="315">
        <f t="shared" si="17"/>
        <v>188</v>
      </c>
      <c r="D125" s="315">
        <v>184</v>
      </c>
      <c r="E125" s="315">
        <v>4</v>
      </c>
      <c r="F125" s="314">
        <v>956.16</v>
      </c>
      <c r="G125" s="313">
        <f t="shared" si="15"/>
        <v>5.1965217391304348</v>
      </c>
      <c r="H125" s="314">
        <f t="shared" si="7"/>
        <v>41.57</v>
      </c>
      <c r="I125" s="314">
        <f t="shared" si="16"/>
        <v>51.38</v>
      </c>
    </row>
    <row r="126" spans="1:9" x14ac:dyDescent="0.25">
      <c r="A126" s="300" t="s">
        <v>451</v>
      </c>
      <c r="B126" s="315">
        <v>1</v>
      </c>
      <c r="C126" s="315">
        <f t="shared" si="17"/>
        <v>132</v>
      </c>
      <c r="D126" s="315">
        <v>120</v>
      </c>
      <c r="E126" s="315">
        <v>12</v>
      </c>
      <c r="F126" s="314">
        <v>623.58000000000004</v>
      </c>
      <c r="G126" s="313">
        <f t="shared" si="15"/>
        <v>5.1965000000000003</v>
      </c>
      <c r="H126" s="314">
        <f t="shared" si="7"/>
        <v>124.72</v>
      </c>
      <c r="I126" s="314">
        <f t="shared" si="16"/>
        <v>154.13999999999999</v>
      </c>
    </row>
    <row r="127" spans="1:9" x14ac:dyDescent="0.25">
      <c r="A127" s="300" t="s">
        <v>451</v>
      </c>
      <c r="B127" s="315">
        <v>1</v>
      </c>
      <c r="C127" s="315">
        <f t="shared" si="17"/>
        <v>84</v>
      </c>
      <c r="D127" s="315">
        <v>80</v>
      </c>
      <c r="E127" s="315">
        <v>4</v>
      </c>
      <c r="F127" s="314">
        <v>415.72</v>
      </c>
      <c r="G127" s="313">
        <f t="shared" si="15"/>
        <v>5.1965000000000003</v>
      </c>
      <c r="H127" s="314">
        <f t="shared" si="7"/>
        <v>41.57</v>
      </c>
      <c r="I127" s="314">
        <f t="shared" si="16"/>
        <v>51.38</v>
      </c>
    </row>
    <row r="128" spans="1:9" ht="47.25" x14ac:dyDescent="0.25">
      <c r="A128" s="284" t="s">
        <v>103</v>
      </c>
      <c r="B128" s="304">
        <f>SUM(B129:B131)</f>
        <v>3</v>
      </c>
      <c r="C128" s="304"/>
      <c r="D128" s="304"/>
      <c r="E128" s="304">
        <f>SUM(E129:E131)</f>
        <v>52</v>
      </c>
      <c r="F128" s="298"/>
      <c r="G128" s="298"/>
      <c r="H128" s="298">
        <f>SUM(H129:H131)</f>
        <v>450.36</v>
      </c>
      <c r="I128" s="298">
        <f>SUM(I129:I131)</f>
        <v>556.6099999999999</v>
      </c>
    </row>
    <row r="129" spans="1:9" x14ac:dyDescent="0.25">
      <c r="A129" s="300" t="s">
        <v>757</v>
      </c>
      <c r="B129" s="315">
        <v>1</v>
      </c>
      <c r="C129" s="315">
        <f>D129+E129</f>
        <v>220</v>
      </c>
      <c r="D129" s="315">
        <v>184</v>
      </c>
      <c r="E129" s="315">
        <v>36</v>
      </c>
      <c r="F129" s="314">
        <v>824.28</v>
      </c>
      <c r="G129" s="313">
        <f t="shared" si="15"/>
        <v>4.4797826086956523</v>
      </c>
      <c r="H129" s="314">
        <f>ROUND(E129*G129*2,2)</f>
        <v>322.54000000000002</v>
      </c>
      <c r="I129" s="314">
        <f>ROUND(H129*1.2359,2)</f>
        <v>398.63</v>
      </c>
    </row>
    <row r="130" spans="1:9" x14ac:dyDescent="0.25">
      <c r="A130" s="300" t="s">
        <v>757</v>
      </c>
      <c r="B130" s="315">
        <v>1</v>
      </c>
      <c r="C130" s="315">
        <f t="shared" ref="C130:C131" si="18">D130+E130</f>
        <v>196</v>
      </c>
      <c r="D130" s="315">
        <v>184</v>
      </c>
      <c r="E130" s="315">
        <v>12</v>
      </c>
      <c r="F130" s="314">
        <v>796.79</v>
      </c>
      <c r="G130" s="313">
        <f t="shared" si="15"/>
        <v>4.3303804347826089</v>
      </c>
      <c r="H130" s="314">
        <f t="shared" ref="H130:H131" si="19">ROUND(E130*G130*2,2)</f>
        <v>103.93</v>
      </c>
      <c r="I130" s="314">
        <f>ROUND(H130*1.2359,2)</f>
        <v>128.44999999999999</v>
      </c>
    </row>
    <row r="131" spans="1:9" x14ac:dyDescent="0.25">
      <c r="A131" s="300" t="s">
        <v>757</v>
      </c>
      <c r="B131" s="315">
        <v>1</v>
      </c>
      <c r="C131" s="315">
        <f t="shared" si="18"/>
        <v>184</v>
      </c>
      <c r="D131" s="315">
        <v>180</v>
      </c>
      <c r="E131" s="315">
        <v>4</v>
      </c>
      <c r="F131" s="314">
        <v>537.57000000000005</v>
      </c>
      <c r="G131" s="313">
        <f>F131/D131</f>
        <v>2.9865000000000004</v>
      </c>
      <c r="H131" s="314">
        <f t="shared" si="19"/>
        <v>23.89</v>
      </c>
      <c r="I131" s="314">
        <f t="shared" ref="I131" si="20">ROUND(H131*1.2359,2)</f>
        <v>29.53</v>
      </c>
    </row>
    <row r="132" spans="1:9" ht="31.5" x14ac:dyDescent="0.25">
      <c r="A132" s="287" t="s">
        <v>594</v>
      </c>
      <c r="B132" s="318">
        <f>B133+B136+B138</f>
        <v>6</v>
      </c>
      <c r="C132" s="318"/>
      <c r="D132" s="318"/>
      <c r="E132" s="318">
        <f t="shared" ref="E132" si="21">E133+E136+E138</f>
        <v>217</v>
      </c>
      <c r="F132" s="310"/>
      <c r="G132" s="310"/>
      <c r="H132" s="310">
        <f>H133+H136+H138</f>
        <v>3027.69</v>
      </c>
      <c r="I132" s="310">
        <f>I133+I136+I138</f>
        <v>3741.92</v>
      </c>
    </row>
    <row r="133" spans="1:9" ht="31.5" x14ac:dyDescent="0.25">
      <c r="A133" s="320" t="s">
        <v>16</v>
      </c>
      <c r="B133" s="304">
        <f>SUM(B134:B135)</f>
        <v>2</v>
      </c>
      <c r="C133" s="304"/>
      <c r="D133" s="304"/>
      <c r="E133" s="304">
        <f t="shared" ref="E133" si="22">SUM(E134:E135)</f>
        <v>113</v>
      </c>
      <c r="F133" s="298"/>
      <c r="G133" s="298"/>
      <c r="H133" s="298">
        <f>SUM(H134:H135)</f>
        <v>2088.38</v>
      </c>
      <c r="I133" s="298">
        <f>SUM(I134:I135)</f>
        <v>2581.0299999999997</v>
      </c>
    </row>
    <row r="134" spans="1:9" x14ac:dyDescent="0.25">
      <c r="A134" s="321" t="s">
        <v>761</v>
      </c>
      <c r="B134" s="315">
        <v>1</v>
      </c>
      <c r="C134" s="315">
        <f t="shared" ref="C134:C135" si="23">D134+E134</f>
        <v>255</v>
      </c>
      <c r="D134" s="315">
        <v>184</v>
      </c>
      <c r="E134" s="315">
        <v>71</v>
      </c>
      <c r="F134" s="314">
        <v>1730.98</v>
      </c>
      <c r="G134" s="313">
        <f t="shared" ref="G134:G135" si="24">F134/D134</f>
        <v>9.4075000000000006</v>
      </c>
      <c r="H134" s="314">
        <f t="shared" ref="H134:H135" si="25">ROUND(E134*G134*2,2)</f>
        <v>1335.87</v>
      </c>
      <c r="I134" s="314">
        <f t="shared" ref="I134:I135" si="26">ROUND(H134*1.2359,2)</f>
        <v>1651</v>
      </c>
    </row>
    <row r="135" spans="1:9" x14ac:dyDescent="0.25">
      <c r="A135" s="321" t="s">
        <v>762</v>
      </c>
      <c r="B135" s="315">
        <v>1</v>
      </c>
      <c r="C135" s="315">
        <f t="shared" si="23"/>
        <v>226</v>
      </c>
      <c r="D135" s="315">
        <v>184</v>
      </c>
      <c r="E135" s="315">
        <v>42</v>
      </c>
      <c r="F135" s="314">
        <v>1648.36</v>
      </c>
      <c r="G135" s="313">
        <f t="shared" si="24"/>
        <v>8.9584782608695654</v>
      </c>
      <c r="H135" s="314">
        <f t="shared" si="25"/>
        <v>752.51</v>
      </c>
      <c r="I135" s="314">
        <f t="shared" si="26"/>
        <v>930.03</v>
      </c>
    </row>
    <row r="136" spans="1:9" ht="47.25" x14ac:dyDescent="0.25">
      <c r="A136" s="284" t="s">
        <v>17</v>
      </c>
      <c r="B136" s="304">
        <f>SUM(B137)</f>
        <v>1</v>
      </c>
      <c r="C136" s="304"/>
      <c r="D136" s="304"/>
      <c r="E136" s="304">
        <f t="shared" ref="E136" si="27">SUM(E137)</f>
        <v>8</v>
      </c>
      <c r="F136" s="304"/>
      <c r="G136" s="304"/>
      <c r="H136" s="298">
        <f>SUM(H137)</f>
        <v>94.13</v>
      </c>
      <c r="I136" s="298">
        <f>SUM(I137)</f>
        <v>116.34</v>
      </c>
    </row>
    <row r="137" spans="1:9" x14ac:dyDescent="0.25">
      <c r="A137" s="300" t="s">
        <v>451</v>
      </c>
      <c r="B137" s="315">
        <v>1</v>
      </c>
      <c r="C137" s="315">
        <f t="shared" ref="C137" si="28">D137+E137</f>
        <v>112</v>
      </c>
      <c r="D137" s="315">
        <v>104</v>
      </c>
      <c r="E137" s="315">
        <v>8</v>
      </c>
      <c r="F137" s="314">
        <v>611.87</v>
      </c>
      <c r="G137" s="313">
        <f t="shared" ref="G137" si="29">F137/D137</f>
        <v>5.8833653846153844</v>
      </c>
      <c r="H137" s="314">
        <f t="shared" ref="H137" si="30">ROUND(E137*G137*2,2)</f>
        <v>94.13</v>
      </c>
      <c r="I137" s="314">
        <f t="shared" ref="I137" si="31">ROUND(H137*1.2359,2)</f>
        <v>116.34</v>
      </c>
    </row>
    <row r="138" spans="1:9" ht="47.25" x14ac:dyDescent="0.25">
      <c r="A138" s="284" t="s">
        <v>103</v>
      </c>
      <c r="B138" s="304">
        <f>SUM(B139:B141)</f>
        <v>3</v>
      </c>
      <c r="C138" s="304"/>
      <c r="D138" s="304"/>
      <c r="E138" s="304">
        <f t="shared" ref="E138" si="32">SUM(E139:E141)</f>
        <v>96</v>
      </c>
      <c r="F138" s="298"/>
      <c r="G138" s="298"/>
      <c r="H138" s="298">
        <f>SUM(H139:H141)</f>
        <v>845.18</v>
      </c>
      <c r="I138" s="298">
        <f>SUM(I139:I141)</f>
        <v>1044.5500000000002</v>
      </c>
    </row>
    <row r="139" spans="1:9" x14ac:dyDescent="0.25">
      <c r="A139" s="300" t="s">
        <v>757</v>
      </c>
      <c r="B139" s="315">
        <v>1</v>
      </c>
      <c r="C139" s="315">
        <f t="shared" ref="C139:C141" si="33">D139+E139</f>
        <v>230</v>
      </c>
      <c r="D139" s="315">
        <v>184</v>
      </c>
      <c r="E139" s="315">
        <v>46</v>
      </c>
      <c r="F139" s="314">
        <v>824.28</v>
      </c>
      <c r="G139" s="313">
        <f t="shared" ref="G139:G141" si="34">F139/D139</f>
        <v>4.4797826086956523</v>
      </c>
      <c r="H139" s="314">
        <f t="shared" ref="H139:H141" si="35">ROUND(E139*G139*2,2)</f>
        <v>412.14</v>
      </c>
      <c r="I139" s="314">
        <f t="shared" ref="I139:I141" si="36">ROUND(H139*1.2359,2)</f>
        <v>509.36</v>
      </c>
    </row>
    <row r="140" spans="1:9" x14ac:dyDescent="0.25">
      <c r="A140" s="300" t="s">
        <v>757</v>
      </c>
      <c r="B140" s="315">
        <v>1</v>
      </c>
      <c r="C140" s="315">
        <f t="shared" si="33"/>
        <v>210</v>
      </c>
      <c r="D140" s="315">
        <v>184</v>
      </c>
      <c r="E140" s="315">
        <v>26</v>
      </c>
      <c r="F140" s="314">
        <v>796.79</v>
      </c>
      <c r="G140" s="313">
        <f t="shared" si="34"/>
        <v>4.3303804347826089</v>
      </c>
      <c r="H140" s="314">
        <f t="shared" si="35"/>
        <v>225.18</v>
      </c>
      <c r="I140" s="314">
        <f t="shared" si="36"/>
        <v>278.3</v>
      </c>
    </row>
    <row r="141" spans="1:9" x14ac:dyDescent="0.25">
      <c r="A141" s="300" t="s">
        <v>757</v>
      </c>
      <c r="B141" s="315">
        <v>1</v>
      </c>
      <c r="C141" s="315">
        <f t="shared" si="33"/>
        <v>208</v>
      </c>
      <c r="D141" s="315">
        <v>184</v>
      </c>
      <c r="E141" s="315">
        <v>24</v>
      </c>
      <c r="F141" s="314">
        <v>796.79</v>
      </c>
      <c r="G141" s="313">
        <f t="shared" si="34"/>
        <v>4.3303804347826089</v>
      </c>
      <c r="H141" s="314">
        <f t="shared" si="35"/>
        <v>207.86</v>
      </c>
      <c r="I141" s="314">
        <f t="shared" si="36"/>
        <v>256.89</v>
      </c>
    </row>
    <row r="142" spans="1:9" ht="31.5" x14ac:dyDescent="0.25">
      <c r="A142" s="287" t="s">
        <v>467</v>
      </c>
      <c r="B142" s="318">
        <f>+B143+B146</f>
        <v>3</v>
      </c>
      <c r="C142" s="318"/>
      <c r="D142" s="318"/>
      <c r="E142" s="318">
        <f t="shared" ref="E142" si="37">+E143+E146</f>
        <v>140</v>
      </c>
      <c r="F142" s="310"/>
      <c r="G142" s="310"/>
      <c r="H142" s="310">
        <f>H143+H146</f>
        <v>1755.77</v>
      </c>
      <c r="I142" s="310">
        <f>I143+I146</f>
        <v>2169.9499999999998</v>
      </c>
    </row>
    <row r="143" spans="1:9" ht="47.25" x14ac:dyDescent="0.25">
      <c r="A143" s="284" t="s">
        <v>17</v>
      </c>
      <c r="B143" s="304">
        <f>SUM(B144:B145)</f>
        <v>2</v>
      </c>
      <c r="C143" s="304"/>
      <c r="D143" s="304"/>
      <c r="E143" s="304">
        <f>SUM(E144:E145)</f>
        <v>104</v>
      </c>
      <c r="F143" s="298"/>
      <c r="G143" s="298"/>
      <c r="H143" s="298">
        <f>SUM(H144:H145)</f>
        <v>1399.26</v>
      </c>
      <c r="I143" s="298">
        <f>SUM(I144:I145)</f>
        <v>1729.34</v>
      </c>
    </row>
    <row r="144" spans="1:9" x14ac:dyDescent="0.25">
      <c r="A144" s="300" t="s">
        <v>449</v>
      </c>
      <c r="B144" s="315">
        <v>1</v>
      </c>
      <c r="C144" s="315">
        <f t="shared" ref="C144:C145" si="38">D144+E144</f>
        <v>185</v>
      </c>
      <c r="D144" s="315">
        <v>161</v>
      </c>
      <c r="E144" s="315">
        <v>24</v>
      </c>
      <c r="F144" s="314">
        <v>1083.08</v>
      </c>
      <c r="G144" s="313">
        <f t="shared" ref="G144:G147" si="39">F144/D144</f>
        <v>6.7272049689440987</v>
      </c>
      <c r="H144" s="314">
        <f t="shared" ref="H144:H187" si="40">ROUND(E144*G144*2,2)</f>
        <v>322.91000000000003</v>
      </c>
      <c r="I144" s="314">
        <f t="shared" ref="I144:I145" si="41">ROUND(H144*1.2359,2)</f>
        <v>399.08</v>
      </c>
    </row>
    <row r="145" spans="1:9" x14ac:dyDescent="0.25">
      <c r="A145" s="305" t="s">
        <v>449</v>
      </c>
      <c r="B145" s="315">
        <v>1</v>
      </c>
      <c r="C145" s="315">
        <f t="shared" si="38"/>
        <v>264</v>
      </c>
      <c r="D145" s="315">
        <v>184</v>
      </c>
      <c r="E145" s="315">
        <v>80</v>
      </c>
      <c r="F145" s="314">
        <v>1237.8</v>
      </c>
      <c r="G145" s="313">
        <f t="shared" si="39"/>
        <v>6.7271739130434778</v>
      </c>
      <c r="H145" s="314">
        <f t="shared" si="40"/>
        <v>1076.3499999999999</v>
      </c>
      <c r="I145" s="314">
        <f t="shared" si="41"/>
        <v>1330.26</v>
      </c>
    </row>
    <row r="146" spans="1:9" ht="47.25" x14ac:dyDescent="0.25">
      <c r="A146" s="284" t="s">
        <v>103</v>
      </c>
      <c r="B146" s="304">
        <f>SUM(B147:B147)</f>
        <v>1</v>
      </c>
      <c r="C146" s="304"/>
      <c r="D146" s="304"/>
      <c r="E146" s="304">
        <f>SUM(E147:E147)</f>
        <v>36</v>
      </c>
      <c r="F146" s="298"/>
      <c r="G146" s="298"/>
      <c r="H146" s="298">
        <f>SUM(H147:H147)</f>
        <v>356.51</v>
      </c>
      <c r="I146" s="298">
        <f>SUM(I147:I147)</f>
        <v>440.61</v>
      </c>
    </row>
    <row r="147" spans="1:9" x14ac:dyDescent="0.25">
      <c r="A147" s="305" t="s">
        <v>757</v>
      </c>
      <c r="B147" s="315">
        <v>1</v>
      </c>
      <c r="C147" s="315">
        <f t="shared" ref="C147" si="42">D147+E147</f>
        <v>197</v>
      </c>
      <c r="D147" s="315">
        <v>161</v>
      </c>
      <c r="E147" s="315">
        <v>36</v>
      </c>
      <c r="F147" s="314">
        <v>797.19</v>
      </c>
      <c r="G147" s="313">
        <f t="shared" si="39"/>
        <v>4.9514906832298138</v>
      </c>
      <c r="H147" s="314">
        <f t="shared" si="40"/>
        <v>356.51</v>
      </c>
      <c r="I147" s="314">
        <f t="shared" ref="I147" si="43">ROUND(H147*1.2359,2)</f>
        <v>440.61</v>
      </c>
    </row>
    <row r="148" spans="1:9" ht="31.5" x14ac:dyDescent="0.25">
      <c r="A148" s="287" t="s">
        <v>763</v>
      </c>
      <c r="B148" s="318">
        <f>B149+B156</f>
        <v>10</v>
      </c>
      <c r="C148" s="318"/>
      <c r="D148" s="318"/>
      <c r="E148" s="318">
        <f t="shared" ref="E148" si="44">E149+E156</f>
        <v>489</v>
      </c>
      <c r="F148" s="310"/>
      <c r="G148" s="310"/>
      <c r="H148" s="310">
        <f>H149+H156</f>
        <v>9800.2700000000023</v>
      </c>
      <c r="I148" s="310">
        <f>I149+I156</f>
        <v>12112.15</v>
      </c>
    </row>
    <row r="149" spans="1:9" ht="31.5" x14ac:dyDescent="0.25">
      <c r="A149" s="284" t="s">
        <v>16</v>
      </c>
      <c r="B149" s="304">
        <f>SUM(B150:B155)</f>
        <v>6</v>
      </c>
      <c r="C149" s="304"/>
      <c r="D149" s="304"/>
      <c r="E149" s="304">
        <f>SUM(E150:E155)</f>
        <v>374</v>
      </c>
      <c r="F149" s="298"/>
      <c r="G149" s="298"/>
      <c r="H149" s="298">
        <f>SUM(H150:H155)</f>
        <v>8253.010000000002</v>
      </c>
      <c r="I149" s="298">
        <f>SUM(I150:I155)</f>
        <v>10199.9</v>
      </c>
    </row>
    <row r="150" spans="1:9" x14ac:dyDescent="0.25">
      <c r="A150" s="305" t="s">
        <v>470</v>
      </c>
      <c r="B150" s="315">
        <v>1</v>
      </c>
      <c r="C150" s="315">
        <f t="shared" ref="C150:C160" si="45">D150+E150</f>
        <v>313</v>
      </c>
      <c r="D150" s="315">
        <v>161</v>
      </c>
      <c r="E150" s="315">
        <v>152</v>
      </c>
      <c r="F150" s="314">
        <v>1814.31</v>
      </c>
      <c r="G150" s="313">
        <f t="shared" ref="G150:G160" si="46">F150/D150</f>
        <v>11.269006211180123</v>
      </c>
      <c r="H150" s="314">
        <f t="shared" si="40"/>
        <v>3425.78</v>
      </c>
      <c r="I150" s="314">
        <f t="shared" ref="I150:I155" si="47">ROUND(H150*1.2359,2)</f>
        <v>4233.92</v>
      </c>
    </row>
    <row r="151" spans="1:9" x14ac:dyDescent="0.25">
      <c r="A151" s="305" t="s">
        <v>764</v>
      </c>
      <c r="B151" s="315">
        <v>1</v>
      </c>
      <c r="C151" s="315">
        <f t="shared" si="45"/>
        <v>297</v>
      </c>
      <c r="D151" s="315">
        <v>161</v>
      </c>
      <c r="E151" s="315">
        <v>136</v>
      </c>
      <c r="F151" s="314">
        <v>1814.31</v>
      </c>
      <c r="G151" s="313">
        <f t="shared" si="46"/>
        <v>11.269006211180123</v>
      </c>
      <c r="H151" s="314">
        <f t="shared" si="40"/>
        <v>3065.17</v>
      </c>
      <c r="I151" s="314">
        <f t="shared" si="47"/>
        <v>3788.24</v>
      </c>
    </row>
    <row r="152" spans="1:9" x14ac:dyDescent="0.25">
      <c r="A152" s="305" t="s">
        <v>470</v>
      </c>
      <c r="B152" s="315">
        <v>1</v>
      </c>
      <c r="C152" s="315">
        <f t="shared" si="45"/>
        <v>184</v>
      </c>
      <c r="D152" s="315">
        <v>161</v>
      </c>
      <c r="E152" s="315">
        <v>23</v>
      </c>
      <c r="F152" s="314">
        <v>1649.36</v>
      </c>
      <c r="G152" s="313">
        <f t="shared" si="46"/>
        <v>10.24447204968944</v>
      </c>
      <c r="H152" s="314">
        <f t="shared" si="40"/>
        <v>471.25</v>
      </c>
      <c r="I152" s="314">
        <f t="shared" si="47"/>
        <v>582.41999999999996</v>
      </c>
    </row>
    <row r="153" spans="1:9" x14ac:dyDescent="0.25">
      <c r="A153" s="305" t="s">
        <v>470</v>
      </c>
      <c r="B153" s="315">
        <v>1</v>
      </c>
      <c r="C153" s="315">
        <f t="shared" si="45"/>
        <v>136</v>
      </c>
      <c r="D153" s="315">
        <v>119</v>
      </c>
      <c r="E153" s="315">
        <v>17</v>
      </c>
      <c r="F153" s="314">
        <v>1219.0999999999999</v>
      </c>
      <c r="G153" s="313">
        <f t="shared" si="46"/>
        <v>10.24453781512605</v>
      </c>
      <c r="H153" s="314">
        <f t="shared" si="40"/>
        <v>348.31</v>
      </c>
      <c r="I153" s="314">
        <f t="shared" si="47"/>
        <v>430.48</v>
      </c>
    </row>
    <row r="154" spans="1:9" x14ac:dyDescent="0.25">
      <c r="A154" s="305" t="s">
        <v>765</v>
      </c>
      <c r="B154" s="315">
        <v>1</v>
      </c>
      <c r="C154" s="315">
        <f t="shared" si="45"/>
        <v>184</v>
      </c>
      <c r="D154" s="315">
        <v>161</v>
      </c>
      <c r="E154" s="315">
        <v>23</v>
      </c>
      <c r="F154" s="314">
        <v>1649.36</v>
      </c>
      <c r="G154" s="313">
        <f t="shared" si="46"/>
        <v>10.24447204968944</v>
      </c>
      <c r="H154" s="314">
        <f t="shared" si="40"/>
        <v>471.25</v>
      </c>
      <c r="I154" s="314">
        <f t="shared" si="47"/>
        <v>582.41999999999996</v>
      </c>
    </row>
    <row r="155" spans="1:9" x14ac:dyDescent="0.25">
      <c r="A155" s="305" t="s">
        <v>764</v>
      </c>
      <c r="B155" s="315">
        <v>1</v>
      </c>
      <c r="C155" s="315">
        <f t="shared" si="45"/>
        <v>184</v>
      </c>
      <c r="D155" s="315">
        <v>161</v>
      </c>
      <c r="E155" s="315">
        <v>23</v>
      </c>
      <c r="F155" s="314">
        <v>1649.36</v>
      </c>
      <c r="G155" s="313">
        <f t="shared" si="46"/>
        <v>10.24447204968944</v>
      </c>
      <c r="H155" s="314">
        <f t="shared" si="40"/>
        <v>471.25</v>
      </c>
      <c r="I155" s="314">
        <f t="shared" si="47"/>
        <v>582.41999999999996</v>
      </c>
    </row>
    <row r="156" spans="1:9" ht="47.25" x14ac:dyDescent="0.25">
      <c r="A156" s="284" t="s">
        <v>17</v>
      </c>
      <c r="B156" s="304">
        <f>SUM(B157:B160)</f>
        <v>4</v>
      </c>
      <c r="C156" s="304"/>
      <c r="D156" s="304"/>
      <c r="E156" s="304">
        <f>SUM(E157:E160)</f>
        <v>115</v>
      </c>
      <c r="F156" s="298"/>
      <c r="G156" s="298"/>
      <c r="H156" s="298">
        <f>SUM(H157:H160)</f>
        <v>1547.2600000000002</v>
      </c>
      <c r="I156" s="298">
        <f>SUM(I157:I160)</f>
        <v>1912.25</v>
      </c>
    </row>
    <row r="157" spans="1:9" x14ac:dyDescent="0.25">
      <c r="A157" s="305" t="s">
        <v>449</v>
      </c>
      <c r="B157" s="315">
        <v>1</v>
      </c>
      <c r="C157" s="315">
        <f t="shared" si="45"/>
        <v>185</v>
      </c>
      <c r="D157" s="315">
        <v>161</v>
      </c>
      <c r="E157" s="315">
        <v>24</v>
      </c>
      <c r="F157" s="314">
        <v>1083.08</v>
      </c>
      <c r="G157" s="313">
        <f t="shared" si="46"/>
        <v>6.7272049689440987</v>
      </c>
      <c r="H157" s="314">
        <f t="shared" si="40"/>
        <v>322.91000000000003</v>
      </c>
      <c r="I157" s="314">
        <f t="shared" ref="I157:I160" si="48">ROUND(H157*1.2359,2)</f>
        <v>399.08</v>
      </c>
    </row>
    <row r="158" spans="1:9" x14ac:dyDescent="0.25">
      <c r="A158" s="305" t="s">
        <v>449</v>
      </c>
      <c r="B158" s="315">
        <v>1</v>
      </c>
      <c r="C158" s="315">
        <f t="shared" si="45"/>
        <v>185</v>
      </c>
      <c r="D158" s="315">
        <v>161</v>
      </c>
      <c r="E158" s="315">
        <v>24</v>
      </c>
      <c r="F158" s="314">
        <v>1083.08</v>
      </c>
      <c r="G158" s="313">
        <f t="shared" si="46"/>
        <v>6.7272049689440987</v>
      </c>
      <c r="H158" s="314">
        <f t="shared" si="40"/>
        <v>322.91000000000003</v>
      </c>
      <c r="I158" s="314">
        <f t="shared" si="48"/>
        <v>399.08</v>
      </c>
    </row>
    <row r="159" spans="1:9" x14ac:dyDescent="0.25">
      <c r="A159" s="305" t="s">
        <v>449</v>
      </c>
      <c r="B159" s="315">
        <v>1</v>
      </c>
      <c r="C159" s="315">
        <f t="shared" si="45"/>
        <v>209</v>
      </c>
      <c r="D159" s="315">
        <v>161</v>
      </c>
      <c r="E159" s="315">
        <v>48</v>
      </c>
      <c r="F159" s="314">
        <v>1083.08</v>
      </c>
      <c r="G159" s="313">
        <f t="shared" si="46"/>
        <v>6.7272049689440987</v>
      </c>
      <c r="H159" s="314">
        <f t="shared" si="40"/>
        <v>645.80999999999995</v>
      </c>
      <c r="I159" s="314">
        <f t="shared" si="48"/>
        <v>798.16</v>
      </c>
    </row>
    <row r="160" spans="1:9" x14ac:dyDescent="0.25">
      <c r="A160" s="305" t="s">
        <v>449</v>
      </c>
      <c r="B160" s="315">
        <v>1</v>
      </c>
      <c r="C160" s="315">
        <f t="shared" si="45"/>
        <v>180</v>
      </c>
      <c r="D160" s="315">
        <v>161</v>
      </c>
      <c r="E160" s="315">
        <v>19</v>
      </c>
      <c r="F160" s="314">
        <v>1083.08</v>
      </c>
      <c r="G160" s="313">
        <f t="shared" si="46"/>
        <v>6.7272049689440987</v>
      </c>
      <c r="H160" s="314">
        <f t="shared" si="40"/>
        <v>255.63</v>
      </c>
      <c r="I160" s="314">
        <f t="shared" si="48"/>
        <v>315.93</v>
      </c>
    </row>
    <row r="161" spans="1:9" ht="31.5" x14ac:dyDescent="0.25">
      <c r="A161" s="287" t="s">
        <v>471</v>
      </c>
      <c r="B161" s="318">
        <f>B162+B166</f>
        <v>20</v>
      </c>
      <c r="C161" s="318"/>
      <c r="D161" s="318"/>
      <c r="E161" s="318">
        <f>E162+E166</f>
        <v>730</v>
      </c>
      <c r="F161" s="310"/>
      <c r="G161" s="310"/>
      <c r="H161" s="310">
        <f>H162+H166</f>
        <v>11554.25</v>
      </c>
      <c r="I161" s="310">
        <f>I162+I166</f>
        <v>14279.89</v>
      </c>
    </row>
    <row r="162" spans="1:9" ht="31.5" x14ac:dyDescent="0.25">
      <c r="A162" s="320" t="s">
        <v>16</v>
      </c>
      <c r="B162" s="304">
        <f>SUM(B163:B165)</f>
        <v>3</v>
      </c>
      <c r="C162" s="304"/>
      <c r="D162" s="304"/>
      <c r="E162" s="304">
        <f>SUM(E163:E165)</f>
        <v>298</v>
      </c>
      <c r="F162" s="298"/>
      <c r="G162" s="298"/>
      <c r="H162" s="298">
        <f>SUM(H163:H165)</f>
        <v>5873.88</v>
      </c>
      <c r="I162" s="298">
        <f>SUM(I163:I165)</f>
        <v>7259.53</v>
      </c>
    </row>
    <row r="163" spans="1:9" x14ac:dyDescent="0.25">
      <c r="A163" s="321" t="s">
        <v>445</v>
      </c>
      <c r="B163" s="315">
        <v>1</v>
      </c>
      <c r="C163" s="315">
        <f t="shared" ref="C163:C165" si="49">D163+E163</f>
        <v>253</v>
      </c>
      <c r="D163" s="315">
        <v>184</v>
      </c>
      <c r="E163" s="315">
        <v>69</v>
      </c>
      <c r="F163" s="314">
        <v>1813.41</v>
      </c>
      <c r="G163" s="313">
        <f t="shared" ref="G163:G165" si="50">F163/D163</f>
        <v>9.8554891304347834</v>
      </c>
      <c r="H163" s="314">
        <f t="shared" si="40"/>
        <v>1360.06</v>
      </c>
      <c r="I163" s="314">
        <f t="shared" ref="I163:I165" si="51">ROUND(H163*1.2359,2)</f>
        <v>1680.9</v>
      </c>
    </row>
    <row r="164" spans="1:9" x14ac:dyDescent="0.25">
      <c r="A164" s="321" t="s">
        <v>445</v>
      </c>
      <c r="B164" s="315">
        <v>1</v>
      </c>
      <c r="C164" s="315">
        <f t="shared" si="49"/>
        <v>333</v>
      </c>
      <c r="D164" s="315">
        <v>184</v>
      </c>
      <c r="E164" s="315">
        <v>149</v>
      </c>
      <c r="F164" s="314">
        <v>1813.41</v>
      </c>
      <c r="G164" s="313">
        <f t="shared" si="50"/>
        <v>9.8554891304347834</v>
      </c>
      <c r="H164" s="314">
        <f t="shared" si="40"/>
        <v>2936.94</v>
      </c>
      <c r="I164" s="314">
        <f t="shared" si="51"/>
        <v>3629.76</v>
      </c>
    </row>
    <row r="165" spans="1:9" x14ac:dyDescent="0.25">
      <c r="A165" s="321" t="s">
        <v>445</v>
      </c>
      <c r="B165" s="315">
        <v>1</v>
      </c>
      <c r="C165" s="315">
        <f t="shared" si="49"/>
        <v>264</v>
      </c>
      <c r="D165" s="315">
        <v>184</v>
      </c>
      <c r="E165" s="315">
        <v>80</v>
      </c>
      <c r="F165" s="314">
        <v>1813.41</v>
      </c>
      <c r="G165" s="313">
        <f t="shared" si="50"/>
        <v>9.8554891304347834</v>
      </c>
      <c r="H165" s="314">
        <f t="shared" si="40"/>
        <v>1576.88</v>
      </c>
      <c r="I165" s="314">
        <f t="shared" si="51"/>
        <v>1948.87</v>
      </c>
    </row>
    <row r="166" spans="1:9" ht="47.25" x14ac:dyDescent="0.25">
      <c r="A166" s="284" t="s">
        <v>17</v>
      </c>
      <c r="B166" s="304">
        <f>SUM(B167:B183)</f>
        <v>17</v>
      </c>
      <c r="C166" s="304"/>
      <c r="D166" s="304"/>
      <c r="E166" s="304">
        <f>SUM(E167:E183)</f>
        <v>432</v>
      </c>
      <c r="F166" s="298"/>
      <c r="G166" s="298"/>
      <c r="H166" s="298">
        <f>SUM(H167:H183)</f>
        <v>5680.37</v>
      </c>
      <c r="I166" s="298">
        <f>SUM(I167:I183)</f>
        <v>7020.36</v>
      </c>
    </row>
    <row r="167" spans="1:9" x14ac:dyDescent="0.25">
      <c r="A167" s="305" t="s">
        <v>455</v>
      </c>
      <c r="B167" s="315">
        <v>1</v>
      </c>
      <c r="C167" s="315">
        <f t="shared" ref="C167:C183" si="52">D167+E167</f>
        <v>185</v>
      </c>
      <c r="D167" s="315">
        <v>161</v>
      </c>
      <c r="E167" s="315">
        <v>24</v>
      </c>
      <c r="F167" s="314">
        <v>1083.08</v>
      </c>
      <c r="G167" s="313">
        <f t="shared" ref="G167:G183" si="53">F167/D167</f>
        <v>6.7272049689440987</v>
      </c>
      <c r="H167" s="314">
        <f t="shared" si="40"/>
        <v>322.91000000000003</v>
      </c>
      <c r="I167" s="314">
        <f t="shared" ref="I167:I183" si="54">ROUND(H167*1.2359,2)</f>
        <v>399.08</v>
      </c>
    </row>
    <row r="168" spans="1:9" x14ac:dyDescent="0.25">
      <c r="A168" s="305" t="s">
        <v>455</v>
      </c>
      <c r="B168" s="315">
        <v>1</v>
      </c>
      <c r="C168" s="315">
        <f t="shared" si="52"/>
        <v>208</v>
      </c>
      <c r="D168" s="315">
        <v>161</v>
      </c>
      <c r="E168" s="315">
        <v>47</v>
      </c>
      <c r="F168" s="314">
        <v>1083.08</v>
      </c>
      <c r="G168" s="313">
        <f t="shared" si="53"/>
        <v>6.7272049689440987</v>
      </c>
      <c r="H168" s="314">
        <f t="shared" si="40"/>
        <v>632.36</v>
      </c>
      <c r="I168" s="314">
        <f t="shared" si="54"/>
        <v>781.53</v>
      </c>
    </row>
    <row r="169" spans="1:9" x14ac:dyDescent="0.25">
      <c r="A169" s="305" t="s">
        <v>455</v>
      </c>
      <c r="B169" s="315">
        <v>1</v>
      </c>
      <c r="C169" s="315">
        <f t="shared" si="52"/>
        <v>204</v>
      </c>
      <c r="D169" s="315">
        <v>161</v>
      </c>
      <c r="E169" s="315">
        <v>43</v>
      </c>
      <c r="F169" s="314">
        <v>1083.08</v>
      </c>
      <c r="G169" s="313">
        <f t="shared" si="53"/>
        <v>6.7272049689440987</v>
      </c>
      <c r="H169" s="314">
        <f t="shared" si="40"/>
        <v>578.54</v>
      </c>
      <c r="I169" s="314">
        <f t="shared" si="54"/>
        <v>715.02</v>
      </c>
    </row>
    <row r="170" spans="1:9" x14ac:dyDescent="0.25">
      <c r="A170" s="305" t="s">
        <v>455</v>
      </c>
      <c r="B170" s="315">
        <v>1</v>
      </c>
      <c r="C170" s="315">
        <f t="shared" si="52"/>
        <v>185</v>
      </c>
      <c r="D170" s="315">
        <v>161</v>
      </c>
      <c r="E170" s="315">
        <v>24</v>
      </c>
      <c r="F170" s="314">
        <v>1083.08</v>
      </c>
      <c r="G170" s="313">
        <f t="shared" si="53"/>
        <v>6.7272049689440987</v>
      </c>
      <c r="H170" s="314">
        <f t="shared" si="40"/>
        <v>322.91000000000003</v>
      </c>
      <c r="I170" s="314">
        <f t="shared" si="54"/>
        <v>399.08</v>
      </c>
    </row>
    <row r="171" spans="1:9" x14ac:dyDescent="0.25">
      <c r="A171" s="305" t="s">
        <v>455</v>
      </c>
      <c r="B171" s="315">
        <v>1</v>
      </c>
      <c r="C171" s="315">
        <f t="shared" si="52"/>
        <v>169</v>
      </c>
      <c r="D171" s="315">
        <v>161</v>
      </c>
      <c r="E171" s="315">
        <v>8</v>
      </c>
      <c r="F171" s="314">
        <v>1083.08</v>
      </c>
      <c r="G171" s="313">
        <f t="shared" si="53"/>
        <v>6.7272049689440987</v>
      </c>
      <c r="H171" s="314">
        <f t="shared" si="40"/>
        <v>107.64</v>
      </c>
      <c r="I171" s="314">
        <f t="shared" si="54"/>
        <v>133.03</v>
      </c>
    </row>
    <row r="172" spans="1:9" x14ac:dyDescent="0.25">
      <c r="A172" s="305" t="s">
        <v>766</v>
      </c>
      <c r="B172" s="315">
        <v>1</v>
      </c>
      <c r="C172" s="315">
        <f t="shared" si="52"/>
        <v>209</v>
      </c>
      <c r="D172" s="315">
        <v>161</v>
      </c>
      <c r="E172" s="315">
        <v>48</v>
      </c>
      <c r="F172" s="314">
        <v>1083.08</v>
      </c>
      <c r="G172" s="313">
        <f t="shared" si="53"/>
        <v>6.7272049689440987</v>
      </c>
      <c r="H172" s="314">
        <f t="shared" si="40"/>
        <v>645.80999999999995</v>
      </c>
      <c r="I172" s="314">
        <f t="shared" si="54"/>
        <v>798.16</v>
      </c>
    </row>
    <row r="173" spans="1:9" x14ac:dyDescent="0.25">
      <c r="A173" s="305" t="s">
        <v>449</v>
      </c>
      <c r="B173" s="315">
        <v>1</v>
      </c>
      <c r="C173" s="315">
        <f t="shared" si="52"/>
        <v>169</v>
      </c>
      <c r="D173" s="315">
        <v>161</v>
      </c>
      <c r="E173" s="315">
        <v>8</v>
      </c>
      <c r="F173" s="314">
        <v>1083.08</v>
      </c>
      <c r="G173" s="313">
        <f t="shared" si="53"/>
        <v>6.7272049689440987</v>
      </c>
      <c r="H173" s="314">
        <f t="shared" si="40"/>
        <v>107.64</v>
      </c>
      <c r="I173" s="314">
        <f t="shared" si="54"/>
        <v>133.03</v>
      </c>
    </row>
    <row r="174" spans="1:9" x14ac:dyDescent="0.25">
      <c r="A174" s="305" t="s">
        <v>449</v>
      </c>
      <c r="B174" s="315">
        <v>1</v>
      </c>
      <c r="C174" s="315">
        <f t="shared" si="52"/>
        <v>185</v>
      </c>
      <c r="D174" s="315">
        <v>161</v>
      </c>
      <c r="E174" s="315">
        <v>24</v>
      </c>
      <c r="F174" s="314">
        <v>1083.08</v>
      </c>
      <c r="G174" s="313">
        <f t="shared" si="53"/>
        <v>6.7272049689440987</v>
      </c>
      <c r="H174" s="314">
        <f t="shared" si="40"/>
        <v>322.91000000000003</v>
      </c>
      <c r="I174" s="314">
        <f t="shared" si="54"/>
        <v>399.08</v>
      </c>
    </row>
    <row r="175" spans="1:9" x14ac:dyDescent="0.25">
      <c r="A175" s="305" t="s">
        <v>449</v>
      </c>
      <c r="B175" s="315">
        <v>1</v>
      </c>
      <c r="C175" s="315">
        <f t="shared" si="52"/>
        <v>173</v>
      </c>
      <c r="D175" s="315">
        <v>161</v>
      </c>
      <c r="E175" s="315">
        <v>12</v>
      </c>
      <c r="F175" s="314">
        <v>1083.08</v>
      </c>
      <c r="G175" s="313">
        <f t="shared" si="53"/>
        <v>6.7272049689440987</v>
      </c>
      <c r="H175" s="314">
        <f t="shared" si="40"/>
        <v>161.44999999999999</v>
      </c>
      <c r="I175" s="314">
        <f t="shared" si="54"/>
        <v>199.54</v>
      </c>
    </row>
    <row r="176" spans="1:9" x14ac:dyDescent="0.25">
      <c r="A176" s="305" t="s">
        <v>449</v>
      </c>
      <c r="B176" s="315">
        <v>1</v>
      </c>
      <c r="C176" s="315">
        <f t="shared" si="52"/>
        <v>209</v>
      </c>
      <c r="D176" s="315">
        <v>161</v>
      </c>
      <c r="E176" s="315">
        <v>48</v>
      </c>
      <c r="F176" s="314">
        <v>1083.08</v>
      </c>
      <c r="G176" s="313">
        <f t="shared" si="53"/>
        <v>6.7272049689440987</v>
      </c>
      <c r="H176" s="314">
        <f t="shared" si="40"/>
        <v>645.80999999999995</v>
      </c>
      <c r="I176" s="314">
        <f t="shared" si="54"/>
        <v>798.16</v>
      </c>
    </row>
    <row r="177" spans="1:9" x14ac:dyDescent="0.25">
      <c r="A177" s="305" t="s">
        <v>449</v>
      </c>
      <c r="B177" s="315">
        <v>1</v>
      </c>
      <c r="C177" s="315">
        <f t="shared" si="52"/>
        <v>185</v>
      </c>
      <c r="D177" s="315">
        <v>161</v>
      </c>
      <c r="E177" s="315">
        <v>24</v>
      </c>
      <c r="F177" s="314">
        <v>1083.08</v>
      </c>
      <c r="G177" s="313">
        <f t="shared" si="53"/>
        <v>6.7272049689440987</v>
      </c>
      <c r="H177" s="314">
        <f t="shared" si="40"/>
        <v>322.91000000000003</v>
      </c>
      <c r="I177" s="314">
        <f t="shared" si="54"/>
        <v>399.08</v>
      </c>
    </row>
    <row r="178" spans="1:9" x14ac:dyDescent="0.25">
      <c r="A178" s="305" t="s">
        <v>449</v>
      </c>
      <c r="B178" s="315">
        <v>1</v>
      </c>
      <c r="C178" s="315">
        <f t="shared" si="52"/>
        <v>173</v>
      </c>
      <c r="D178" s="315">
        <v>161</v>
      </c>
      <c r="E178" s="315">
        <v>12</v>
      </c>
      <c r="F178" s="314">
        <v>1083.08</v>
      </c>
      <c r="G178" s="313">
        <f t="shared" si="53"/>
        <v>6.7272049689440987</v>
      </c>
      <c r="H178" s="314">
        <f t="shared" si="40"/>
        <v>161.44999999999999</v>
      </c>
      <c r="I178" s="314">
        <f t="shared" si="54"/>
        <v>199.54</v>
      </c>
    </row>
    <row r="179" spans="1:9" x14ac:dyDescent="0.25">
      <c r="A179" s="305" t="s">
        <v>449</v>
      </c>
      <c r="B179" s="315">
        <v>1</v>
      </c>
      <c r="C179" s="315">
        <f t="shared" si="52"/>
        <v>60</v>
      </c>
      <c r="D179" s="315">
        <v>49</v>
      </c>
      <c r="E179" s="315">
        <v>11</v>
      </c>
      <c r="F179" s="314">
        <v>329.63</v>
      </c>
      <c r="G179" s="313">
        <f t="shared" si="53"/>
        <v>6.7271428571428569</v>
      </c>
      <c r="H179" s="314">
        <f t="shared" si="40"/>
        <v>148</v>
      </c>
      <c r="I179" s="314">
        <f t="shared" si="54"/>
        <v>182.91</v>
      </c>
    </row>
    <row r="180" spans="1:9" x14ac:dyDescent="0.25">
      <c r="A180" s="305" t="s">
        <v>477</v>
      </c>
      <c r="B180" s="315">
        <v>1</v>
      </c>
      <c r="C180" s="315">
        <f t="shared" si="52"/>
        <v>64</v>
      </c>
      <c r="D180" s="315">
        <v>49</v>
      </c>
      <c r="E180" s="315">
        <v>15</v>
      </c>
      <c r="F180" s="314">
        <v>329.63</v>
      </c>
      <c r="G180" s="313">
        <f t="shared" si="53"/>
        <v>6.7271428571428569</v>
      </c>
      <c r="H180" s="314">
        <f t="shared" si="40"/>
        <v>201.81</v>
      </c>
      <c r="I180" s="314">
        <f t="shared" si="54"/>
        <v>249.42</v>
      </c>
    </row>
    <row r="181" spans="1:9" x14ac:dyDescent="0.25">
      <c r="A181" s="305" t="s">
        <v>451</v>
      </c>
      <c r="B181" s="315">
        <v>1</v>
      </c>
      <c r="C181" s="315">
        <f t="shared" si="52"/>
        <v>185</v>
      </c>
      <c r="D181" s="315">
        <v>161</v>
      </c>
      <c r="E181" s="315">
        <v>24</v>
      </c>
      <c r="F181" s="314">
        <v>956.63</v>
      </c>
      <c r="G181" s="313">
        <f t="shared" si="53"/>
        <v>5.9418012422360249</v>
      </c>
      <c r="H181" s="314">
        <f t="shared" si="40"/>
        <v>285.20999999999998</v>
      </c>
      <c r="I181" s="314">
        <f t="shared" si="54"/>
        <v>352.49</v>
      </c>
    </row>
    <row r="182" spans="1:9" x14ac:dyDescent="0.25">
      <c r="A182" s="305" t="s">
        <v>451</v>
      </c>
      <c r="B182" s="315">
        <v>1</v>
      </c>
      <c r="C182" s="315">
        <f t="shared" si="52"/>
        <v>173</v>
      </c>
      <c r="D182" s="315">
        <v>161</v>
      </c>
      <c r="E182" s="315">
        <v>12</v>
      </c>
      <c r="F182" s="314">
        <v>956.63</v>
      </c>
      <c r="G182" s="313">
        <f t="shared" si="53"/>
        <v>5.9418012422360249</v>
      </c>
      <c r="H182" s="314">
        <f t="shared" si="40"/>
        <v>142.6</v>
      </c>
      <c r="I182" s="314">
        <f t="shared" si="54"/>
        <v>176.24</v>
      </c>
    </row>
    <row r="183" spans="1:9" x14ac:dyDescent="0.25">
      <c r="A183" s="305" t="s">
        <v>451</v>
      </c>
      <c r="B183" s="315">
        <v>1</v>
      </c>
      <c r="C183" s="315">
        <f t="shared" si="52"/>
        <v>209</v>
      </c>
      <c r="D183" s="315">
        <v>161</v>
      </c>
      <c r="E183" s="315">
        <v>48</v>
      </c>
      <c r="F183" s="314">
        <v>956.63</v>
      </c>
      <c r="G183" s="313">
        <f t="shared" si="53"/>
        <v>5.9418012422360249</v>
      </c>
      <c r="H183" s="314">
        <f t="shared" si="40"/>
        <v>570.41</v>
      </c>
      <c r="I183" s="314">
        <f t="shared" si="54"/>
        <v>704.97</v>
      </c>
    </row>
    <row r="184" spans="1:9" ht="31.5" x14ac:dyDescent="0.25">
      <c r="A184" s="287" t="s">
        <v>595</v>
      </c>
      <c r="B184" s="318">
        <f>B185</f>
        <v>2</v>
      </c>
      <c r="C184" s="318"/>
      <c r="D184" s="318"/>
      <c r="E184" s="318">
        <f t="shared" ref="E184" si="55">E185</f>
        <v>14</v>
      </c>
      <c r="F184" s="310"/>
      <c r="G184" s="310"/>
      <c r="H184" s="310">
        <f>H185</f>
        <v>138.63999999999999</v>
      </c>
      <c r="I184" s="310">
        <f>I185</f>
        <v>171.34</v>
      </c>
    </row>
    <row r="185" spans="1:9" ht="47.25" x14ac:dyDescent="0.25">
      <c r="A185" s="284" t="s">
        <v>17</v>
      </c>
      <c r="B185" s="304">
        <f>SUM(B186:B187)</f>
        <v>2</v>
      </c>
      <c r="C185" s="304"/>
      <c r="D185" s="304"/>
      <c r="E185" s="304">
        <f>SUM(E186:E187)</f>
        <v>14</v>
      </c>
      <c r="F185" s="298"/>
      <c r="G185" s="298"/>
      <c r="H185" s="298">
        <f>SUM(H186:H187)</f>
        <v>138.63999999999999</v>
      </c>
      <c r="I185" s="298">
        <f>SUM(I186:I187)</f>
        <v>171.34</v>
      </c>
    </row>
    <row r="186" spans="1:9" x14ac:dyDescent="0.25">
      <c r="A186" s="305" t="s">
        <v>757</v>
      </c>
      <c r="B186" s="315">
        <v>1</v>
      </c>
      <c r="C186" s="315">
        <f>D186+E186</f>
        <v>168</v>
      </c>
      <c r="D186" s="315">
        <v>161</v>
      </c>
      <c r="E186" s="315">
        <v>7</v>
      </c>
      <c r="F186" s="314">
        <v>797.19</v>
      </c>
      <c r="G186" s="313">
        <f t="shared" ref="G186:G187" si="56">F186/D186</f>
        <v>4.9514906832298138</v>
      </c>
      <c r="H186" s="314">
        <f t="shared" si="40"/>
        <v>69.319999999999993</v>
      </c>
      <c r="I186" s="314">
        <f>ROUND(H186*1.2359,2)</f>
        <v>85.67</v>
      </c>
    </row>
    <row r="187" spans="1:9" x14ac:dyDescent="0.25">
      <c r="A187" s="305" t="s">
        <v>757</v>
      </c>
      <c r="B187" s="315">
        <v>1</v>
      </c>
      <c r="C187" s="315">
        <f t="shared" ref="C187" si="57">D187+E187</f>
        <v>168</v>
      </c>
      <c r="D187" s="315">
        <v>161</v>
      </c>
      <c r="E187" s="315">
        <v>7</v>
      </c>
      <c r="F187" s="314">
        <v>797.19</v>
      </c>
      <c r="G187" s="313">
        <f t="shared" si="56"/>
        <v>4.9514906832298138</v>
      </c>
      <c r="H187" s="314">
        <f t="shared" si="40"/>
        <v>69.319999999999993</v>
      </c>
      <c r="I187" s="314">
        <f>ROUND(H187*1.2359,2)</f>
        <v>85.67</v>
      </c>
    </row>
    <row r="188" spans="1:9" ht="31.5" x14ac:dyDescent="0.25">
      <c r="A188" s="287" t="s">
        <v>767</v>
      </c>
      <c r="B188" s="318">
        <f>B189+B195</f>
        <v>7</v>
      </c>
      <c r="C188" s="318"/>
      <c r="D188" s="318"/>
      <c r="E188" s="318">
        <f t="shared" ref="E188" si="58">E189+E195</f>
        <v>146</v>
      </c>
      <c r="F188" s="310"/>
      <c r="G188" s="310"/>
      <c r="H188" s="310">
        <f>H189+H195</f>
        <v>1533.9199999999998</v>
      </c>
      <c r="I188" s="310">
        <f>I189+I195</f>
        <v>1895.79</v>
      </c>
    </row>
    <row r="189" spans="1:9" ht="47.25" x14ac:dyDescent="0.25">
      <c r="A189" s="284" t="s">
        <v>17</v>
      </c>
      <c r="B189" s="304">
        <f>SUM(B190:B194)</f>
        <v>5</v>
      </c>
      <c r="C189" s="304"/>
      <c r="D189" s="304"/>
      <c r="E189" s="304">
        <f t="shared" ref="E189" si="59">SUM(E190:E194)</f>
        <v>130</v>
      </c>
      <c r="F189" s="298"/>
      <c r="G189" s="298"/>
      <c r="H189" s="298">
        <f>SUM(H190:H194)</f>
        <v>1395.34</v>
      </c>
      <c r="I189" s="298">
        <f>SUM(I190:I194)</f>
        <v>1724.51</v>
      </c>
    </row>
    <row r="190" spans="1:9" x14ac:dyDescent="0.25">
      <c r="A190" s="305" t="s">
        <v>447</v>
      </c>
      <c r="B190" s="315">
        <v>1</v>
      </c>
      <c r="C190" s="315">
        <f t="shared" ref="C190:C197" si="60">D190+E190</f>
        <v>234</v>
      </c>
      <c r="D190" s="315">
        <v>184</v>
      </c>
      <c r="E190" s="315">
        <v>50</v>
      </c>
      <c r="F190" s="314">
        <v>870</v>
      </c>
      <c r="G190" s="313">
        <f t="shared" ref="G190:G197" si="61">F190/D190</f>
        <v>4.7282608695652177</v>
      </c>
      <c r="H190" s="314">
        <f t="shared" ref="H190:H197" si="62">ROUND(E190*G190*2,2)</f>
        <v>472.83</v>
      </c>
      <c r="I190" s="314">
        <f>ROUND(H190*1.2359,2)</f>
        <v>584.37</v>
      </c>
    </row>
    <row r="191" spans="1:9" x14ac:dyDescent="0.25">
      <c r="A191" s="305" t="s">
        <v>449</v>
      </c>
      <c r="B191" s="315">
        <v>1</v>
      </c>
      <c r="C191" s="315">
        <f t="shared" si="60"/>
        <v>194</v>
      </c>
      <c r="D191" s="315">
        <v>184</v>
      </c>
      <c r="E191" s="315">
        <v>10</v>
      </c>
      <c r="F191" s="314">
        <v>985</v>
      </c>
      <c r="G191" s="313">
        <f t="shared" si="61"/>
        <v>5.3532608695652177</v>
      </c>
      <c r="H191" s="314">
        <f t="shared" si="62"/>
        <v>107.07</v>
      </c>
      <c r="I191" s="314">
        <f>ROUND(H191*1.2359,2)</f>
        <v>132.33000000000001</v>
      </c>
    </row>
    <row r="192" spans="1:9" x14ac:dyDescent="0.25">
      <c r="A192" s="305" t="s">
        <v>449</v>
      </c>
      <c r="B192" s="315">
        <v>1</v>
      </c>
      <c r="C192" s="315">
        <f t="shared" si="60"/>
        <v>218</v>
      </c>
      <c r="D192" s="315">
        <v>184</v>
      </c>
      <c r="E192" s="315">
        <v>34</v>
      </c>
      <c r="F192" s="314">
        <v>1082.55</v>
      </c>
      <c r="G192" s="313">
        <f t="shared" si="61"/>
        <v>5.8834239130434778</v>
      </c>
      <c r="H192" s="314">
        <f t="shared" si="62"/>
        <v>400.07</v>
      </c>
      <c r="I192" s="314">
        <f>ROUND(H192*1.2359,2)</f>
        <v>494.45</v>
      </c>
    </row>
    <row r="193" spans="1:9" x14ac:dyDescent="0.25">
      <c r="A193" s="305" t="s">
        <v>450</v>
      </c>
      <c r="B193" s="315">
        <v>1</v>
      </c>
      <c r="C193" s="315">
        <f t="shared" si="60"/>
        <v>214</v>
      </c>
      <c r="D193" s="315">
        <v>184</v>
      </c>
      <c r="E193" s="315">
        <v>30</v>
      </c>
      <c r="F193" s="314">
        <v>1082.55</v>
      </c>
      <c r="G193" s="313">
        <f t="shared" si="61"/>
        <v>5.8834239130434778</v>
      </c>
      <c r="H193" s="314">
        <f t="shared" si="62"/>
        <v>353.01</v>
      </c>
      <c r="I193" s="314">
        <f>ROUND(H193*1.2359,2)</f>
        <v>436.29</v>
      </c>
    </row>
    <row r="194" spans="1:9" x14ac:dyDescent="0.25">
      <c r="A194" s="305" t="s">
        <v>451</v>
      </c>
      <c r="B194" s="315">
        <v>1</v>
      </c>
      <c r="C194" s="315">
        <f t="shared" si="60"/>
        <v>190</v>
      </c>
      <c r="D194" s="315">
        <v>184</v>
      </c>
      <c r="E194" s="315">
        <v>6</v>
      </c>
      <c r="F194" s="314">
        <v>956.16</v>
      </c>
      <c r="G194" s="313">
        <f t="shared" si="61"/>
        <v>5.1965217391304348</v>
      </c>
      <c r="H194" s="314">
        <f t="shared" si="62"/>
        <v>62.36</v>
      </c>
      <c r="I194" s="314">
        <f>ROUND(H194*1.2359,2)</f>
        <v>77.069999999999993</v>
      </c>
    </row>
    <row r="195" spans="1:9" ht="47.25" x14ac:dyDescent="0.25">
      <c r="A195" s="284" t="s">
        <v>103</v>
      </c>
      <c r="B195" s="304">
        <f>SUM(B196:B197)</f>
        <v>2</v>
      </c>
      <c r="C195" s="304"/>
      <c r="D195" s="304"/>
      <c r="E195" s="304">
        <f>SUM(E196:E197)</f>
        <v>16</v>
      </c>
      <c r="F195" s="298"/>
      <c r="G195" s="298"/>
      <c r="H195" s="298">
        <f>SUM(H196:H197)</f>
        <v>138.58000000000001</v>
      </c>
      <c r="I195" s="298">
        <f>SUM(I196:I197)</f>
        <v>171.28</v>
      </c>
    </row>
    <row r="196" spans="1:9" x14ac:dyDescent="0.25">
      <c r="A196" s="305" t="s">
        <v>757</v>
      </c>
      <c r="B196" s="315">
        <v>1</v>
      </c>
      <c r="C196" s="315">
        <f t="shared" si="60"/>
        <v>192</v>
      </c>
      <c r="D196" s="315">
        <v>184</v>
      </c>
      <c r="E196" s="315">
        <v>8</v>
      </c>
      <c r="F196" s="314">
        <v>796.79</v>
      </c>
      <c r="G196" s="313">
        <f t="shared" si="61"/>
        <v>4.3303804347826089</v>
      </c>
      <c r="H196" s="314">
        <f t="shared" si="62"/>
        <v>69.290000000000006</v>
      </c>
      <c r="I196" s="314">
        <f>ROUND(H196*1.2359,2)</f>
        <v>85.64</v>
      </c>
    </row>
    <row r="197" spans="1:9" x14ac:dyDescent="0.25">
      <c r="A197" s="305" t="s">
        <v>757</v>
      </c>
      <c r="B197" s="315">
        <v>1</v>
      </c>
      <c r="C197" s="315">
        <f t="shared" si="60"/>
        <v>192</v>
      </c>
      <c r="D197" s="315">
        <v>184</v>
      </c>
      <c r="E197" s="315">
        <v>8</v>
      </c>
      <c r="F197" s="314">
        <v>796.79</v>
      </c>
      <c r="G197" s="313">
        <f t="shared" si="61"/>
        <v>4.3303804347826089</v>
      </c>
      <c r="H197" s="314">
        <f t="shared" si="62"/>
        <v>69.290000000000006</v>
      </c>
      <c r="I197" s="314">
        <f>ROUND(H197*1.2359,2)</f>
        <v>85.64</v>
      </c>
    </row>
    <row r="198" spans="1:9" x14ac:dyDescent="0.25">
      <c r="A198" s="293" t="s">
        <v>829</v>
      </c>
      <c r="B198" s="318">
        <f>B199</f>
        <v>19</v>
      </c>
      <c r="C198" s="318"/>
      <c r="D198" s="318"/>
      <c r="E198" s="318">
        <f t="shared" ref="E198" si="63">E199</f>
        <v>363</v>
      </c>
      <c r="F198" s="310"/>
      <c r="G198" s="310"/>
      <c r="H198" s="310">
        <f>H199</f>
        <v>4979.91</v>
      </c>
      <c r="I198" s="310">
        <f>I199</f>
        <v>6154.6800000000012</v>
      </c>
    </row>
    <row r="199" spans="1:9" ht="47.25" x14ac:dyDescent="0.25">
      <c r="A199" s="284" t="s">
        <v>17</v>
      </c>
      <c r="B199" s="304">
        <f>SUM(B200:B218)</f>
        <v>19</v>
      </c>
      <c r="C199" s="304"/>
      <c r="D199" s="304"/>
      <c r="E199" s="304">
        <f>SUM(E200:E218)</f>
        <v>363</v>
      </c>
      <c r="F199" s="298"/>
      <c r="G199" s="298"/>
      <c r="H199" s="298">
        <f>SUM(H200:H218)</f>
        <v>4979.91</v>
      </c>
      <c r="I199" s="298">
        <f>SUM(I200:I218)</f>
        <v>6154.6800000000012</v>
      </c>
    </row>
    <row r="200" spans="1:9" x14ac:dyDescent="0.25">
      <c r="A200" s="305" t="s">
        <v>486</v>
      </c>
      <c r="B200" s="315">
        <v>1</v>
      </c>
      <c r="C200" s="315">
        <f>D200+E200</f>
        <v>130</v>
      </c>
      <c r="D200" s="315">
        <v>70</v>
      </c>
      <c r="E200" s="315">
        <v>60</v>
      </c>
      <c r="F200" s="314">
        <v>549.79</v>
      </c>
      <c r="G200" s="313">
        <f t="shared" ref="G200:G214" si="64">F200/D200</f>
        <v>7.8541428571428566</v>
      </c>
      <c r="H200" s="314">
        <f t="shared" ref="H200:H214" si="65">ROUND(E200*G200*2,2)</f>
        <v>942.5</v>
      </c>
      <c r="I200" s="314">
        <f t="shared" ref="I200:I218" si="66">ROUND(H200*1.2359,2)</f>
        <v>1164.8399999999999</v>
      </c>
    </row>
    <row r="201" spans="1:9" x14ac:dyDescent="0.25">
      <c r="A201" s="305" t="s">
        <v>449</v>
      </c>
      <c r="B201" s="315">
        <v>1</v>
      </c>
      <c r="C201" s="315">
        <f t="shared" ref="C201:C214" si="67">D201+E201</f>
        <v>184</v>
      </c>
      <c r="D201" s="315">
        <v>161</v>
      </c>
      <c r="E201" s="315">
        <v>23</v>
      </c>
      <c r="F201" s="314">
        <v>1083.08</v>
      </c>
      <c r="G201" s="313">
        <f t="shared" si="64"/>
        <v>6.7272049689440987</v>
      </c>
      <c r="H201" s="314">
        <f t="shared" si="65"/>
        <v>309.45</v>
      </c>
      <c r="I201" s="314">
        <f t="shared" si="66"/>
        <v>382.45</v>
      </c>
    </row>
    <row r="202" spans="1:9" x14ac:dyDescent="0.25">
      <c r="A202" s="305" t="s">
        <v>768</v>
      </c>
      <c r="B202" s="315">
        <v>1</v>
      </c>
      <c r="C202" s="315">
        <f t="shared" si="67"/>
        <v>111</v>
      </c>
      <c r="D202" s="315">
        <v>105</v>
      </c>
      <c r="E202" s="315">
        <v>6</v>
      </c>
      <c r="F202" s="314">
        <v>706.36</v>
      </c>
      <c r="G202" s="313">
        <f t="shared" si="64"/>
        <v>6.7272380952380955</v>
      </c>
      <c r="H202" s="314">
        <f t="shared" si="65"/>
        <v>80.73</v>
      </c>
      <c r="I202" s="314">
        <f t="shared" si="66"/>
        <v>99.77</v>
      </c>
    </row>
    <row r="203" spans="1:9" x14ac:dyDescent="0.25">
      <c r="A203" s="305" t="s">
        <v>486</v>
      </c>
      <c r="B203" s="315">
        <v>1</v>
      </c>
      <c r="C203" s="315">
        <f t="shared" si="67"/>
        <v>167</v>
      </c>
      <c r="D203" s="315">
        <v>161</v>
      </c>
      <c r="E203" s="315">
        <v>6</v>
      </c>
      <c r="F203" s="314">
        <v>1083.08</v>
      </c>
      <c r="G203" s="313">
        <f t="shared" si="64"/>
        <v>6.7272049689440987</v>
      </c>
      <c r="H203" s="314">
        <f t="shared" si="65"/>
        <v>80.73</v>
      </c>
      <c r="I203" s="314">
        <f t="shared" si="66"/>
        <v>99.77</v>
      </c>
    </row>
    <row r="204" spans="1:9" x14ac:dyDescent="0.25">
      <c r="A204" s="305" t="s">
        <v>486</v>
      </c>
      <c r="B204" s="315">
        <v>1</v>
      </c>
      <c r="C204" s="315">
        <f t="shared" si="67"/>
        <v>165</v>
      </c>
      <c r="D204" s="315">
        <v>161</v>
      </c>
      <c r="E204" s="315">
        <v>4</v>
      </c>
      <c r="F204" s="314">
        <v>1083.08</v>
      </c>
      <c r="G204" s="313">
        <f t="shared" si="64"/>
        <v>6.7272049689440987</v>
      </c>
      <c r="H204" s="314">
        <f t="shared" si="65"/>
        <v>53.82</v>
      </c>
      <c r="I204" s="314">
        <f t="shared" si="66"/>
        <v>66.52</v>
      </c>
    </row>
    <row r="205" spans="1:9" x14ac:dyDescent="0.25">
      <c r="A205" s="305" t="s">
        <v>486</v>
      </c>
      <c r="B205" s="315">
        <v>1</v>
      </c>
      <c r="C205" s="315">
        <f t="shared" si="67"/>
        <v>192</v>
      </c>
      <c r="D205" s="315">
        <v>161</v>
      </c>
      <c r="E205" s="315">
        <v>31</v>
      </c>
      <c r="F205" s="314">
        <v>1083.08</v>
      </c>
      <c r="G205" s="313">
        <f t="shared" si="64"/>
        <v>6.7272049689440987</v>
      </c>
      <c r="H205" s="314">
        <f t="shared" si="65"/>
        <v>417.09</v>
      </c>
      <c r="I205" s="314">
        <f t="shared" si="66"/>
        <v>515.48</v>
      </c>
    </row>
    <row r="206" spans="1:9" x14ac:dyDescent="0.25">
      <c r="A206" s="305" t="s">
        <v>486</v>
      </c>
      <c r="B206" s="315">
        <v>1</v>
      </c>
      <c r="C206" s="315">
        <f t="shared" si="67"/>
        <v>246</v>
      </c>
      <c r="D206" s="315">
        <v>161</v>
      </c>
      <c r="E206" s="315">
        <v>85</v>
      </c>
      <c r="F206" s="314">
        <v>1083.08</v>
      </c>
      <c r="G206" s="313">
        <f t="shared" si="64"/>
        <v>6.7272049689440987</v>
      </c>
      <c r="H206" s="314">
        <f t="shared" si="65"/>
        <v>1143.6199999999999</v>
      </c>
      <c r="I206" s="314">
        <f t="shared" si="66"/>
        <v>1413.4</v>
      </c>
    </row>
    <row r="207" spans="1:9" x14ac:dyDescent="0.25">
      <c r="A207" s="305" t="s">
        <v>486</v>
      </c>
      <c r="B207" s="315">
        <v>1</v>
      </c>
      <c r="C207" s="315">
        <f t="shared" si="67"/>
        <v>232</v>
      </c>
      <c r="D207" s="315">
        <v>161</v>
      </c>
      <c r="E207" s="315">
        <v>71</v>
      </c>
      <c r="F207" s="314">
        <v>1083.08</v>
      </c>
      <c r="G207" s="313">
        <f t="shared" si="64"/>
        <v>6.7272049689440987</v>
      </c>
      <c r="H207" s="314">
        <f t="shared" si="65"/>
        <v>955.26</v>
      </c>
      <c r="I207" s="314">
        <f t="shared" si="66"/>
        <v>1180.6099999999999</v>
      </c>
    </row>
    <row r="208" spans="1:9" x14ac:dyDescent="0.25">
      <c r="A208" s="305" t="s">
        <v>486</v>
      </c>
      <c r="B208" s="315">
        <v>1</v>
      </c>
      <c r="C208" s="315">
        <f t="shared" si="67"/>
        <v>175</v>
      </c>
      <c r="D208" s="315">
        <v>161</v>
      </c>
      <c r="E208" s="315">
        <v>14</v>
      </c>
      <c r="F208" s="314">
        <v>1083.08</v>
      </c>
      <c r="G208" s="313">
        <f t="shared" si="64"/>
        <v>6.7272049689440987</v>
      </c>
      <c r="H208" s="314">
        <f t="shared" si="65"/>
        <v>188.36</v>
      </c>
      <c r="I208" s="314">
        <f t="shared" si="66"/>
        <v>232.79</v>
      </c>
    </row>
    <row r="209" spans="1:9" x14ac:dyDescent="0.25">
      <c r="A209" s="305" t="s">
        <v>486</v>
      </c>
      <c r="B209" s="315">
        <v>1</v>
      </c>
      <c r="C209" s="315">
        <f t="shared" si="67"/>
        <v>165</v>
      </c>
      <c r="D209" s="315">
        <v>161</v>
      </c>
      <c r="E209" s="315">
        <v>4</v>
      </c>
      <c r="F209" s="314">
        <v>1083.08</v>
      </c>
      <c r="G209" s="313">
        <f t="shared" si="64"/>
        <v>6.7272049689440987</v>
      </c>
      <c r="H209" s="314">
        <f t="shared" si="65"/>
        <v>53.82</v>
      </c>
      <c r="I209" s="314">
        <f t="shared" si="66"/>
        <v>66.52</v>
      </c>
    </row>
    <row r="210" spans="1:9" x14ac:dyDescent="0.25">
      <c r="A210" s="305" t="s">
        <v>486</v>
      </c>
      <c r="B210" s="315">
        <v>1</v>
      </c>
      <c r="C210" s="315">
        <f t="shared" si="67"/>
        <v>165</v>
      </c>
      <c r="D210" s="315">
        <v>161</v>
      </c>
      <c r="E210" s="315">
        <v>4</v>
      </c>
      <c r="F210" s="314">
        <v>1083.08</v>
      </c>
      <c r="G210" s="313">
        <f t="shared" si="64"/>
        <v>6.7272049689440987</v>
      </c>
      <c r="H210" s="314">
        <f t="shared" si="65"/>
        <v>53.82</v>
      </c>
      <c r="I210" s="314">
        <f t="shared" si="66"/>
        <v>66.52</v>
      </c>
    </row>
    <row r="211" spans="1:9" x14ac:dyDescent="0.25">
      <c r="A211" s="305" t="s">
        <v>486</v>
      </c>
      <c r="B211" s="315">
        <v>1</v>
      </c>
      <c r="C211" s="315">
        <f t="shared" si="67"/>
        <v>165</v>
      </c>
      <c r="D211" s="315">
        <v>161</v>
      </c>
      <c r="E211" s="315">
        <v>4</v>
      </c>
      <c r="F211" s="314">
        <v>1083.08</v>
      </c>
      <c r="G211" s="313">
        <f t="shared" si="64"/>
        <v>6.7272049689440987</v>
      </c>
      <c r="H211" s="314">
        <f t="shared" si="65"/>
        <v>53.82</v>
      </c>
      <c r="I211" s="314">
        <f t="shared" si="66"/>
        <v>66.52</v>
      </c>
    </row>
    <row r="212" spans="1:9" x14ac:dyDescent="0.25">
      <c r="A212" s="305" t="s">
        <v>486</v>
      </c>
      <c r="B212" s="315">
        <v>1</v>
      </c>
      <c r="C212" s="315">
        <f t="shared" si="67"/>
        <v>173</v>
      </c>
      <c r="D212" s="315">
        <v>161</v>
      </c>
      <c r="E212" s="315">
        <v>12</v>
      </c>
      <c r="F212" s="314">
        <v>1083.08</v>
      </c>
      <c r="G212" s="313">
        <f t="shared" si="64"/>
        <v>6.7272049689440987</v>
      </c>
      <c r="H212" s="314">
        <f>ROUND(E212*G212*2,2)</f>
        <v>161.44999999999999</v>
      </c>
      <c r="I212" s="314">
        <f t="shared" si="66"/>
        <v>199.54</v>
      </c>
    </row>
    <row r="213" spans="1:9" x14ac:dyDescent="0.25">
      <c r="A213" s="305" t="s">
        <v>486</v>
      </c>
      <c r="B213" s="315">
        <v>1</v>
      </c>
      <c r="C213" s="315">
        <f t="shared" si="67"/>
        <v>169</v>
      </c>
      <c r="D213" s="315">
        <v>161</v>
      </c>
      <c r="E213" s="315">
        <v>8</v>
      </c>
      <c r="F213" s="314">
        <v>1083.08</v>
      </c>
      <c r="G213" s="313">
        <f t="shared" si="64"/>
        <v>6.7272049689440987</v>
      </c>
      <c r="H213" s="314">
        <f t="shared" si="65"/>
        <v>107.64</v>
      </c>
      <c r="I213" s="314">
        <f t="shared" si="66"/>
        <v>133.03</v>
      </c>
    </row>
    <row r="214" spans="1:9" x14ac:dyDescent="0.25">
      <c r="A214" s="305" t="s">
        <v>486</v>
      </c>
      <c r="B214" s="315">
        <v>1</v>
      </c>
      <c r="C214" s="315">
        <f t="shared" si="67"/>
        <v>155</v>
      </c>
      <c r="D214" s="315">
        <v>154</v>
      </c>
      <c r="E214" s="315">
        <v>1</v>
      </c>
      <c r="F214" s="314">
        <v>1035.99</v>
      </c>
      <c r="G214" s="313">
        <f t="shared" si="64"/>
        <v>6.7272077922077926</v>
      </c>
      <c r="H214" s="314">
        <f t="shared" si="65"/>
        <v>13.45</v>
      </c>
      <c r="I214" s="314">
        <f t="shared" si="66"/>
        <v>16.62</v>
      </c>
    </row>
    <row r="215" spans="1:9" x14ac:dyDescent="0.25">
      <c r="A215" s="300" t="s">
        <v>486</v>
      </c>
      <c r="B215" s="315">
        <v>1</v>
      </c>
      <c r="C215" s="315">
        <f>D215+E215</f>
        <v>96</v>
      </c>
      <c r="D215" s="315">
        <v>91</v>
      </c>
      <c r="E215" s="315">
        <v>5</v>
      </c>
      <c r="F215" s="314">
        <v>612.17999999999995</v>
      </c>
      <c r="G215" s="313">
        <f>F215/D215</f>
        <v>6.7272527472527468</v>
      </c>
      <c r="H215" s="314">
        <f>ROUND(E215*G215*2,2)</f>
        <v>67.27</v>
      </c>
      <c r="I215" s="314">
        <f t="shared" si="66"/>
        <v>83.14</v>
      </c>
    </row>
    <row r="216" spans="1:9" x14ac:dyDescent="0.25">
      <c r="A216" s="300" t="s">
        <v>486</v>
      </c>
      <c r="B216" s="315">
        <v>1</v>
      </c>
      <c r="C216" s="315">
        <f>D216+E216</f>
        <v>173</v>
      </c>
      <c r="D216" s="315">
        <v>161</v>
      </c>
      <c r="E216" s="315">
        <v>12</v>
      </c>
      <c r="F216" s="314">
        <v>956.63</v>
      </c>
      <c r="G216" s="313">
        <f>F216/D216</f>
        <v>5.9418012422360249</v>
      </c>
      <c r="H216" s="314">
        <f>ROUND(E216*G216*2,2)</f>
        <v>142.6</v>
      </c>
      <c r="I216" s="314">
        <f t="shared" si="66"/>
        <v>176.24</v>
      </c>
    </row>
    <row r="217" spans="1:9" x14ac:dyDescent="0.25">
      <c r="A217" s="300" t="s">
        <v>486</v>
      </c>
      <c r="B217" s="315">
        <v>1</v>
      </c>
      <c r="C217" s="315">
        <f>D217+E217</f>
        <v>173</v>
      </c>
      <c r="D217" s="315">
        <v>161</v>
      </c>
      <c r="E217" s="315">
        <v>12</v>
      </c>
      <c r="F217" s="314">
        <v>956.63</v>
      </c>
      <c r="G217" s="313">
        <f>F217/D217</f>
        <v>5.9418012422360249</v>
      </c>
      <c r="H217" s="314">
        <f>ROUND(E217*G217*2,2)</f>
        <v>142.6</v>
      </c>
      <c r="I217" s="314">
        <f t="shared" si="66"/>
        <v>176.24</v>
      </c>
    </row>
    <row r="218" spans="1:9" x14ac:dyDescent="0.25">
      <c r="A218" s="300" t="s">
        <v>486</v>
      </c>
      <c r="B218" s="315">
        <v>1</v>
      </c>
      <c r="C218" s="315">
        <f>D218+E218</f>
        <v>92</v>
      </c>
      <c r="D218" s="315">
        <v>91</v>
      </c>
      <c r="E218" s="315">
        <v>1</v>
      </c>
      <c r="F218" s="314">
        <v>540.70000000000005</v>
      </c>
      <c r="G218" s="313">
        <f>F218/D218</f>
        <v>5.941758241758242</v>
      </c>
      <c r="H218" s="314">
        <f>ROUND(E218*G218*2,2)</f>
        <v>11.88</v>
      </c>
      <c r="I218" s="314">
        <f t="shared" si="66"/>
        <v>14.68</v>
      </c>
    </row>
    <row r="219" spans="1:9" x14ac:dyDescent="0.25">
      <c r="C219" s="189"/>
      <c r="G219" s="190"/>
      <c r="H219" s="190"/>
      <c r="I219" s="191"/>
    </row>
    <row r="220" spans="1:9" x14ac:dyDescent="0.25">
      <c r="C220" s="189"/>
      <c r="G220" s="190"/>
      <c r="H220" s="190"/>
      <c r="I220" s="191"/>
    </row>
    <row r="221" spans="1:9" x14ac:dyDescent="0.25">
      <c r="I221" s="179"/>
    </row>
    <row r="222" spans="1:9" x14ac:dyDescent="0.25">
      <c r="I222" s="191"/>
    </row>
    <row r="223" spans="1:9" s="194" customFormat="1" x14ac:dyDescent="0.25">
      <c r="A223" s="192" t="s">
        <v>1</v>
      </c>
      <c r="B223" s="235"/>
      <c r="C223" s="235"/>
      <c r="D223" s="235"/>
      <c r="E223" s="235"/>
      <c r="F223" s="235"/>
      <c r="G223" s="235"/>
      <c r="H223" s="235"/>
      <c r="I223" s="193"/>
    </row>
    <row r="224" spans="1:9" s="194" customFormat="1" x14ac:dyDescent="0.25">
      <c r="A224" s="565" t="s">
        <v>85</v>
      </c>
      <c r="B224" s="565"/>
      <c r="C224" s="565"/>
      <c r="D224" s="565"/>
      <c r="E224" s="565"/>
      <c r="F224" s="565"/>
      <c r="G224" s="565"/>
      <c r="H224" s="565"/>
      <c r="I224" s="565"/>
    </row>
    <row r="225" spans="1:9" s="194" customFormat="1" x14ac:dyDescent="0.25">
      <c r="A225" s="235" t="s">
        <v>3</v>
      </c>
      <c r="B225" s="235"/>
      <c r="C225" s="235"/>
      <c r="D225" s="235"/>
      <c r="E225" s="235"/>
      <c r="F225" s="235"/>
      <c r="G225" s="235"/>
      <c r="H225" s="235"/>
      <c r="I225" s="193"/>
    </row>
    <row r="226" spans="1:9" s="194" customFormat="1" ht="31.5" x14ac:dyDescent="0.25">
      <c r="A226" s="235" t="s">
        <v>11</v>
      </c>
      <c r="B226" s="235"/>
      <c r="C226" s="235"/>
      <c r="D226" s="235"/>
      <c r="E226" s="235"/>
      <c r="F226" s="235"/>
      <c r="G226" s="235"/>
      <c r="H226" s="235"/>
      <c r="I226" s="193"/>
    </row>
    <row r="227" spans="1:9" s="194" customFormat="1" x14ac:dyDescent="0.25">
      <c r="A227" s="235" t="s">
        <v>12</v>
      </c>
      <c r="B227" s="235"/>
      <c r="C227" s="235"/>
      <c r="D227" s="235"/>
      <c r="E227" s="235"/>
      <c r="F227" s="235"/>
      <c r="G227" s="235"/>
      <c r="H227" s="235"/>
      <c r="I227" s="193"/>
    </row>
    <row r="228" spans="1:9" s="194" customFormat="1" x14ac:dyDescent="0.25">
      <c r="A228" s="235"/>
      <c r="B228" s="235"/>
      <c r="C228" s="235"/>
      <c r="D228" s="235"/>
      <c r="E228" s="235"/>
      <c r="F228" s="235"/>
      <c r="G228" s="235"/>
      <c r="H228" s="235"/>
      <c r="I228" s="195"/>
    </row>
    <row r="229" spans="1:9" s="194" customFormat="1" x14ac:dyDescent="0.25">
      <c r="A229" s="565" t="s">
        <v>493</v>
      </c>
      <c r="B229" s="565"/>
      <c r="C229" s="565"/>
      <c r="D229" s="565"/>
      <c r="E229" s="565"/>
      <c r="F229" s="565"/>
      <c r="G229" s="565"/>
      <c r="H229" s="565"/>
      <c r="I229" s="565"/>
    </row>
    <row r="230" spans="1:9" s="194" customFormat="1" x14ac:dyDescent="0.25">
      <c r="A230" s="235"/>
      <c r="B230" s="235"/>
      <c r="C230" s="235"/>
      <c r="D230" s="235"/>
      <c r="E230" s="235"/>
      <c r="F230" s="235"/>
      <c r="G230" s="235"/>
      <c r="H230" s="235"/>
      <c r="I230" s="235"/>
    </row>
    <row r="231" spans="1:9" s="194" customFormat="1" x14ac:dyDescent="0.25">
      <c r="A231" s="564"/>
      <c r="B231" s="564"/>
      <c r="C231" s="564"/>
      <c r="D231" s="564"/>
      <c r="E231" s="564"/>
      <c r="F231" s="564"/>
      <c r="G231" s="564"/>
      <c r="H231" s="564"/>
      <c r="I231" s="564"/>
    </row>
    <row r="232" spans="1:9" s="194" customFormat="1" x14ac:dyDescent="0.25">
      <c r="A232" s="566"/>
      <c r="B232" s="566"/>
      <c r="C232" s="566"/>
      <c r="D232" s="566"/>
      <c r="E232" s="566"/>
      <c r="F232" s="566"/>
      <c r="G232" s="566"/>
      <c r="H232" s="566"/>
      <c r="I232" s="566"/>
    </row>
    <row r="233" spans="1:9" s="194" customFormat="1" x14ac:dyDescent="0.25">
      <c r="A233" s="564"/>
      <c r="B233" s="564"/>
      <c r="C233" s="564"/>
      <c r="D233" s="564"/>
      <c r="E233" s="564"/>
      <c r="F233" s="564"/>
      <c r="G233" s="564"/>
      <c r="H233" s="564"/>
      <c r="I233" s="564"/>
    </row>
    <row r="234" spans="1:9" s="194" customFormat="1" x14ac:dyDescent="0.25">
      <c r="A234" s="196"/>
      <c r="B234" s="197"/>
      <c r="C234" s="196"/>
      <c r="D234" s="196"/>
      <c r="E234" s="196"/>
      <c r="F234" s="196"/>
      <c r="G234" s="196"/>
      <c r="H234" s="196"/>
    </row>
    <row r="235" spans="1:9" s="194" customFormat="1" x14ac:dyDescent="0.25">
      <c r="B235" s="198"/>
    </row>
    <row r="236" spans="1:9" s="194" customFormat="1" x14ac:dyDescent="0.25">
      <c r="A236" s="194" t="s">
        <v>126</v>
      </c>
      <c r="B236" s="198"/>
    </row>
    <row r="237" spans="1:9" s="194" customFormat="1" x14ac:dyDescent="0.25">
      <c r="B237" s="198"/>
    </row>
    <row r="238" spans="1:9" s="194" customFormat="1" x14ac:dyDescent="0.25">
      <c r="A238" s="194" t="s">
        <v>494</v>
      </c>
      <c r="B238" s="198"/>
    </row>
    <row r="239" spans="1:9" s="194" customFormat="1" x14ac:dyDescent="0.25">
      <c r="A239" s="194" t="s">
        <v>495</v>
      </c>
      <c r="B239" s="198"/>
    </row>
    <row r="240" spans="1:9" x14ac:dyDescent="0.25">
      <c r="I240" s="199"/>
    </row>
    <row r="241" spans="9:9" x14ac:dyDescent="0.25">
      <c r="I241" s="200"/>
    </row>
    <row r="242" spans="9:9" x14ac:dyDescent="0.25">
      <c r="I242" s="196"/>
    </row>
  </sheetData>
  <mergeCells count="17">
    <mergeCell ref="A233:I233"/>
    <mergeCell ref="D8:D9"/>
    <mergeCell ref="E8:E9"/>
    <mergeCell ref="A224:I224"/>
    <mergeCell ref="A229:I229"/>
    <mergeCell ref="A231:I231"/>
    <mergeCell ref="A232:I232"/>
    <mergeCell ref="H1:I1"/>
    <mergeCell ref="A2:I2"/>
    <mergeCell ref="A7:A9"/>
    <mergeCell ref="B7:B9"/>
    <mergeCell ref="C7:E7"/>
    <mergeCell ref="F7:F9"/>
    <mergeCell ref="G7:G9"/>
    <mergeCell ref="H7:H9"/>
    <mergeCell ref="I7:I9"/>
    <mergeCell ref="C8:C9"/>
  </mergeCells>
  <pageMargins left="0.31496062992125984" right="0.31496062992125984" top="0.35433070866141736" bottom="0.35433070866141736"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59999389629810485"/>
  </sheetPr>
  <dimension ref="A1:API242"/>
  <sheetViews>
    <sheetView zoomScale="110" zoomScaleNormal="110" workbookViewId="0">
      <selection activeCell="H1" sqref="H1:I1"/>
    </sheetView>
  </sheetViews>
  <sheetFormatPr defaultColWidth="9.140625" defaultRowHeight="12.75" x14ac:dyDescent="0.2"/>
  <cols>
    <col min="1" max="1" width="42.7109375" style="1" customWidth="1"/>
    <col min="2" max="2" width="11.28515625" style="1" customWidth="1"/>
    <col min="3" max="3" width="12.140625" style="1" customWidth="1"/>
    <col min="4" max="4" width="11.5703125" style="1" customWidth="1"/>
    <col min="5" max="6" width="13.28515625" style="1" customWidth="1"/>
    <col min="7" max="7" width="12.7109375" style="1" customWidth="1"/>
    <col min="8" max="8" width="18.85546875" style="1" customWidth="1"/>
    <col min="9" max="9" width="17.7109375" style="1" customWidth="1"/>
    <col min="10" max="1101" width="9.140625" style="2"/>
    <col min="1102" max="16384" width="9.140625" style="1"/>
  </cols>
  <sheetData>
    <row r="1" spans="1:1101" x14ac:dyDescent="0.2">
      <c r="H1" s="569" t="s">
        <v>901</v>
      </c>
      <c r="I1" s="569"/>
    </row>
    <row r="2" spans="1:1101" s="4" customFormat="1" ht="39.75" customHeight="1" x14ac:dyDescent="0.2">
      <c r="A2" s="570" t="s">
        <v>13</v>
      </c>
      <c r="B2" s="570"/>
      <c r="C2" s="570"/>
      <c r="D2" s="570"/>
      <c r="E2" s="570"/>
      <c r="F2" s="570"/>
      <c r="G2" s="570"/>
      <c r="H2" s="570"/>
      <c r="I2" s="57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c r="APG2" s="3"/>
      <c r="APH2" s="3"/>
      <c r="API2" s="3"/>
    </row>
    <row r="4" spans="1:1101" x14ac:dyDescent="0.2">
      <c r="A4" s="326" t="s">
        <v>834</v>
      </c>
    </row>
    <row r="5" spans="1:1101" x14ac:dyDescent="0.2">
      <c r="A5" s="1" t="s">
        <v>835</v>
      </c>
    </row>
    <row r="6" spans="1:1101" x14ac:dyDescent="0.2">
      <c r="E6" s="5"/>
      <c r="H6" s="6"/>
    </row>
    <row r="7" spans="1:1101" ht="45.75" customHeight="1" x14ac:dyDescent="0.2">
      <c r="A7" s="571"/>
      <c r="B7" s="571" t="s">
        <v>6</v>
      </c>
      <c r="C7" s="567" t="s">
        <v>8</v>
      </c>
      <c r="D7" s="567"/>
      <c r="E7" s="567"/>
      <c r="F7" s="567" t="s">
        <v>4</v>
      </c>
      <c r="G7" s="567" t="s">
        <v>71</v>
      </c>
      <c r="H7" s="572" t="s">
        <v>9</v>
      </c>
      <c r="I7" s="573" t="s">
        <v>2</v>
      </c>
    </row>
    <row r="8" spans="1:1101" ht="24" customHeight="1" x14ac:dyDescent="0.2">
      <c r="A8" s="571"/>
      <c r="B8" s="571"/>
      <c r="C8" s="574" t="s">
        <v>14</v>
      </c>
      <c r="D8" s="574" t="s">
        <v>72</v>
      </c>
      <c r="E8" s="567" t="s">
        <v>10</v>
      </c>
      <c r="F8" s="567"/>
      <c r="G8" s="567"/>
      <c r="H8" s="572"/>
      <c r="I8" s="573"/>
    </row>
    <row r="9" spans="1:1101" ht="58.5" customHeight="1" x14ac:dyDescent="0.2">
      <c r="A9" s="571"/>
      <c r="B9" s="571"/>
      <c r="C9" s="575"/>
      <c r="D9" s="575"/>
      <c r="E9" s="567"/>
      <c r="F9" s="567"/>
      <c r="G9" s="567"/>
      <c r="H9" s="572"/>
      <c r="I9" s="573"/>
    </row>
    <row r="10" spans="1:1101" ht="24" customHeight="1" x14ac:dyDescent="0.2">
      <c r="A10" s="25">
        <v>1</v>
      </c>
      <c r="B10" s="7">
        <v>2</v>
      </c>
      <c r="C10" s="7" t="s">
        <v>77</v>
      </c>
      <c r="D10" s="7">
        <v>4</v>
      </c>
      <c r="E10" s="7">
        <v>5</v>
      </c>
      <c r="F10" s="7">
        <v>6</v>
      </c>
      <c r="G10" s="7">
        <v>7</v>
      </c>
      <c r="H10" s="7">
        <v>8</v>
      </c>
      <c r="I10" s="7" t="s">
        <v>78</v>
      </c>
    </row>
    <row r="11" spans="1:1101" s="4" customFormat="1" x14ac:dyDescent="0.2">
      <c r="A11" s="8" t="s">
        <v>0</v>
      </c>
      <c r="B11" s="21">
        <f>B12+B25+B57+B68+B72+B103+B108+B125+B148+B168+B185+B192+B214+B218+B224</f>
        <v>174</v>
      </c>
      <c r="C11" s="21"/>
      <c r="D11" s="21"/>
      <c r="E11" s="21">
        <f>E12+E25+E57+E68+E72+E103+E108+E125+E148+E168+E185+E192+E214+E218+E224</f>
        <v>7304.7</v>
      </c>
      <c r="F11" s="21"/>
      <c r="G11" s="21"/>
      <c r="H11" s="330">
        <f>H12+H25+H57+H68+H72+H103+H108+H125+H148+H168+H185+H192+H214+H218+H224</f>
        <v>94122.329999999973</v>
      </c>
      <c r="I11" s="330">
        <f>I12+I25+I57+I68+I72+I103+I108+I125+I148+I168+I185+I192+I214+I218+I224</f>
        <v>116325.87000000001</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c r="APG11" s="3"/>
      <c r="APH11" s="3"/>
      <c r="API11" s="3"/>
    </row>
    <row r="12" spans="1:1101" s="4" customFormat="1" x14ac:dyDescent="0.2">
      <c r="A12" s="8" t="s">
        <v>21</v>
      </c>
      <c r="B12" s="21">
        <f>B13+B20</f>
        <v>10</v>
      </c>
      <c r="C12" s="21"/>
      <c r="D12" s="21"/>
      <c r="E12" s="21">
        <f t="shared" ref="E12:I12" si="0">E13+E20</f>
        <v>665</v>
      </c>
      <c r="F12" s="21"/>
      <c r="G12" s="21"/>
      <c r="H12" s="21">
        <f t="shared" si="0"/>
        <v>7773.15</v>
      </c>
      <c r="I12" s="21">
        <f t="shared" si="0"/>
        <v>9606.8299999999981</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c r="APG12" s="3"/>
      <c r="APH12" s="3"/>
      <c r="API12" s="3"/>
    </row>
    <row r="13" spans="1:1101" ht="24.6" customHeight="1" x14ac:dyDescent="0.2">
      <c r="A13" s="332" t="s">
        <v>17</v>
      </c>
      <c r="B13" s="17">
        <f>SUM(B14:B19)</f>
        <v>6</v>
      </c>
      <c r="C13" s="17"/>
      <c r="D13" s="17"/>
      <c r="E13" s="17">
        <f t="shared" ref="E13:I13" si="1">SUM(E14:E19)</f>
        <v>403</v>
      </c>
      <c r="F13" s="17"/>
      <c r="G13" s="29"/>
      <c r="H13" s="331">
        <f t="shared" si="1"/>
        <v>5350.7</v>
      </c>
      <c r="I13" s="331">
        <f t="shared" si="1"/>
        <v>6612.9199999999992</v>
      </c>
    </row>
    <row r="14" spans="1:1101" x14ac:dyDescent="0.2">
      <c r="A14" s="9" t="s">
        <v>20</v>
      </c>
      <c r="B14" s="22">
        <v>1</v>
      </c>
      <c r="C14" s="22">
        <f>D14+E14</f>
        <v>193</v>
      </c>
      <c r="D14" s="22">
        <v>145</v>
      </c>
      <c r="E14" s="16">
        <v>48</v>
      </c>
      <c r="F14" s="23"/>
      <c r="G14" s="31" t="s">
        <v>43</v>
      </c>
      <c r="H14" s="24">
        <f>ROUND(G14*E14*2,2)</f>
        <v>647.71</v>
      </c>
      <c r="I14" s="23">
        <f>ROUND(H14*0.2359+H14,2)</f>
        <v>800.5</v>
      </c>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1"/>
      <c r="APH14" s="1"/>
      <c r="API14" s="1"/>
    </row>
    <row r="15" spans="1:1101" x14ac:dyDescent="0.2">
      <c r="A15" s="9" t="s">
        <v>20</v>
      </c>
      <c r="B15" s="22">
        <v>1</v>
      </c>
      <c r="C15" s="22">
        <f t="shared" ref="C15:C19" si="2">D15+E15</f>
        <v>161</v>
      </c>
      <c r="D15" s="22">
        <v>145</v>
      </c>
      <c r="E15" s="16">
        <v>16</v>
      </c>
      <c r="F15" s="23"/>
      <c r="G15" s="27" t="s">
        <v>43</v>
      </c>
      <c r="H15" s="24">
        <f t="shared" ref="H15:H19" si="3">ROUND(G15*E15*2,2)</f>
        <v>215.9</v>
      </c>
      <c r="I15" s="23">
        <f t="shared" ref="I15:I67" si="4">ROUND(H15*0.2359+H15,2)</f>
        <v>266.83</v>
      </c>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1"/>
      <c r="APH15" s="1"/>
      <c r="API15" s="1"/>
    </row>
    <row r="16" spans="1:1101" x14ac:dyDescent="0.2">
      <c r="A16" s="9" t="s">
        <v>20</v>
      </c>
      <c r="B16" s="22">
        <v>1</v>
      </c>
      <c r="C16" s="22">
        <f t="shared" si="2"/>
        <v>168</v>
      </c>
      <c r="D16" s="22">
        <v>145</v>
      </c>
      <c r="E16" s="16">
        <v>23</v>
      </c>
      <c r="F16" s="23"/>
      <c r="G16" s="27" t="s">
        <v>43</v>
      </c>
      <c r="H16" s="24">
        <f t="shared" si="3"/>
        <v>310.36</v>
      </c>
      <c r="I16" s="23">
        <f t="shared" si="4"/>
        <v>383.57</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1"/>
      <c r="APH16" s="1"/>
      <c r="API16" s="1"/>
    </row>
    <row r="17" spans="1:9" s="1" customFormat="1" x14ac:dyDescent="0.2">
      <c r="A17" s="9" t="s">
        <v>20</v>
      </c>
      <c r="B17" s="22">
        <v>1</v>
      </c>
      <c r="C17" s="22">
        <f t="shared" si="2"/>
        <v>294</v>
      </c>
      <c r="D17" s="22">
        <v>145</v>
      </c>
      <c r="E17" s="16">
        <v>149</v>
      </c>
      <c r="F17" s="23"/>
      <c r="G17" s="27" t="s">
        <v>43</v>
      </c>
      <c r="H17" s="24">
        <f t="shared" si="3"/>
        <v>2010.61</v>
      </c>
      <c r="I17" s="23">
        <f t="shared" si="4"/>
        <v>2484.91</v>
      </c>
    </row>
    <row r="18" spans="1:9" s="1" customFormat="1" x14ac:dyDescent="0.2">
      <c r="A18" s="9" t="s">
        <v>20</v>
      </c>
      <c r="B18" s="22">
        <v>1</v>
      </c>
      <c r="C18" s="22">
        <f t="shared" si="2"/>
        <v>199</v>
      </c>
      <c r="D18" s="22">
        <v>145</v>
      </c>
      <c r="E18" s="16">
        <v>54</v>
      </c>
      <c r="F18" s="23"/>
      <c r="G18" s="27" t="s">
        <v>44</v>
      </c>
      <c r="H18" s="24">
        <f t="shared" si="3"/>
        <v>641.29999999999995</v>
      </c>
      <c r="I18" s="23">
        <f t="shared" si="4"/>
        <v>792.58</v>
      </c>
    </row>
    <row r="19" spans="1:9" s="1" customFormat="1" x14ac:dyDescent="0.2">
      <c r="A19" s="9" t="s">
        <v>20</v>
      </c>
      <c r="B19" s="22">
        <v>1</v>
      </c>
      <c r="C19" s="22">
        <f t="shared" si="2"/>
        <v>258</v>
      </c>
      <c r="D19" s="22">
        <v>145</v>
      </c>
      <c r="E19" s="16">
        <v>113</v>
      </c>
      <c r="F19" s="23"/>
      <c r="G19" s="27" t="s">
        <v>43</v>
      </c>
      <c r="H19" s="24">
        <f t="shared" si="3"/>
        <v>1524.82</v>
      </c>
      <c r="I19" s="23">
        <f t="shared" si="4"/>
        <v>1884.53</v>
      </c>
    </row>
    <row r="20" spans="1:9" s="1" customFormat="1" ht="25.5" x14ac:dyDescent="0.2">
      <c r="A20" s="332" t="s">
        <v>19</v>
      </c>
      <c r="B20" s="17">
        <f>SUM(B21:B24)</f>
        <v>4</v>
      </c>
      <c r="C20" s="17"/>
      <c r="D20" s="17"/>
      <c r="E20" s="17">
        <f t="shared" ref="E20:I20" si="5">SUM(E21:E24)</f>
        <v>262</v>
      </c>
      <c r="F20" s="17"/>
      <c r="G20" s="29"/>
      <c r="H20" s="331">
        <f>SUM(H21:H24)</f>
        <v>2422.4499999999998</v>
      </c>
      <c r="I20" s="331">
        <f t="shared" si="5"/>
        <v>2993.91</v>
      </c>
    </row>
    <row r="21" spans="1:9" s="1" customFormat="1" x14ac:dyDescent="0.2">
      <c r="A21" s="9" t="s">
        <v>23</v>
      </c>
      <c r="B21" s="22">
        <v>1</v>
      </c>
      <c r="C21" s="22">
        <f>D21+E21</f>
        <v>215</v>
      </c>
      <c r="D21" s="22">
        <v>145</v>
      </c>
      <c r="E21" s="16">
        <v>70</v>
      </c>
      <c r="F21" s="23"/>
      <c r="G21" s="30" t="s">
        <v>46</v>
      </c>
      <c r="H21" s="24">
        <f t="shared" ref="H21:H24" si="6">ROUND(G21*E21*2,2)</f>
        <v>647.22</v>
      </c>
      <c r="I21" s="23">
        <f t="shared" si="4"/>
        <v>799.9</v>
      </c>
    </row>
    <row r="22" spans="1:9" s="1" customFormat="1" x14ac:dyDescent="0.2">
      <c r="A22" s="9" t="s">
        <v>23</v>
      </c>
      <c r="B22" s="22">
        <v>1</v>
      </c>
      <c r="C22" s="22">
        <f t="shared" ref="C22:C24" si="7">D22+E22</f>
        <v>208</v>
      </c>
      <c r="D22" s="22">
        <v>145</v>
      </c>
      <c r="E22" s="16">
        <v>63</v>
      </c>
      <c r="F22" s="23"/>
      <c r="G22" s="30" t="s">
        <v>46</v>
      </c>
      <c r="H22" s="24">
        <f t="shared" si="6"/>
        <v>582.5</v>
      </c>
      <c r="I22" s="23">
        <f t="shared" si="4"/>
        <v>719.91</v>
      </c>
    </row>
    <row r="23" spans="1:9" s="1" customFormat="1" x14ac:dyDescent="0.2">
      <c r="A23" s="9" t="s">
        <v>23</v>
      </c>
      <c r="B23" s="22">
        <v>1</v>
      </c>
      <c r="C23" s="22">
        <f t="shared" si="7"/>
        <v>195</v>
      </c>
      <c r="D23" s="22">
        <v>145</v>
      </c>
      <c r="E23" s="16">
        <v>50</v>
      </c>
      <c r="F23" s="23"/>
      <c r="G23" s="30" t="s">
        <v>46</v>
      </c>
      <c r="H23" s="24">
        <f t="shared" si="6"/>
        <v>462.3</v>
      </c>
      <c r="I23" s="23">
        <f t="shared" si="4"/>
        <v>571.36</v>
      </c>
    </row>
    <row r="24" spans="1:9" s="1" customFormat="1" x14ac:dyDescent="0.2">
      <c r="A24" s="9" t="s">
        <v>23</v>
      </c>
      <c r="B24" s="22">
        <v>1</v>
      </c>
      <c r="C24" s="22">
        <f t="shared" si="7"/>
        <v>224</v>
      </c>
      <c r="D24" s="22">
        <v>145</v>
      </c>
      <c r="E24" s="16">
        <v>79</v>
      </c>
      <c r="F24" s="23"/>
      <c r="G24" s="30" t="s">
        <v>46</v>
      </c>
      <c r="H24" s="24">
        <f t="shared" si="6"/>
        <v>730.43</v>
      </c>
      <c r="I24" s="23">
        <f t="shared" si="4"/>
        <v>902.74</v>
      </c>
    </row>
    <row r="25" spans="1:9" s="1" customFormat="1" ht="27.75" customHeight="1" x14ac:dyDescent="0.2">
      <c r="A25" s="15" t="s">
        <v>24</v>
      </c>
      <c r="B25" s="21">
        <f>B26+B31+B47+B54</f>
        <v>25</v>
      </c>
      <c r="C25" s="21"/>
      <c r="D25" s="21"/>
      <c r="E25" s="21">
        <f t="shared" ref="E25:H25" si="8">E26+E31+E47+E54</f>
        <v>1603</v>
      </c>
      <c r="F25" s="21"/>
      <c r="G25" s="28"/>
      <c r="H25" s="330">
        <f t="shared" si="8"/>
        <v>19884.299999999996</v>
      </c>
      <c r="I25" s="330">
        <f t="shared" ref="I25" si="9">I26+I31+I47+I54</f>
        <v>24575.009999999995</v>
      </c>
    </row>
    <row r="26" spans="1:9" s="1" customFormat="1" ht="25.5" x14ac:dyDescent="0.2">
      <c r="A26" s="332" t="s">
        <v>16</v>
      </c>
      <c r="B26" s="17">
        <f>SUM(B27:B30)</f>
        <v>4</v>
      </c>
      <c r="C26" s="17"/>
      <c r="D26" s="17"/>
      <c r="E26" s="17">
        <f t="shared" ref="E26:H26" si="10">SUM(E27:E30)</f>
        <v>175</v>
      </c>
      <c r="F26" s="17"/>
      <c r="G26" s="29"/>
      <c r="H26" s="331">
        <f t="shared" si="10"/>
        <v>3799.6</v>
      </c>
      <c r="I26" s="331">
        <f t="shared" ref="I26" si="11">SUM(I27:I30)</f>
        <v>4695.93</v>
      </c>
    </row>
    <row r="27" spans="1:9" s="1" customFormat="1" ht="14.25" customHeight="1" x14ac:dyDescent="0.2">
      <c r="A27" s="9" t="s">
        <v>25</v>
      </c>
      <c r="B27" s="22">
        <v>1</v>
      </c>
      <c r="C27" s="22">
        <f>D27+E27</f>
        <v>210</v>
      </c>
      <c r="D27" s="22">
        <v>145</v>
      </c>
      <c r="E27" s="16">
        <v>65</v>
      </c>
      <c r="F27" s="23"/>
      <c r="G27" s="30" t="s">
        <v>47</v>
      </c>
      <c r="H27" s="24">
        <f t="shared" ref="H27:H53" si="12">ROUND(G27*E27*2,2)</f>
        <v>1411.28</v>
      </c>
      <c r="I27" s="23">
        <f t="shared" si="4"/>
        <v>1744.2</v>
      </c>
    </row>
    <row r="28" spans="1:9" s="1" customFormat="1" ht="14.25" customHeight="1" x14ac:dyDescent="0.2">
      <c r="A28" s="9" t="s">
        <v>25</v>
      </c>
      <c r="B28" s="22">
        <v>1</v>
      </c>
      <c r="C28" s="22">
        <f t="shared" ref="C28:C30" si="13">D28+E28</f>
        <v>161</v>
      </c>
      <c r="D28" s="22">
        <v>145</v>
      </c>
      <c r="E28" s="16">
        <v>16</v>
      </c>
      <c r="F28" s="23"/>
      <c r="G28" s="30" t="s">
        <v>47</v>
      </c>
      <c r="H28" s="24">
        <f t="shared" si="12"/>
        <v>347.39</v>
      </c>
      <c r="I28" s="23">
        <f t="shared" si="4"/>
        <v>429.34</v>
      </c>
    </row>
    <row r="29" spans="1:9" s="1" customFormat="1" ht="14.25" customHeight="1" x14ac:dyDescent="0.2">
      <c r="A29" s="9" t="s">
        <v>25</v>
      </c>
      <c r="B29" s="22">
        <v>1</v>
      </c>
      <c r="C29" s="22">
        <f t="shared" si="13"/>
        <v>208</v>
      </c>
      <c r="D29" s="22">
        <v>145</v>
      </c>
      <c r="E29" s="16">
        <v>63</v>
      </c>
      <c r="F29" s="23"/>
      <c r="G29" s="30" t="s">
        <v>47</v>
      </c>
      <c r="H29" s="24">
        <f t="shared" si="12"/>
        <v>1367.86</v>
      </c>
      <c r="I29" s="23">
        <f t="shared" si="4"/>
        <v>1690.54</v>
      </c>
    </row>
    <row r="30" spans="1:9" s="1" customFormat="1" ht="14.25" customHeight="1" x14ac:dyDescent="0.2">
      <c r="A30" s="9" t="s">
        <v>25</v>
      </c>
      <c r="B30" s="22">
        <v>1</v>
      </c>
      <c r="C30" s="22">
        <f t="shared" si="13"/>
        <v>176</v>
      </c>
      <c r="D30" s="22">
        <v>145</v>
      </c>
      <c r="E30" s="16">
        <v>31</v>
      </c>
      <c r="F30" s="23"/>
      <c r="G30" s="30" t="s">
        <v>47</v>
      </c>
      <c r="H30" s="24">
        <f t="shared" si="12"/>
        <v>673.07</v>
      </c>
      <c r="I30" s="23">
        <f t="shared" si="4"/>
        <v>831.85</v>
      </c>
    </row>
    <row r="31" spans="1:9" s="1" customFormat="1" ht="38.25" x14ac:dyDescent="0.2">
      <c r="A31" s="332" t="s">
        <v>17</v>
      </c>
      <c r="B31" s="17">
        <f>SUM(B32:B46)</f>
        <v>13</v>
      </c>
      <c r="C31" s="17"/>
      <c r="D31" s="17"/>
      <c r="E31" s="17">
        <f t="shared" ref="E31:I31" si="14">SUM(E32:E46)</f>
        <v>795</v>
      </c>
      <c r="F31" s="17"/>
      <c r="G31" s="29"/>
      <c r="H31" s="331">
        <f t="shared" si="14"/>
        <v>9910.2199999999993</v>
      </c>
      <c r="I31" s="331">
        <f t="shared" si="14"/>
        <v>12248.039999999997</v>
      </c>
    </row>
    <row r="32" spans="1:9" s="1" customFormat="1" x14ac:dyDescent="0.2">
      <c r="A32" s="9" t="s">
        <v>26</v>
      </c>
      <c r="B32" s="22">
        <v>1</v>
      </c>
      <c r="C32" s="22">
        <f t="shared" ref="C32:C45" si="15">D32+E32</f>
        <v>169</v>
      </c>
      <c r="D32" s="22">
        <v>145</v>
      </c>
      <c r="E32" s="16">
        <v>24</v>
      </c>
      <c r="F32" s="23"/>
      <c r="G32" s="30" t="s">
        <v>48</v>
      </c>
      <c r="H32" s="24">
        <f t="shared" si="12"/>
        <v>299.04000000000002</v>
      </c>
      <c r="I32" s="23">
        <f t="shared" si="4"/>
        <v>369.58</v>
      </c>
    </row>
    <row r="33" spans="1:9" s="1" customFormat="1" x14ac:dyDescent="0.2">
      <c r="A33" s="9" t="s">
        <v>26</v>
      </c>
      <c r="B33" s="22">
        <v>1</v>
      </c>
      <c r="C33" s="22">
        <f t="shared" si="15"/>
        <v>158</v>
      </c>
      <c r="D33" s="22">
        <v>145</v>
      </c>
      <c r="E33" s="16">
        <v>13</v>
      </c>
      <c r="F33" s="23"/>
      <c r="G33" s="30" t="s">
        <v>49</v>
      </c>
      <c r="H33" s="24">
        <f t="shared" si="12"/>
        <v>166.5</v>
      </c>
      <c r="I33" s="23">
        <f t="shared" si="4"/>
        <v>205.78</v>
      </c>
    </row>
    <row r="34" spans="1:9" s="1" customFormat="1" x14ac:dyDescent="0.2">
      <c r="A34" s="9" t="s">
        <v>26</v>
      </c>
      <c r="B34" s="22">
        <v>1</v>
      </c>
      <c r="C34" s="22">
        <f t="shared" si="15"/>
        <v>242</v>
      </c>
      <c r="D34" s="22">
        <v>145</v>
      </c>
      <c r="E34" s="16">
        <v>97</v>
      </c>
      <c r="F34" s="23"/>
      <c r="G34" s="30" t="s">
        <v>48</v>
      </c>
      <c r="H34" s="24">
        <f t="shared" si="12"/>
        <v>1208.6199999999999</v>
      </c>
      <c r="I34" s="23">
        <f t="shared" si="4"/>
        <v>1493.73</v>
      </c>
    </row>
    <row r="35" spans="1:9" s="1" customFormat="1" x14ac:dyDescent="0.2">
      <c r="A35" s="9" t="s">
        <v>26</v>
      </c>
      <c r="B35" s="22">
        <v>1</v>
      </c>
      <c r="C35" s="22">
        <f t="shared" si="15"/>
        <v>216</v>
      </c>
      <c r="D35" s="22">
        <v>145</v>
      </c>
      <c r="E35" s="16">
        <v>71</v>
      </c>
      <c r="F35" s="23"/>
      <c r="G35" s="30" t="s">
        <v>48</v>
      </c>
      <c r="H35" s="24">
        <f t="shared" si="12"/>
        <v>884.66</v>
      </c>
      <c r="I35" s="23">
        <f t="shared" si="4"/>
        <v>1093.3499999999999</v>
      </c>
    </row>
    <row r="36" spans="1:9" s="1" customFormat="1" x14ac:dyDescent="0.2">
      <c r="A36" s="9" t="s">
        <v>26</v>
      </c>
      <c r="B36" s="22">
        <v>1</v>
      </c>
      <c r="C36" s="22">
        <f t="shared" si="15"/>
        <v>220</v>
      </c>
      <c r="D36" s="22">
        <v>145</v>
      </c>
      <c r="E36" s="16">
        <v>75</v>
      </c>
      <c r="F36" s="23"/>
      <c r="G36" s="30" t="s">
        <v>48</v>
      </c>
      <c r="H36" s="24">
        <f t="shared" si="12"/>
        <v>934.5</v>
      </c>
      <c r="I36" s="23">
        <f t="shared" si="4"/>
        <v>1154.95</v>
      </c>
    </row>
    <row r="37" spans="1:9" s="1" customFormat="1" x14ac:dyDescent="0.2">
      <c r="A37" s="9" t="s">
        <v>26</v>
      </c>
      <c r="B37" s="22">
        <v>1</v>
      </c>
      <c r="C37" s="22">
        <f t="shared" si="15"/>
        <v>195</v>
      </c>
      <c r="D37" s="22">
        <v>145</v>
      </c>
      <c r="E37" s="16">
        <v>50</v>
      </c>
      <c r="F37" s="23"/>
      <c r="G37" s="30" t="s">
        <v>48</v>
      </c>
      <c r="H37" s="24">
        <f t="shared" si="12"/>
        <v>623</v>
      </c>
      <c r="I37" s="23">
        <f t="shared" si="4"/>
        <v>769.97</v>
      </c>
    </row>
    <row r="38" spans="1:9" s="1" customFormat="1" x14ac:dyDescent="0.2">
      <c r="A38" s="9" t="s">
        <v>26</v>
      </c>
      <c r="B38" s="22">
        <v>1</v>
      </c>
      <c r="C38" s="22">
        <f t="shared" si="15"/>
        <v>244</v>
      </c>
      <c r="D38" s="22">
        <v>145</v>
      </c>
      <c r="E38" s="16">
        <v>99</v>
      </c>
      <c r="F38" s="23"/>
      <c r="G38" s="30" t="s">
        <v>48</v>
      </c>
      <c r="H38" s="24">
        <f t="shared" si="12"/>
        <v>1233.54</v>
      </c>
      <c r="I38" s="23">
        <f t="shared" si="4"/>
        <v>1524.53</v>
      </c>
    </row>
    <row r="39" spans="1:9" s="1" customFormat="1" x14ac:dyDescent="0.2">
      <c r="A39" s="9" t="s">
        <v>26</v>
      </c>
      <c r="B39" s="22">
        <v>1</v>
      </c>
      <c r="C39" s="22">
        <f t="shared" si="15"/>
        <v>220</v>
      </c>
      <c r="D39" s="22">
        <v>145</v>
      </c>
      <c r="E39" s="16">
        <v>75</v>
      </c>
      <c r="F39" s="23"/>
      <c r="G39" s="30" t="s">
        <v>48</v>
      </c>
      <c r="H39" s="24">
        <f t="shared" si="12"/>
        <v>934.5</v>
      </c>
      <c r="I39" s="23">
        <f t="shared" si="4"/>
        <v>1154.95</v>
      </c>
    </row>
    <row r="40" spans="1:9" s="1" customFormat="1" x14ac:dyDescent="0.2">
      <c r="A40" s="9" t="s">
        <v>26</v>
      </c>
      <c r="B40" s="22">
        <v>1</v>
      </c>
      <c r="C40" s="22">
        <f t="shared" si="15"/>
        <v>210</v>
      </c>
      <c r="D40" s="22">
        <v>145</v>
      </c>
      <c r="E40" s="16">
        <v>65</v>
      </c>
      <c r="F40" s="23"/>
      <c r="G40" s="30" t="s">
        <v>48</v>
      </c>
      <c r="H40" s="24">
        <f t="shared" si="12"/>
        <v>809.9</v>
      </c>
      <c r="I40" s="23">
        <f t="shared" si="4"/>
        <v>1000.96</v>
      </c>
    </row>
    <row r="41" spans="1:9" s="1" customFormat="1" x14ac:dyDescent="0.2">
      <c r="A41" s="9" t="s">
        <v>26</v>
      </c>
      <c r="B41" s="22">
        <v>1</v>
      </c>
      <c r="C41" s="22">
        <f t="shared" si="15"/>
        <v>184</v>
      </c>
      <c r="D41" s="22">
        <v>145</v>
      </c>
      <c r="E41" s="16">
        <v>39</v>
      </c>
      <c r="F41" s="23"/>
      <c r="G41" s="30" t="s">
        <v>48</v>
      </c>
      <c r="H41" s="24">
        <f t="shared" si="12"/>
        <v>485.94</v>
      </c>
      <c r="I41" s="23">
        <f t="shared" si="4"/>
        <v>600.57000000000005</v>
      </c>
    </row>
    <row r="42" spans="1:9" s="1" customFormat="1" x14ac:dyDescent="0.2">
      <c r="A42" s="9" t="s">
        <v>26</v>
      </c>
      <c r="B42" s="22">
        <v>1</v>
      </c>
      <c r="C42" s="22">
        <f t="shared" si="15"/>
        <v>190</v>
      </c>
      <c r="D42" s="22">
        <v>145</v>
      </c>
      <c r="E42" s="16">
        <v>45</v>
      </c>
      <c r="F42" s="23"/>
      <c r="G42" s="30" t="s">
        <v>48</v>
      </c>
      <c r="H42" s="24">
        <f t="shared" si="12"/>
        <v>560.70000000000005</v>
      </c>
      <c r="I42" s="23">
        <f t="shared" si="4"/>
        <v>692.97</v>
      </c>
    </row>
    <row r="43" spans="1:9" s="1" customFormat="1" x14ac:dyDescent="0.2">
      <c r="A43" s="9" t="s">
        <v>26</v>
      </c>
      <c r="B43" s="22">
        <v>1</v>
      </c>
      <c r="C43" s="22">
        <f t="shared" si="15"/>
        <v>198</v>
      </c>
      <c r="D43" s="22">
        <v>145</v>
      </c>
      <c r="E43" s="16">
        <v>53</v>
      </c>
      <c r="F43" s="23"/>
      <c r="G43" s="30" t="s">
        <v>48</v>
      </c>
      <c r="H43" s="24">
        <f t="shared" si="12"/>
        <v>660.38</v>
      </c>
      <c r="I43" s="23">
        <f t="shared" si="4"/>
        <v>816.16</v>
      </c>
    </row>
    <row r="44" spans="1:9" s="1" customFormat="1" x14ac:dyDescent="0.2">
      <c r="A44" s="9" t="s">
        <v>26</v>
      </c>
      <c r="B44" s="22">
        <v>1</v>
      </c>
      <c r="C44" s="22">
        <f t="shared" si="15"/>
        <v>234</v>
      </c>
      <c r="D44" s="22">
        <v>145</v>
      </c>
      <c r="E44" s="16">
        <v>89</v>
      </c>
      <c r="F44" s="23"/>
      <c r="G44" s="30" t="s">
        <v>48</v>
      </c>
      <c r="H44" s="24">
        <f t="shared" si="12"/>
        <v>1108.94</v>
      </c>
      <c r="I44" s="23">
        <f t="shared" si="4"/>
        <v>1370.54</v>
      </c>
    </row>
    <row r="45" spans="1:9" s="1" customFormat="1" ht="17.45" hidden="1" customHeight="1" x14ac:dyDescent="0.2">
      <c r="A45" s="9" t="s">
        <v>26</v>
      </c>
      <c r="B45" s="22"/>
      <c r="C45" s="22">
        <f t="shared" si="15"/>
        <v>0</v>
      </c>
      <c r="D45" s="22"/>
      <c r="E45" s="16"/>
      <c r="F45" s="22"/>
      <c r="G45" s="30"/>
      <c r="H45" s="24">
        <f t="shared" si="12"/>
        <v>0</v>
      </c>
      <c r="I45" s="23">
        <f t="shared" si="4"/>
        <v>0</v>
      </c>
    </row>
    <row r="46" spans="1:9" s="1" customFormat="1" ht="18" hidden="1" customHeight="1" x14ac:dyDescent="0.2">
      <c r="A46" s="9" t="s">
        <v>26</v>
      </c>
      <c r="B46" s="22"/>
      <c r="C46" s="22">
        <f>D46+E46</f>
        <v>0</v>
      </c>
      <c r="D46" s="22"/>
      <c r="E46" s="16"/>
      <c r="F46" s="22"/>
      <c r="G46" s="30"/>
      <c r="H46" s="24">
        <f t="shared" si="12"/>
        <v>0</v>
      </c>
      <c r="I46" s="23">
        <f t="shared" si="4"/>
        <v>0</v>
      </c>
    </row>
    <row r="47" spans="1:9" s="1" customFormat="1" ht="25.9" customHeight="1" x14ac:dyDescent="0.2">
      <c r="A47" s="332" t="s">
        <v>18</v>
      </c>
      <c r="B47" s="17">
        <f>SUM(B48:B53)</f>
        <v>6</v>
      </c>
      <c r="C47" s="17"/>
      <c r="D47" s="17"/>
      <c r="E47" s="17">
        <f t="shared" ref="E47:I47" si="16">SUM(E48:E53)</f>
        <v>489</v>
      </c>
      <c r="F47" s="17"/>
      <c r="G47" s="29"/>
      <c r="H47" s="331">
        <f t="shared" si="16"/>
        <v>4843.0599999999995</v>
      </c>
      <c r="I47" s="331">
        <f t="shared" si="16"/>
        <v>5985.5399999999991</v>
      </c>
    </row>
    <row r="48" spans="1:9" s="1" customFormat="1" x14ac:dyDescent="0.2">
      <c r="A48" s="9" t="s">
        <v>22</v>
      </c>
      <c r="B48" s="22">
        <v>1</v>
      </c>
      <c r="C48" s="22">
        <f>D48+E48</f>
        <v>192</v>
      </c>
      <c r="D48" s="22">
        <v>145</v>
      </c>
      <c r="E48" s="16">
        <v>47</v>
      </c>
      <c r="F48" s="23"/>
      <c r="G48" s="30" t="s">
        <v>50</v>
      </c>
      <c r="H48" s="24">
        <f t="shared" si="12"/>
        <v>465.49</v>
      </c>
      <c r="I48" s="23">
        <f t="shared" si="4"/>
        <v>575.29999999999995</v>
      </c>
    </row>
    <row r="49" spans="1:9" s="1" customFormat="1" x14ac:dyDescent="0.2">
      <c r="A49" s="9" t="s">
        <v>22</v>
      </c>
      <c r="B49" s="22">
        <v>1</v>
      </c>
      <c r="C49" s="22">
        <f t="shared" ref="C49:C53" si="17">D49+E49</f>
        <v>210</v>
      </c>
      <c r="D49" s="22">
        <v>145</v>
      </c>
      <c r="E49" s="16">
        <v>65</v>
      </c>
      <c r="F49" s="23"/>
      <c r="G49" s="30" t="s">
        <v>50</v>
      </c>
      <c r="H49" s="24">
        <f t="shared" si="12"/>
        <v>643.76</v>
      </c>
      <c r="I49" s="23">
        <f t="shared" si="4"/>
        <v>795.62</v>
      </c>
    </row>
    <row r="50" spans="1:9" s="1" customFormat="1" x14ac:dyDescent="0.2">
      <c r="A50" s="9" t="s">
        <v>22</v>
      </c>
      <c r="B50" s="22">
        <v>1</v>
      </c>
      <c r="C50" s="22">
        <f t="shared" si="17"/>
        <v>258</v>
      </c>
      <c r="D50" s="22">
        <v>145</v>
      </c>
      <c r="E50" s="16">
        <v>113</v>
      </c>
      <c r="F50" s="23"/>
      <c r="G50" s="30" t="s">
        <v>50</v>
      </c>
      <c r="H50" s="24">
        <f t="shared" si="12"/>
        <v>1119.1500000000001</v>
      </c>
      <c r="I50" s="23">
        <f t="shared" si="4"/>
        <v>1383.16</v>
      </c>
    </row>
    <row r="51" spans="1:9" s="1" customFormat="1" x14ac:dyDescent="0.2">
      <c r="A51" s="9" t="s">
        <v>22</v>
      </c>
      <c r="B51" s="22">
        <v>1</v>
      </c>
      <c r="C51" s="22">
        <f t="shared" si="17"/>
        <v>264</v>
      </c>
      <c r="D51" s="22">
        <v>145</v>
      </c>
      <c r="E51" s="16">
        <v>119</v>
      </c>
      <c r="F51" s="23"/>
      <c r="G51" s="30" t="s">
        <v>50</v>
      </c>
      <c r="H51" s="24">
        <f t="shared" si="12"/>
        <v>1178.58</v>
      </c>
      <c r="I51" s="23">
        <f t="shared" si="4"/>
        <v>1456.61</v>
      </c>
    </row>
    <row r="52" spans="1:9" s="1" customFormat="1" x14ac:dyDescent="0.2">
      <c r="A52" s="9" t="s">
        <v>22</v>
      </c>
      <c r="B52" s="22">
        <v>1</v>
      </c>
      <c r="C52" s="22">
        <f t="shared" si="17"/>
        <v>185</v>
      </c>
      <c r="D52" s="22">
        <v>145</v>
      </c>
      <c r="E52" s="16">
        <v>40</v>
      </c>
      <c r="F52" s="23"/>
      <c r="G52" s="30" t="s">
        <v>50</v>
      </c>
      <c r="H52" s="24">
        <f t="shared" si="12"/>
        <v>396.16</v>
      </c>
      <c r="I52" s="23">
        <f t="shared" si="4"/>
        <v>489.61</v>
      </c>
    </row>
    <row r="53" spans="1:9" s="1" customFormat="1" x14ac:dyDescent="0.2">
      <c r="A53" s="9" t="s">
        <v>22</v>
      </c>
      <c r="B53" s="22">
        <v>1</v>
      </c>
      <c r="C53" s="22">
        <f t="shared" si="17"/>
        <v>250</v>
      </c>
      <c r="D53" s="22">
        <v>145</v>
      </c>
      <c r="E53" s="16">
        <v>105</v>
      </c>
      <c r="F53" s="23"/>
      <c r="G53" s="30" t="s">
        <v>50</v>
      </c>
      <c r="H53" s="24">
        <f t="shared" si="12"/>
        <v>1039.92</v>
      </c>
      <c r="I53" s="23">
        <f t="shared" si="4"/>
        <v>1285.24</v>
      </c>
    </row>
    <row r="54" spans="1:9" s="1" customFormat="1" ht="24" customHeight="1" x14ac:dyDescent="0.2">
      <c r="A54" s="332" t="s">
        <v>19</v>
      </c>
      <c r="B54" s="17">
        <f>SUM(B55:B56)</f>
        <v>2</v>
      </c>
      <c r="C54" s="17"/>
      <c r="D54" s="17"/>
      <c r="E54" s="17">
        <f t="shared" ref="E54:I54" si="18">SUM(E55:E56)</f>
        <v>144</v>
      </c>
      <c r="F54" s="17"/>
      <c r="G54" s="29"/>
      <c r="H54" s="331">
        <f t="shared" si="18"/>
        <v>1331.42</v>
      </c>
      <c r="I54" s="331">
        <f t="shared" si="18"/>
        <v>1645.5</v>
      </c>
    </row>
    <row r="55" spans="1:9" s="1" customFormat="1" x14ac:dyDescent="0.2">
      <c r="A55" s="9" t="s">
        <v>23</v>
      </c>
      <c r="B55" s="22">
        <v>1</v>
      </c>
      <c r="C55" s="22">
        <f>D55+E55</f>
        <v>159</v>
      </c>
      <c r="D55" s="22">
        <v>145</v>
      </c>
      <c r="E55" s="16">
        <v>14</v>
      </c>
      <c r="F55" s="23"/>
      <c r="G55" s="30" t="s">
        <v>46</v>
      </c>
      <c r="H55" s="24">
        <f t="shared" ref="H55:H56" si="19">ROUND(G55*E55*2,2)</f>
        <v>129.44</v>
      </c>
      <c r="I55" s="23">
        <f t="shared" si="4"/>
        <v>159.97</v>
      </c>
    </row>
    <row r="56" spans="1:9" s="1" customFormat="1" x14ac:dyDescent="0.2">
      <c r="A56" s="9" t="s">
        <v>23</v>
      </c>
      <c r="B56" s="22">
        <v>1</v>
      </c>
      <c r="C56" s="22">
        <f>D56+E56</f>
        <v>275</v>
      </c>
      <c r="D56" s="22">
        <v>145</v>
      </c>
      <c r="E56" s="16">
        <v>130</v>
      </c>
      <c r="F56" s="23"/>
      <c r="G56" s="30" t="s">
        <v>46</v>
      </c>
      <c r="H56" s="24">
        <f t="shared" si="19"/>
        <v>1201.98</v>
      </c>
      <c r="I56" s="23">
        <f t="shared" si="4"/>
        <v>1485.53</v>
      </c>
    </row>
    <row r="57" spans="1:9" s="1" customFormat="1" ht="27.75" customHeight="1" x14ac:dyDescent="0.2">
      <c r="A57" s="15" t="s">
        <v>75</v>
      </c>
      <c r="B57" s="21">
        <f>B58+B60+B65</f>
        <v>7</v>
      </c>
      <c r="C57" s="21"/>
      <c r="D57" s="21"/>
      <c r="E57" s="21">
        <f t="shared" ref="E57:I57" si="20">E58+E60+E65</f>
        <v>190</v>
      </c>
      <c r="F57" s="21"/>
      <c r="G57" s="21"/>
      <c r="H57" s="21">
        <f t="shared" si="20"/>
        <v>2946.83</v>
      </c>
      <c r="I57" s="21">
        <f t="shared" si="20"/>
        <v>3641.9999999999995</v>
      </c>
    </row>
    <row r="58" spans="1:9" s="1" customFormat="1" ht="26.45" customHeight="1" x14ac:dyDescent="0.2">
      <c r="A58" s="332" t="s">
        <v>16</v>
      </c>
      <c r="B58" s="17">
        <f>B59</f>
        <v>1</v>
      </c>
      <c r="C58" s="17"/>
      <c r="D58" s="17"/>
      <c r="E58" s="17">
        <f t="shared" ref="E58:I58" si="21">E59</f>
        <v>67</v>
      </c>
      <c r="F58" s="17"/>
      <c r="G58" s="17"/>
      <c r="H58" s="17">
        <f t="shared" si="21"/>
        <v>1423.48</v>
      </c>
      <c r="I58" s="17">
        <f t="shared" si="21"/>
        <v>1759.28</v>
      </c>
    </row>
    <row r="59" spans="1:9" s="1" customFormat="1" ht="14.25" customHeight="1" x14ac:dyDescent="0.2">
      <c r="A59" s="9" t="s">
        <v>25</v>
      </c>
      <c r="B59" s="22">
        <v>1</v>
      </c>
      <c r="C59" s="22">
        <f t="shared" ref="C59" si="22">D59+E59</f>
        <v>212</v>
      </c>
      <c r="D59" s="22">
        <v>145</v>
      </c>
      <c r="E59" s="16">
        <v>67</v>
      </c>
      <c r="F59" s="23"/>
      <c r="G59" s="30" t="s">
        <v>51</v>
      </c>
      <c r="H59" s="24">
        <f t="shared" ref="H59:H67" si="23">ROUND(G59*E59*2,2)</f>
        <v>1423.48</v>
      </c>
      <c r="I59" s="23">
        <f t="shared" si="4"/>
        <v>1759.28</v>
      </c>
    </row>
    <row r="60" spans="1:9" s="1" customFormat="1" ht="38.25" x14ac:dyDescent="0.2">
      <c r="A60" s="332" t="s">
        <v>17</v>
      </c>
      <c r="B60" s="17">
        <f>SUM(B61:B64)</f>
        <v>4</v>
      </c>
      <c r="C60" s="17"/>
      <c r="D60" s="17"/>
      <c r="E60" s="17">
        <f t="shared" ref="E60:I60" si="24">SUM(E61:E64)</f>
        <v>85</v>
      </c>
      <c r="F60" s="17"/>
      <c r="G60" s="29"/>
      <c r="H60" s="331">
        <f t="shared" si="24"/>
        <v>1147</v>
      </c>
      <c r="I60" s="331">
        <f t="shared" si="24"/>
        <v>1417.58</v>
      </c>
    </row>
    <row r="61" spans="1:9" s="1" customFormat="1" ht="14.25" customHeight="1" x14ac:dyDescent="0.2">
      <c r="A61" s="9" t="s">
        <v>26</v>
      </c>
      <c r="B61" s="22">
        <v>1</v>
      </c>
      <c r="C61" s="22">
        <f>D61+E61</f>
        <v>154</v>
      </c>
      <c r="D61" s="22">
        <v>145</v>
      </c>
      <c r="E61" s="16">
        <v>9</v>
      </c>
      <c r="F61" s="23"/>
      <c r="G61" s="30" t="s">
        <v>43</v>
      </c>
      <c r="H61" s="24">
        <f t="shared" si="23"/>
        <v>121.45</v>
      </c>
      <c r="I61" s="23">
        <f t="shared" si="4"/>
        <v>150.1</v>
      </c>
    </row>
    <row r="62" spans="1:9" s="1" customFormat="1" ht="14.25" customHeight="1" x14ac:dyDescent="0.2">
      <c r="A62" s="9" t="s">
        <v>26</v>
      </c>
      <c r="B62" s="22">
        <v>1</v>
      </c>
      <c r="C62" s="22">
        <f t="shared" ref="C62:C64" si="25">D62+E62</f>
        <v>163</v>
      </c>
      <c r="D62" s="22">
        <v>145</v>
      </c>
      <c r="E62" s="16">
        <v>18</v>
      </c>
      <c r="F62" s="23"/>
      <c r="G62" s="30" t="s">
        <v>43</v>
      </c>
      <c r="H62" s="24">
        <f t="shared" si="23"/>
        <v>242.89</v>
      </c>
      <c r="I62" s="23">
        <f t="shared" si="4"/>
        <v>300.19</v>
      </c>
    </row>
    <row r="63" spans="1:9" s="1" customFormat="1" ht="14.25" customHeight="1" x14ac:dyDescent="0.2">
      <c r="A63" s="9" t="s">
        <v>26</v>
      </c>
      <c r="B63" s="22">
        <v>1</v>
      </c>
      <c r="C63" s="22">
        <f t="shared" si="25"/>
        <v>184</v>
      </c>
      <c r="D63" s="22">
        <v>145</v>
      </c>
      <c r="E63" s="16">
        <v>39</v>
      </c>
      <c r="F63" s="23"/>
      <c r="G63" s="30" t="s">
        <v>43</v>
      </c>
      <c r="H63" s="24">
        <f t="shared" si="23"/>
        <v>526.27</v>
      </c>
      <c r="I63" s="23">
        <f t="shared" si="4"/>
        <v>650.41999999999996</v>
      </c>
    </row>
    <row r="64" spans="1:9" s="1" customFormat="1" ht="14.25" customHeight="1" x14ac:dyDescent="0.2">
      <c r="A64" s="9" t="s">
        <v>26</v>
      </c>
      <c r="B64" s="22">
        <v>1</v>
      </c>
      <c r="C64" s="22">
        <f t="shared" si="25"/>
        <v>164</v>
      </c>
      <c r="D64" s="22">
        <v>145</v>
      </c>
      <c r="E64" s="16">
        <v>19</v>
      </c>
      <c r="F64" s="23"/>
      <c r="G64" s="30" t="s">
        <v>43</v>
      </c>
      <c r="H64" s="24">
        <f t="shared" si="23"/>
        <v>256.39</v>
      </c>
      <c r="I64" s="23">
        <f t="shared" si="4"/>
        <v>316.87</v>
      </c>
    </row>
    <row r="65" spans="1:9" s="1" customFormat="1" ht="38.25" customHeight="1" x14ac:dyDescent="0.2">
      <c r="A65" s="332" t="s">
        <v>18</v>
      </c>
      <c r="B65" s="17">
        <f>SUM(B66:B67)</f>
        <v>2</v>
      </c>
      <c r="C65" s="17"/>
      <c r="D65" s="17"/>
      <c r="E65" s="17">
        <f t="shared" ref="E65:I65" si="26">SUM(E66:E67)</f>
        <v>38</v>
      </c>
      <c r="F65" s="17"/>
      <c r="G65" s="29"/>
      <c r="H65" s="331">
        <f t="shared" si="26"/>
        <v>376.35</v>
      </c>
      <c r="I65" s="331">
        <f t="shared" si="26"/>
        <v>465.14</v>
      </c>
    </row>
    <row r="66" spans="1:9" s="1" customFormat="1" ht="14.25" customHeight="1" x14ac:dyDescent="0.2">
      <c r="A66" s="9" t="s">
        <v>22</v>
      </c>
      <c r="B66" s="22">
        <v>1</v>
      </c>
      <c r="C66" s="22">
        <f>D66+E66</f>
        <v>168</v>
      </c>
      <c r="D66" s="22">
        <v>145</v>
      </c>
      <c r="E66" s="16">
        <v>23</v>
      </c>
      <c r="F66" s="23"/>
      <c r="G66" s="30" t="s">
        <v>50</v>
      </c>
      <c r="H66" s="24">
        <f t="shared" si="23"/>
        <v>227.79</v>
      </c>
      <c r="I66" s="23">
        <f t="shared" si="4"/>
        <v>281.52999999999997</v>
      </c>
    </row>
    <row r="67" spans="1:9" s="1" customFormat="1" ht="14.25" customHeight="1" x14ac:dyDescent="0.2">
      <c r="A67" s="9" t="s">
        <v>22</v>
      </c>
      <c r="B67" s="22">
        <v>1</v>
      </c>
      <c r="C67" s="22">
        <f>D67+E67</f>
        <v>160</v>
      </c>
      <c r="D67" s="22">
        <v>145</v>
      </c>
      <c r="E67" s="16">
        <v>15</v>
      </c>
      <c r="F67" s="23"/>
      <c r="G67" s="30" t="s">
        <v>50</v>
      </c>
      <c r="H67" s="24">
        <f t="shared" si="23"/>
        <v>148.56</v>
      </c>
      <c r="I67" s="23">
        <f t="shared" si="4"/>
        <v>183.61</v>
      </c>
    </row>
    <row r="68" spans="1:9" s="1" customFormat="1" ht="14.25" customHeight="1" x14ac:dyDescent="0.2">
      <c r="A68" s="8" t="s">
        <v>27</v>
      </c>
      <c r="B68" s="21">
        <f>B69</f>
        <v>2</v>
      </c>
      <c r="C68" s="21"/>
      <c r="D68" s="21"/>
      <c r="E68" s="21">
        <f t="shared" ref="E68:I68" si="27">E69</f>
        <v>316</v>
      </c>
      <c r="F68" s="21"/>
      <c r="G68" s="21"/>
      <c r="H68" s="21">
        <f t="shared" si="27"/>
        <v>7056.92</v>
      </c>
      <c r="I68" s="21">
        <f t="shared" si="27"/>
        <v>8721.65</v>
      </c>
    </row>
    <row r="69" spans="1:9" s="1" customFormat="1" ht="24" customHeight="1" x14ac:dyDescent="0.2">
      <c r="A69" s="332" t="s">
        <v>16</v>
      </c>
      <c r="B69" s="17">
        <f>SUM(B70:B71)</f>
        <v>2</v>
      </c>
      <c r="C69" s="17"/>
      <c r="D69" s="17"/>
      <c r="E69" s="17">
        <f t="shared" ref="E69:H69" si="28">SUM(E70:E71)</f>
        <v>316</v>
      </c>
      <c r="F69" s="17"/>
      <c r="G69" s="29"/>
      <c r="H69" s="331">
        <f t="shared" si="28"/>
        <v>7056.92</v>
      </c>
      <c r="I69" s="331">
        <f t="shared" ref="I69" si="29">SUM(I70:I71)</f>
        <v>8721.65</v>
      </c>
    </row>
    <row r="70" spans="1:9" s="1" customFormat="1" ht="14.25" customHeight="1" x14ac:dyDescent="0.2">
      <c r="A70" s="9" t="s">
        <v>28</v>
      </c>
      <c r="B70" s="22">
        <v>1</v>
      </c>
      <c r="C70" s="22">
        <f>D70+E70</f>
        <v>368</v>
      </c>
      <c r="D70" s="22">
        <v>165</v>
      </c>
      <c r="E70" s="16">
        <v>203</v>
      </c>
      <c r="F70" s="23"/>
      <c r="G70" s="30" t="s">
        <v>52</v>
      </c>
      <c r="H70" s="24">
        <f t="shared" ref="H70:H71" si="30">ROUND(G70*E70*2,2)</f>
        <v>4533.3999999999996</v>
      </c>
      <c r="I70" s="23">
        <f t="shared" ref="I70:I107" si="31">ROUND(H70*0.2359+H70,2)</f>
        <v>5602.83</v>
      </c>
    </row>
    <row r="71" spans="1:9" s="1" customFormat="1" ht="14.25" customHeight="1" x14ac:dyDescent="0.2">
      <c r="A71" s="9" t="s">
        <v>28</v>
      </c>
      <c r="B71" s="22">
        <v>1</v>
      </c>
      <c r="C71" s="22">
        <f>D71+E71</f>
        <v>278</v>
      </c>
      <c r="D71" s="22">
        <v>165</v>
      </c>
      <c r="E71" s="16">
        <v>113</v>
      </c>
      <c r="F71" s="23"/>
      <c r="G71" s="30" t="s">
        <v>52</v>
      </c>
      <c r="H71" s="24">
        <f t="shared" si="30"/>
        <v>2523.52</v>
      </c>
      <c r="I71" s="23">
        <f t="shared" si="31"/>
        <v>3118.82</v>
      </c>
    </row>
    <row r="72" spans="1:9" s="1" customFormat="1" ht="14.25" customHeight="1" x14ac:dyDescent="0.2">
      <c r="A72" s="8" t="s">
        <v>29</v>
      </c>
      <c r="B72" s="21">
        <f>B73+B80+B95+B99</f>
        <v>26</v>
      </c>
      <c r="C72" s="21"/>
      <c r="D72" s="21"/>
      <c r="E72" s="21">
        <f>E73+E80+E95+E99</f>
        <v>945</v>
      </c>
      <c r="F72" s="21"/>
      <c r="G72" s="28"/>
      <c r="H72" s="330">
        <f>H73+H80+H95+H99</f>
        <v>12496.47</v>
      </c>
      <c r="I72" s="330">
        <f>I73+I80+I95+I99</f>
        <v>15444.389999999998</v>
      </c>
    </row>
    <row r="73" spans="1:9" s="1" customFormat="1" ht="24.6" customHeight="1" x14ac:dyDescent="0.2">
      <c r="A73" s="332" t="s">
        <v>16</v>
      </c>
      <c r="B73" s="17">
        <f>SUM(B74:B79)</f>
        <v>6</v>
      </c>
      <c r="C73" s="17"/>
      <c r="D73" s="17"/>
      <c r="E73" s="17">
        <f>SUM(E74:E79)</f>
        <v>263</v>
      </c>
      <c r="F73" s="17"/>
      <c r="G73" s="29"/>
      <c r="H73" s="331">
        <f>SUM(H74:H79)</f>
        <v>4922.97</v>
      </c>
      <c r="I73" s="331">
        <f>SUM(I74:I79)</f>
        <v>6084.3</v>
      </c>
    </row>
    <row r="74" spans="1:9" s="1" customFormat="1" ht="14.25" customHeight="1" x14ac:dyDescent="0.2">
      <c r="A74" s="9" t="s">
        <v>30</v>
      </c>
      <c r="B74" s="22">
        <v>1</v>
      </c>
      <c r="C74" s="22">
        <f>D74+E74</f>
        <v>170</v>
      </c>
      <c r="D74" s="22">
        <v>165</v>
      </c>
      <c r="E74" s="22">
        <v>5</v>
      </c>
      <c r="F74" s="23"/>
      <c r="G74" s="30" t="s">
        <v>53</v>
      </c>
      <c r="H74" s="24">
        <f t="shared" ref="H74:H77" si="32">ROUND(G74*E74*2,2)</f>
        <v>96.04</v>
      </c>
      <c r="I74" s="23">
        <f t="shared" si="31"/>
        <v>118.7</v>
      </c>
    </row>
    <row r="75" spans="1:9" s="1" customFormat="1" ht="14.25" customHeight="1" x14ac:dyDescent="0.2">
      <c r="A75" s="9" t="s">
        <v>30</v>
      </c>
      <c r="B75" s="22">
        <v>1</v>
      </c>
      <c r="C75" s="22">
        <f t="shared" ref="C75:C77" si="33">D75+E75</f>
        <v>171</v>
      </c>
      <c r="D75" s="22">
        <v>165</v>
      </c>
      <c r="E75" s="22">
        <v>6</v>
      </c>
      <c r="F75" s="23"/>
      <c r="G75" s="30" t="s">
        <v>53</v>
      </c>
      <c r="H75" s="24">
        <f t="shared" si="32"/>
        <v>115.25</v>
      </c>
      <c r="I75" s="23">
        <f t="shared" si="31"/>
        <v>142.44</v>
      </c>
    </row>
    <row r="76" spans="1:9" s="1" customFormat="1" ht="14.25" customHeight="1" x14ac:dyDescent="0.2">
      <c r="A76" s="9" t="s">
        <v>30</v>
      </c>
      <c r="B76" s="22">
        <v>1</v>
      </c>
      <c r="C76" s="22">
        <f t="shared" si="33"/>
        <v>226</v>
      </c>
      <c r="D76" s="22">
        <v>165</v>
      </c>
      <c r="E76" s="22">
        <v>61</v>
      </c>
      <c r="F76" s="23"/>
      <c r="G76" s="30" t="s">
        <v>53</v>
      </c>
      <c r="H76" s="24">
        <f t="shared" si="32"/>
        <v>1171.69</v>
      </c>
      <c r="I76" s="23">
        <f t="shared" si="31"/>
        <v>1448.09</v>
      </c>
    </row>
    <row r="77" spans="1:9" s="1" customFormat="1" ht="14.25" customHeight="1" x14ac:dyDescent="0.2">
      <c r="A77" s="9" t="s">
        <v>30</v>
      </c>
      <c r="B77" s="22">
        <v>1</v>
      </c>
      <c r="C77" s="22">
        <f t="shared" si="33"/>
        <v>258</v>
      </c>
      <c r="D77" s="22">
        <v>165</v>
      </c>
      <c r="E77" s="22">
        <v>93</v>
      </c>
      <c r="F77" s="23"/>
      <c r="G77" s="27">
        <v>9.2669999999999995</v>
      </c>
      <c r="H77" s="24">
        <f t="shared" si="32"/>
        <v>1723.66</v>
      </c>
      <c r="I77" s="23">
        <f t="shared" si="31"/>
        <v>2130.27</v>
      </c>
    </row>
    <row r="78" spans="1:9" s="1" customFormat="1" ht="14.25" customHeight="1" x14ac:dyDescent="0.2">
      <c r="A78" s="9" t="s">
        <v>62</v>
      </c>
      <c r="B78" s="22">
        <v>1</v>
      </c>
      <c r="C78" s="22">
        <f t="shared" ref="C78:C79" si="34">D78+E78</f>
        <v>183</v>
      </c>
      <c r="D78" s="22">
        <v>165</v>
      </c>
      <c r="E78" s="22">
        <v>18</v>
      </c>
      <c r="F78" s="23"/>
      <c r="G78" s="27">
        <v>9.2669999999999995</v>
      </c>
      <c r="H78" s="24">
        <f t="shared" ref="H78:H79" si="35">ROUND(G78*E78*2,2)</f>
        <v>333.61</v>
      </c>
      <c r="I78" s="23">
        <f t="shared" si="31"/>
        <v>412.31</v>
      </c>
    </row>
    <row r="79" spans="1:9" s="1" customFormat="1" ht="14.25" customHeight="1" x14ac:dyDescent="0.2">
      <c r="A79" s="9" t="s">
        <v>62</v>
      </c>
      <c r="B79" s="22">
        <v>1</v>
      </c>
      <c r="C79" s="22">
        <f t="shared" si="34"/>
        <v>245</v>
      </c>
      <c r="D79" s="22">
        <v>165</v>
      </c>
      <c r="E79" s="22">
        <v>80</v>
      </c>
      <c r="F79" s="23"/>
      <c r="G79" s="27">
        <v>9.2669999999999995</v>
      </c>
      <c r="H79" s="24">
        <f t="shared" si="35"/>
        <v>1482.72</v>
      </c>
      <c r="I79" s="23">
        <f t="shared" si="31"/>
        <v>1832.49</v>
      </c>
    </row>
    <row r="80" spans="1:9" s="1" customFormat="1" ht="38.25" x14ac:dyDescent="0.2">
      <c r="A80" s="332" t="s">
        <v>17</v>
      </c>
      <c r="B80" s="17">
        <f>SUM(B81:B94)</f>
        <v>14</v>
      </c>
      <c r="C80" s="17"/>
      <c r="D80" s="17"/>
      <c r="E80" s="17">
        <f t="shared" ref="E80:I80" si="36">SUM(E81:E94)</f>
        <v>411</v>
      </c>
      <c r="F80" s="17"/>
      <c r="G80" s="29"/>
      <c r="H80" s="331">
        <f t="shared" si="36"/>
        <v>5313.85</v>
      </c>
      <c r="I80" s="331">
        <f t="shared" si="36"/>
        <v>6567.3899999999994</v>
      </c>
    </row>
    <row r="81" spans="1:9" s="1" customFormat="1" x14ac:dyDescent="0.2">
      <c r="A81" s="9" t="s">
        <v>31</v>
      </c>
      <c r="B81" s="22">
        <v>1</v>
      </c>
      <c r="C81" s="22">
        <f>D81+E81</f>
        <v>263</v>
      </c>
      <c r="D81" s="22">
        <v>165</v>
      </c>
      <c r="E81" s="16">
        <v>98</v>
      </c>
      <c r="F81" s="23"/>
      <c r="G81" s="30" t="s">
        <v>60</v>
      </c>
      <c r="H81" s="24">
        <f t="shared" ref="H81:H84" si="37">ROUND(G81*E81*2,2)</f>
        <v>1275.96</v>
      </c>
      <c r="I81" s="23">
        <f t="shared" si="31"/>
        <v>1576.96</v>
      </c>
    </row>
    <row r="82" spans="1:9" s="1" customFormat="1" x14ac:dyDescent="0.2">
      <c r="A82" s="9" t="s">
        <v>31</v>
      </c>
      <c r="B82" s="22">
        <v>1</v>
      </c>
      <c r="C82" s="22">
        <f t="shared" ref="C82" si="38">D82+E82</f>
        <v>200</v>
      </c>
      <c r="D82" s="22">
        <v>165</v>
      </c>
      <c r="E82" s="16">
        <v>35</v>
      </c>
      <c r="F82" s="23"/>
      <c r="G82" s="30" t="s">
        <v>60</v>
      </c>
      <c r="H82" s="24">
        <f t="shared" si="37"/>
        <v>455.7</v>
      </c>
      <c r="I82" s="23">
        <f t="shared" si="31"/>
        <v>563.20000000000005</v>
      </c>
    </row>
    <row r="83" spans="1:9" s="1" customFormat="1" x14ac:dyDescent="0.2">
      <c r="A83" s="9" t="s">
        <v>31</v>
      </c>
      <c r="B83" s="22">
        <v>1</v>
      </c>
      <c r="C83" s="22">
        <f t="shared" ref="C83:C94" si="39">D83+E83</f>
        <v>198</v>
      </c>
      <c r="D83" s="22">
        <v>165</v>
      </c>
      <c r="E83" s="16">
        <v>33</v>
      </c>
      <c r="F83" s="23"/>
      <c r="G83" s="30" t="s">
        <v>64</v>
      </c>
      <c r="H83" s="24">
        <f t="shared" si="37"/>
        <v>438.7</v>
      </c>
      <c r="I83" s="23">
        <f t="shared" si="31"/>
        <v>542.19000000000005</v>
      </c>
    </row>
    <row r="84" spans="1:9" s="1" customFormat="1" x14ac:dyDescent="0.2">
      <c r="A84" s="9" t="s">
        <v>31</v>
      </c>
      <c r="B84" s="22">
        <v>1</v>
      </c>
      <c r="C84" s="22">
        <f t="shared" si="39"/>
        <v>189</v>
      </c>
      <c r="D84" s="22">
        <v>165</v>
      </c>
      <c r="E84" s="16">
        <v>24</v>
      </c>
      <c r="F84" s="23"/>
      <c r="G84" s="30" t="s">
        <v>64</v>
      </c>
      <c r="H84" s="24">
        <f t="shared" si="37"/>
        <v>319.06</v>
      </c>
      <c r="I84" s="23">
        <f t="shared" si="31"/>
        <v>394.33</v>
      </c>
    </row>
    <row r="85" spans="1:9" s="1" customFormat="1" x14ac:dyDescent="0.2">
      <c r="A85" s="9" t="s">
        <v>31</v>
      </c>
      <c r="B85" s="22">
        <v>1</v>
      </c>
      <c r="C85" s="22">
        <f t="shared" si="39"/>
        <v>187</v>
      </c>
      <c r="D85" s="22">
        <v>165</v>
      </c>
      <c r="E85" s="16">
        <v>22</v>
      </c>
      <c r="F85" s="23"/>
      <c r="G85" s="30" t="s">
        <v>64</v>
      </c>
      <c r="H85" s="24">
        <f t="shared" ref="H85:H94" si="40">ROUND(G85*E85*2,2)</f>
        <v>292.47000000000003</v>
      </c>
      <c r="I85" s="23">
        <f t="shared" si="31"/>
        <v>361.46</v>
      </c>
    </row>
    <row r="86" spans="1:9" s="1" customFormat="1" x14ac:dyDescent="0.2">
      <c r="A86" s="9" t="s">
        <v>31</v>
      </c>
      <c r="B86" s="22">
        <v>1</v>
      </c>
      <c r="C86" s="22">
        <f t="shared" si="39"/>
        <v>192</v>
      </c>
      <c r="D86" s="22">
        <v>165</v>
      </c>
      <c r="E86" s="16">
        <v>27</v>
      </c>
      <c r="F86" s="23"/>
      <c r="G86" s="30" t="s">
        <v>61</v>
      </c>
      <c r="H86" s="24">
        <f t="shared" si="40"/>
        <v>317.95</v>
      </c>
      <c r="I86" s="23">
        <f t="shared" si="31"/>
        <v>392.95</v>
      </c>
    </row>
    <row r="87" spans="1:9" s="1" customFormat="1" x14ac:dyDescent="0.2">
      <c r="A87" s="9" t="s">
        <v>31</v>
      </c>
      <c r="B87" s="22">
        <v>1</v>
      </c>
      <c r="C87" s="22">
        <f t="shared" si="39"/>
        <v>180</v>
      </c>
      <c r="D87" s="22">
        <v>165</v>
      </c>
      <c r="E87" s="16">
        <v>15</v>
      </c>
      <c r="F87" s="23"/>
      <c r="G87" s="30" t="s">
        <v>64</v>
      </c>
      <c r="H87" s="24">
        <f t="shared" si="40"/>
        <v>199.41</v>
      </c>
      <c r="I87" s="23">
        <f t="shared" si="31"/>
        <v>246.45</v>
      </c>
    </row>
    <row r="88" spans="1:9" s="1" customFormat="1" x14ac:dyDescent="0.2">
      <c r="A88" s="9" t="s">
        <v>31</v>
      </c>
      <c r="B88" s="22">
        <v>1</v>
      </c>
      <c r="C88" s="22">
        <f t="shared" si="39"/>
        <v>192</v>
      </c>
      <c r="D88" s="22">
        <v>165</v>
      </c>
      <c r="E88" s="16">
        <v>27</v>
      </c>
      <c r="F88" s="23"/>
      <c r="G88" s="30" t="s">
        <v>60</v>
      </c>
      <c r="H88" s="24">
        <f t="shared" si="40"/>
        <v>351.54</v>
      </c>
      <c r="I88" s="23">
        <f t="shared" si="31"/>
        <v>434.47</v>
      </c>
    </row>
    <row r="89" spans="1:9" s="1" customFormat="1" x14ac:dyDescent="0.2">
      <c r="A89" s="9" t="s">
        <v>31</v>
      </c>
      <c r="B89" s="22">
        <v>1</v>
      </c>
      <c r="C89" s="22">
        <f t="shared" si="39"/>
        <v>197</v>
      </c>
      <c r="D89" s="22">
        <v>165</v>
      </c>
      <c r="E89" s="16">
        <v>32</v>
      </c>
      <c r="F89" s="23"/>
      <c r="G89" s="30" t="s">
        <v>60</v>
      </c>
      <c r="H89" s="24">
        <f t="shared" si="40"/>
        <v>416.64</v>
      </c>
      <c r="I89" s="23">
        <f t="shared" si="31"/>
        <v>514.92999999999995</v>
      </c>
    </row>
    <row r="90" spans="1:9" s="1" customFormat="1" x14ac:dyDescent="0.2">
      <c r="A90" s="9" t="s">
        <v>31</v>
      </c>
      <c r="B90" s="22">
        <v>1</v>
      </c>
      <c r="C90" s="22">
        <f t="shared" si="39"/>
        <v>198</v>
      </c>
      <c r="D90" s="22">
        <v>165</v>
      </c>
      <c r="E90" s="16">
        <v>33</v>
      </c>
      <c r="F90" s="23"/>
      <c r="G90" s="30" t="s">
        <v>60</v>
      </c>
      <c r="H90" s="24">
        <f t="shared" si="40"/>
        <v>429.66</v>
      </c>
      <c r="I90" s="23">
        <f t="shared" si="31"/>
        <v>531.02</v>
      </c>
    </row>
    <row r="91" spans="1:9" s="1" customFormat="1" x14ac:dyDescent="0.2">
      <c r="A91" s="9" t="s">
        <v>31</v>
      </c>
      <c r="B91" s="22">
        <v>1</v>
      </c>
      <c r="C91" s="22">
        <f t="shared" si="39"/>
        <v>192</v>
      </c>
      <c r="D91" s="22">
        <v>165</v>
      </c>
      <c r="E91" s="16">
        <v>27</v>
      </c>
      <c r="F91" s="23"/>
      <c r="G91" s="30" t="s">
        <v>65</v>
      </c>
      <c r="H91" s="24">
        <f t="shared" si="40"/>
        <v>322</v>
      </c>
      <c r="I91" s="23">
        <f t="shared" si="31"/>
        <v>397.96</v>
      </c>
    </row>
    <row r="92" spans="1:9" s="1" customFormat="1" x14ac:dyDescent="0.2">
      <c r="A92" s="9" t="s">
        <v>31</v>
      </c>
      <c r="B92" s="22">
        <v>1</v>
      </c>
      <c r="C92" s="22">
        <f t="shared" si="39"/>
        <v>171</v>
      </c>
      <c r="D92" s="22">
        <v>165</v>
      </c>
      <c r="E92" s="16">
        <v>6</v>
      </c>
      <c r="F92" s="23"/>
      <c r="G92" s="30" t="s">
        <v>60</v>
      </c>
      <c r="H92" s="24">
        <f t="shared" si="40"/>
        <v>78.12</v>
      </c>
      <c r="I92" s="23">
        <f t="shared" si="31"/>
        <v>96.55</v>
      </c>
    </row>
    <row r="93" spans="1:9" s="1" customFormat="1" x14ac:dyDescent="0.2">
      <c r="A93" s="9" t="s">
        <v>31</v>
      </c>
      <c r="B93" s="22">
        <v>1</v>
      </c>
      <c r="C93" s="22">
        <f t="shared" si="39"/>
        <v>188</v>
      </c>
      <c r="D93" s="22">
        <v>165</v>
      </c>
      <c r="E93" s="16">
        <v>23</v>
      </c>
      <c r="F93" s="23"/>
      <c r="G93" s="30" t="s">
        <v>60</v>
      </c>
      <c r="H93" s="24">
        <f t="shared" si="40"/>
        <v>299.45999999999998</v>
      </c>
      <c r="I93" s="23">
        <f t="shared" si="31"/>
        <v>370.1</v>
      </c>
    </row>
    <row r="94" spans="1:9" s="1" customFormat="1" x14ac:dyDescent="0.2">
      <c r="A94" s="9" t="s">
        <v>31</v>
      </c>
      <c r="B94" s="22">
        <v>1</v>
      </c>
      <c r="C94" s="22">
        <f t="shared" si="39"/>
        <v>174</v>
      </c>
      <c r="D94" s="22">
        <v>165</v>
      </c>
      <c r="E94" s="16">
        <v>9</v>
      </c>
      <c r="F94" s="23"/>
      <c r="G94" s="30" t="s">
        <v>60</v>
      </c>
      <c r="H94" s="24">
        <f t="shared" si="40"/>
        <v>117.18</v>
      </c>
      <c r="I94" s="23">
        <f t="shared" si="31"/>
        <v>144.82</v>
      </c>
    </row>
    <row r="95" spans="1:9" s="1" customFormat="1" ht="39.75" customHeight="1" x14ac:dyDescent="0.2">
      <c r="A95" s="332" t="s">
        <v>18</v>
      </c>
      <c r="B95" s="17">
        <f>SUM(B96:B98)</f>
        <v>3</v>
      </c>
      <c r="C95" s="17"/>
      <c r="D95" s="17"/>
      <c r="E95" s="17">
        <f t="shared" ref="E95:I95" si="41">SUM(E96:E98)</f>
        <v>120</v>
      </c>
      <c r="F95" s="17"/>
      <c r="G95" s="29"/>
      <c r="H95" s="331">
        <f t="shared" si="41"/>
        <v>1038.96</v>
      </c>
      <c r="I95" s="331">
        <f t="shared" si="41"/>
        <v>1284.05</v>
      </c>
    </row>
    <row r="96" spans="1:9" s="1" customFormat="1" ht="14.45" customHeight="1" x14ac:dyDescent="0.2">
      <c r="A96" s="9" t="s">
        <v>22</v>
      </c>
      <c r="B96" s="22">
        <v>1</v>
      </c>
      <c r="C96" s="22">
        <f>D96+E96</f>
        <v>201</v>
      </c>
      <c r="D96" s="22">
        <v>165</v>
      </c>
      <c r="E96" s="16">
        <v>36</v>
      </c>
      <c r="F96" s="22"/>
      <c r="G96" s="27">
        <v>4.3289999999999997</v>
      </c>
      <c r="H96" s="24">
        <f t="shared" ref="H96:H98" si="42">ROUND(G96*E96*2,2)</f>
        <v>311.69</v>
      </c>
      <c r="I96" s="23">
        <f t="shared" si="31"/>
        <v>385.22</v>
      </c>
    </row>
    <row r="97" spans="1:1101" ht="14.45" customHeight="1" x14ac:dyDescent="0.2">
      <c r="A97" s="9" t="s">
        <v>22</v>
      </c>
      <c r="B97" s="22">
        <v>1</v>
      </c>
      <c r="C97" s="22">
        <f t="shared" ref="C97:C98" si="43">D97+E97</f>
        <v>194</v>
      </c>
      <c r="D97" s="22">
        <v>165</v>
      </c>
      <c r="E97" s="16">
        <v>29</v>
      </c>
      <c r="F97" s="22"/>
      <c r="G97" s="27">
        <v>4.3289999999999997</v>
      </c>
      <c r="H97" s="24">
        <f t="shared" si="42"/>
        <v>251.08</v>
      </c>
      <c r="I97" s="23">
        <f t="shared" si="31"/>
        <v>310.31</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c r="AMK97" s="1"/>
      <c r="AML97" s="1"/>
      <c r="AMM97" s="1"/>
      <c r="AMN97" s="1"/>
      <c r="AMO97" s="1"/>
      <c r="AMP97" s="1"/>
      <c r="AMQ97" s="1"/>
      <c r="AMR97" s="1"/>
      <c r="AMS97" s="1"/>
      <c r="AMT97" s="1"/>
      <c r="AMU97" s="1"/>
      <c r="AMV97" s="1"/>
      <c r="AMW97" s="1"/>
      <c r="AMX97" s="1"/>
      <c r="AMY97" s="1"/>
      <c r="AMZ97" s="1"/>
      <c r="ANA97" s="1"/>
      <c r="ANB97" s="1"/>
      <c r="ANC97" s="1"/>
      <c r="AND97" s="1"/>
      <c r="ANE97" s="1"/>
      <c r="ANF97" s="1"/>
      <c r="ANG97" s="1"/>
      <c r="ANH97" s="1"/>
      <c r="ANI97" s="1"/>
      <c r="ANJ97" s="1"/>
      <c r="ANK97" s="1"/>
      <c r="ANL97" s="1"/>
      <c r="ANM97" s="1"/>
      <c r="ANN97" s="1"/>
      <c r="ANO97" s="1"/>
      <c r="ANP97" s="1"/>
      <c r="ANQ97" s="1"/>
      <c r="ANR97" s="1"/>
      <c r="ANS97" s="1"/>
      <c r="ANT97" s="1"/>
      <c r="ANU97" s="1"/>
      <c r="ANV97" s="1"/>
      <c r="ANW97" s="1"/>
      <c r="ANX97" s="1"/>
      <c r="ANY97" s="1"/>
      <c r="ANZ97" s="1"/>
      <c r="AOA97" s="1"/>
      <c r="AOB97" s="1"/>
      <c r="AOC97" s="1"/>
      <c r="AOD97" s="1"/>
      <c r="AOE97" s="1"/>
      <c r="AOF97" s="1"/>
      <c r="AOG97" s="1"/>
      <c r="AOH97" s="1"/>
      <c r="AOI97" s="1"/>
      <c r="AOJ97" s="1"/>
      <c r="AOK97" s="1"/>
      <c r="AOL97" s="1"/>
      <c r="AOM97" s="1"/>
      <c r="AON97" s="1"/>
      <c r="AOO97" s="1"/>
      <c r="AOP97" s="1"/>
      <c r="AOQ97" s="1"/>
      <c r="AOR97" s="1"/>
      <c r="AOS97" s="1"/>
      <c r="AOT97" s="1"/>
      <c r="AOU97" s="1"/>
      <c r="AOV97" s="1"/>
      <c r="AOW97" s="1"/>
      <c r="AOX97" s="1"/>
      <c r="AOY97" s="1"/>
      <c r="AOZ97" s="1"/>
      <c r="APA97" s="1"/>
      <c r="APB97" s="1"/>
      <c r="APC97" s="1"/>
      <c r="APD97" s="1"/>
      <c r="APE97" s="1"/>
      <c r="APF97" s="1"/>
      <c r="APG97" s="1"/>
      <c r="APH97" s="1"/>
      <c r="API97" s="1"/>
    </row>
    <row r="98" spans="1:1101" ht="14.45" customHeight="1" x14ac:dyDescent="0.2">
      <c r="A98" s="9" t="s">
        <v>22</v>
      </c>
      <c r="B98" s="22">
        <v>1</v>
      </c>
      <c r="C98" s="22">
        <f t="shared" si="43"/>
        <v>220</v>
      </c>
      <c r="D98" s="22">
        <v>165</v>
      </c>
      <c r="E98" s="16">
        <v>55</v>
      </c>
      <c r="F98" s="22"/>
      <c r="G98" s="27">
        <v>4.3289999999999997</v>
      </c>
      <c r="H98" s="24">
        <f t="shared" si="42"/>
        <v>476.19</v>
      </c>
      <c r="I98" s="23">
        <f t="shared" si="31"/>
        <v>588.52</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c r="AMK98" s="1"/>
      <c r="AML98" s="1"/>
      <c r="AMM98" s="1"/>
      <c r="AMN98" s="1"/>
      <c r="AMO98" s="1"/>
      <c r="AMP98" s="1"/>
      <c r="AMQ98" s="1"/>
      <c r="AMR98" s="1"/>
      <c r="AMS98" s="1"/>
      <c r="AMT98" s="1"/>
      <c r="AMU98" s="1"/>
      <c r="AMV98" s="1"/>
      <c r="AMW98" s="1"/>
      <c r="AMX98" s="1"/>
      <c r="AMY98" s="1"/>
      <c r="AMZ98" s="1"/>
      <c r="ANA98" s="1"/>
      <c r="ANB98" s="1"/>
      <c r="ANC98" s="1"/>
      <c r="AND98" s="1"/>
      <c r="ANE98" s="1"/>
      <c r="ANF98" s="1"/>
      <c r="ANG98" s="1"/>
      <c r="ANH98" s="1"/>
      <c r="ANI98" s="1"/>
      <c r="ANJ98" s="1"/>
      <c r="ANK98" s="1"/>
      <c r="ANL98" s="1"/>
      <c r="ANM98" s="1"/>
      <c r="ANN98" s="1"/>
      <c r="ANO98" s="1"/>
      <c r="ANP98" s="1"/>
      <c r="ANQ98" s="1"/>
      <c r="ANR98" s="1"/>
      <c r="ANS98" s="1"/>
      <c r="ANT98" s="1"/>
      <c r="ANU98" s="1"/>
      <c r="ANV98" s="1"/>
      <c r="ANW98" s="1"/>
      <c r="ANX98" s="1"/>
      <c r="ANY98" s="1"/>
      <c r="ANZ98" s="1"/>
      <c r="AOA98" s="1"/>
      <c r="AOB98" s="1"/>
      <c r="AOC98" s="1"/>
      <c r="AOD98" s="1"/>
      <c r="AOE98" s="1"/>
      <c r="AOF98" s="1"/>
      <c r="AOG98" s="1"/>
      <c r="AOH98" s="1"/>
      <c r="AOI98" s="1"/>
      <c r="AOJ98" s="1"/>
      <c r="AOK98" s="1"/>
      <c r="AOL98" s="1"/>
      <c r="AOM98" s="1"/>
      <c r="AON98" s="1"/>
      <c r="AOO98" s="1"/>
      <c r="AOP98" s="1"/>
      <c r="AOQ98" s="1"/>
      <c r="AOR98" s="1"/>
      <c r="AOS98" s="1"/>
      <c r="AOT98" s="1"/>
      <c r="AOU98" s="1"/>
      <c r="AOV98" s="1"/>
      <c r="AOW98" s="1"/>
      <c r="AOX98" s="1"/>
      <c r="AOY98" s="1"/>
      <c r="AOZ98" s="1"/>
      <c r="APA98" s="1"/>
      <c r="APB98" s="1"/>
      <c r="APC98" s="1"/>
      <c r="APD98" s="1"/>
      <c r="APE98" s="1"/>
      <c r="APF98" s="1"/>
      <c r="APG98" s="1"/>
      <c r="APH98" s="1"/>
      <c r="API98" s="1"/>
    </row>
    <row r="99" spans="1:1101" ht="25.15" customHeight="1" x14ac:dyDescent="0.2">
      <c r="A99" s="332" t="s">
        <v>19</v>
      </c>
      <c r="B99" s="17">
        <f>SUM(B100:B102)</f>
        <v>3</v>
      </c>
      <c r="C99" s="17"/>
      <c r="D99" s="17"/>
      <c r="E99" s="17">
        <f>SUM(E100:E102)</f>
        <v>151</v>
      </c>
      <c r="F99" s="17"/>
      <c r="G99" s="29"/>
      <c r="H99" s="331">
        <f>SUM(H100:H102)</f>
        <v>1220.69</v>
      </c>
      <c r="I99" s="331">
        <f>SUM(I100:I102)</f>
        <v>1508.65</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c r="AMI99" s="1"/>
      <c r="AMJ99" s="1"/>
      <c r="AMK99" s="1"/>
      <c r="AML99" s="1"/>
      <c r="AMM99" s="1"/>
      <c r="AMN99" s="1"/>
      <c r="AMO99" s="1"/>
      <c r="AMP99" s="1"/>
      <c r="AMQ99" s="1"/>
      <c r="AMR99" s="1"/>
      <c r="AMS99" s="1"/>
      <c r="AMT99" s="1"/>
      <c r="AMU99" s="1"/>
      <c r="AMV99" s="1"/>
      <c r="AMW99" s="1"/>
      <c r="AMX99" s="1"/>
      <c r="AMY99" s="1"/>
      <c r="AMZ99" s="1"/>
      <c r="ANA99" s="1"/>
      <c r="ANB99" s="1"/>
      <c r="ANC99" s="1"/>
      <c r="AND99" s="1"/>
      <c r="ANE99" s="1"/>
      <c r="ANF99" s="1"/>
      <c r="ANG99" s="1"/>
      <c r="ANH99" s="1"/>
      <c r="ANI99" s="1"/>
      <c r="ANJ99" s="1"/>
      <c r="ANK99" s="1"/>
      <c r="ANL99" s="1"/>
      <c r="ANM99" s="1"/>
      <c r="ANN99" s="1"/>
      <c r="ANO99" s="1"/>
      <c r="ANP99" s="1"/>
      <c r="ANQ99" s="1"/>
      <c r="ANR99" s="1"/>
      <c r="ANS99" s="1"/>
      <c r="ANT99" s="1"/>
      <c r="ANU99" s="1"/>
      <c r="ANV99" s="1"/>
      <c r="ANW99" s="1"/>
      <c r="ANX99" s="1"/>
      <c r="ANY99" s="1"/>
      <c r="ANZ99" s="1"/>
      <c r="AOA99" s="1"/>
      <c r="AOB99" s="1"/>
      <c r="AOC99" s="1"/>
      <c r="AOD99" s="1"/>
      <c r="AOE99" s="1"/>
      <c r="AOF99" s="1"/>
      <c r="AOG99" s="1"/>
      <c r="AOH99" s="1"/>
      <c r="AOI99" s="1"/>
      <c r="AOJ99" s="1"/>
      <c r="AOK99" s="1"/>
      <c r="AOL99" s="1"/>
      <c r="AOM99" s="1"/>
      <c r="AON99" s="1"/>
      <c r="AOO99" s="1"/>
      <c r="AOP99" s="1"/>
      <c r="AOQ99" s="1"/>
      <c r="AOR99" s="1"/>
      <c r="AOS99" s="1"/>
      <c r="AOT99" s="1"/>
      <c r="AOU99" s="1"/>
      <c r="AOV99" s="1"/>
      <c r="AOW99" s="1"/>
      <c r="AOX99" s="1"/>
      <c r="AOY99" s="1"/>
      <c r="AOZ99" s="1"/>
      <c r="APA99" s="1"/>
      <c r="APB99" s="1"/>
      <c r="APC99" s="1"/>
      <c r="APD99" s="1"/>
      <c r="APE99" s="1"/>
      <c r="APF99" s="1"/>
      <c r="APG99" s="1"/>
      <c r="APH99" s="1"/>
      <c r="API99" s="1"/>
    </row>
    <row r="100" spans="1:1101" ht="15" customHeight="1" x14ac:dyDescent="0.2">
      <c r="A100" s="9" t="s">
        <v>23</v>
      </c>
      <c r="B100" s="22">
        <v>1</v>
      </c>
      <c r="C100" s="22">
        <f>D100+E100</f>
        <v>189</v>
      </c>
      <c r="D100" s="22">
        <v>165</v>
      </c>
      <c r="E100" s="16">
        <v>24</v>
      </c>
      <c r="F100" s="23"/>
      <c r="G100" s="27">
        <v>4.0419999999999998</v>
      </c>
      <c r="H100" s="24">
        <f t="shared" ref="H100:H101" si="44">ROUND(G100*E100*2,2)</f>
        <v>194.02</v>
      </c>
      <c r="I100" s="23">
        <f t="shared" si="31"/>
        <v>239.79</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c r="AMK100" s="1"/>
      <c r="AML100" s="1"/>
      <c r="AMM100" s="1"/>
      <c r="AMN100" s="1"/>
      <c r="AMO100" s="1"/>
      <c r="AMP100" s="1"/>
      <c r="AMQ100" s="1"/>
      <c r="AMR100" s="1"/>
      <c r="AMS100" s="1"/>
      <c r="AMT100" s="1"/>
      <c r="AMU100" s="1"/>
      <c r="AMV100" s="1"/>
      <c r="AMW100" s="1"/>
      <c r="AMX100" s="1"/>
      <c r="AMY100" s="1"/>
      <c r="AMZ100" s="1"/>
      <c r="ANA100" s="1"/>
      <c r="ANB100" s="1"/>
      <c r="ANC100" s="1"/>
      <c r="AND100" s="1"/>
      <c r="ANE100" s="1"/>
      <c r="ANF100" s="1"/>
      <c r="ANG100" s="1"/>
      <c r="ANH100" s="1"/>
      <c r="ANI100" s="1"/>
      <c r="ANJ100" s="1"/>
      <c r="ANK100" s="1"/>
      <c r="ANL100" s="1"/>
      <c r="ANM100" s="1"/>
      <c r="ANN100" s="1"/>
      <c r="ANO100" s="1"/>
      <c r="ANP100" s="1"/>
      <c r="ANQ100" s="1"/>
      <c r="ANR100" s="1"/>
      <c r="ANS100" s="1"/>
      <c r="ANT100" s="1"/>
      <c r="ANU100" s="1"/>
      <c r="ANV100" s="1"/>
      <c r="ANW100" s="1"/>
      <c r="ANX100" s="1"/>
      <c r="ANY100" s="1"/>
      <c r="ANZ100" s="1"/>
      <c r="AOA100" s="1"/>
      <c r="AOB100" s="1"/>
      <c r="AOC100" s="1"/>
      <c r="AOD100" s="1"/>
      <c r="AOE100" s="1"/>
      <c r="AOF100" s="1"/>
      <c r="AOG100" s="1"/>
      <c r="AOH100" s="1"/>
      <c r="AOI100" s="1"/>
      <c r="AOJ100" s="1"/>
      <c r="AOK100" s="1"/>
      <c r="AOL100" s="1"/>
      <c r="AOM100" s="1"/>
      <c r="AON100" s="1"/>
      <c r="AOO100" s="1"/>
      <c r="AOP100" s="1"/>
      <c r="AOQ100" s="1"/>
      <c r="AOR100" s="1"/>
      <c r="AOS100" s="1"/>
      <c r="AOT100" s="1"/>
      <c r="AOU100" s="1"/>
      <c r="AOV100" s="1"/>
      <c r="AOW100" s="1"/>
      <c r="AOX100" s="1"/>
      <c r="AOY100" s="1"/>
      <c r="AOZ100" s="1"/>
      <c r="APA100" s="1"/>
      <c r="APB100" s="1"/>
      <c r="APC100" s="1"/>
      <c r="APD100" s="1"/>
      <c r="APE100" s="1"/>
      <c r="APF100" s="1"/>
      <c r="APG100" s="1"/>
      <c r="APH100" s="1"/>
      <c r="API100" s="1"/>
    </row>
    <row r="101" spans="1:1101" ht="15" customHeight="1" x14ac:dyDescent="0.2">
      <c r="A101" s="9" t="s">
        <v>23</v>
      </c>
      <c r="B101" s="22">
        <v>1</v>
      </c>
      <c r="C101" s="22">
        <f>D101+E101</f>
        <v>219</v>
      </c>
      <c r="D101" s="22">
        <v>165</v>
      </c>
      <c r="E101" s="16">
        <v>54</v>
      </c>
      <c r="F101" s="23"/>
      <c r="G101" s="27">
        <v>4.0419999999999998</v>
      </c>
      <c r="H101" s="24">
        <f t="shared" si="44"/>
        <v>436.54</v>
      </c>
      <c r="I101" s="23">
        <f t="shared" si="31"/>
        <v>539.52</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c r="AMK101" s="1"/>
      <c r="AML101" s="1"/>
      <c r="AMM101" s="1"/>
      <c r="AMN101" s="1"/>
      <c r="AMO101" s="1"/>
      <c r="AMP101" s="1"/>
      <c r="AMQ101" s="1"/>
      <c r="AMR101" s="1"/>
      <c r="AMS101" s="1"/>
      <c r="AMT101" s="1"/>
      <c r="AMU101" s="1"/>
      <c r="AMV101" s="1"/>
      <c r="AMW101" s="1"/>
      <c r="AMX101" s="1"/>
      <c r="AMY101" s="1"/>
      <c r="AMZ101" s="1"/>
      <c r="ANA101" s="1"/>
      <c r="ANB101" s="1"/>
      <c r="ANC101" s="1"/>
      <c r="AND101" s="1"/>
      <c r="ANE101" s="1"/>
      <c r="ANF101" s="1"/>
      <c r="ANG101" s="1"/>
      <c r="ANH101" s="1"/>
      <c r="ANI101" s="1"/>
      <c r="ANJ101" s="1"/>
      <c r="ANK101" s="1"/>
      <c r="ANL101" s="1"/>
      <c r="ANM101" s="1"/>
      <c r="ANN101" s="1"/>
      <c r="ANO101" s="1"/>
      <c r="ANP101" s="1"/>
      <c r="ANQ101" s="1"/>
      <c r="ANR101" s="1"/>
      <c r="ANS101" s="1"/>
      <c r="ANT101" s="1"/>
      <c r="ANU101" s="1"/>
      <c r="ANV101" s="1"/>
      <c r="ANW101" s="1"/>
      <c r="ANX101" s="1"/>
      <c r="ANY101" s="1"/>
      <c r="ANZ101" s="1"/>
      <c r="AOA101" s="1"/>
      <c r="AOB101" s="1"/>
      <c r="AOC101" s="1"/>
      <c r="AOD101" s="1"/>
      <c r="AOE101" s="1"/>
      <c r="AOF101" s="1"/>
      <c r="AOG101" s="1"/>
      <c r="AOH101" s="1"/>
      <c r="AOI101" s="1"/>
      <c r="AOJ101" s="1"/>
      <c r="AOK101" s="1"/>
      <c r="AOL101" s="1"/>
      <c r="AOM101" s="1"/>
      <c r="AON101" s="1"/>
      <c r="AOO101" s="1"/>
      <c r="AOP101" s="1"/>
      <c r="AOQ101" s="1"/>
      <c r="AOR101" s="1"/>
      <c r="AOS101" s="1"/>
      <c r="AOT101" s="1"/>
      <c r="AOU101" s="1"/>
      <c r="AOV101" s="1"/>
      <c r="AOW101" s="1"/>
      <c r="AOX101" s="1"/>
      <c r="AOY101" s="1"/>
      <c r="AOZ101" s="1"/>
      <c r="APA101" s="1"/>
      <c r="APB101" s="1"/>
      <c r="APC101" s="1"/>
      <c r="APD101" s="1"/>
      <c r="APE101" s="1"/>
      <c r="APF101" s="1"/>
      <c r="APG101" s="1"/>
      <c r="APH101" s="1"/>
      <c r="API101" s="1"/>
    </row>
    <row r="102" spans="1:1101" ht="15" customHeight="1" x14ac:dyDescent="0.2">
      <c r="A102" s="9" t="s">
        <v>23</v>
      </c>
      <c r="B102" s="22">
        <v>1</v>
      </c>
      <c r="C102" s="22">
        <f>D102+E102</f>
        <v>238</v>
      </c>
      <c r="D102" s="22">
        <v>165</v>
      </c>
      <c r="E102" s="16">
        <v>73</v>
      </c>
      <c r="F102" s="23"/>
      <c r="G102" s="27">
        <v>4.0419999999999998</v>
      </c>
      <c r="H102" s="24">
        <f t="shared" ref="H102" si="45">ROUND(G102*E102*2,2)</f>
        <v>590.13</v>
      </c>
      <c r="I102" s="23">
        <f t="shared" si="31"/>
        <v>729.34</v>
      </c>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c r="FT102" s="1"/>
      <c r="FU102" s="1"/>
      <c r="FV102" s="1"/>
      <c r="FW102" s="1"/>
      <c r="FX102" s="1"/>
      <c r="FY102" s="1"/>
      <c r="FZ102" s="1"/>
      <c r="GA102" s="1"/>
      <c r="GB102" s="1"/>
      <c r="GC102" s="1"/>
      <c r="GD102" s="1"/>
      <c r="GE102" s="1"/>
      <c r="GF102" s="1"/>
      <c r="GG102" s="1"/>
      <c r="GH102" s="1"/>
      <c r="GI102" s="1"/>
      <c r="GJ102" s="1"/>
      <c r="GK102" s="1"/>
      <c r="GL102" s="1"/>
      <c r="GM102" s="1"/>
      <c r="GN102" s="1"/>
      <c r="GO102" s="1"/>
      <c r="GP102" s="1"/>
      <c r="GQ102" s="1"/>
      <c r="GR102" s="1"/>
      <c r="GS102" s="1"/>
      <c r="GT102" s="1"/>
      <c r="GU102" s="1"/>
      <c r="GV102" s="1"/>
      <c r="GW102" s="1"/>
      <c r="GX102" s="1"/>
      <c r="GY102" s="1"/>
      <c r="GZ102" s="1"/>
      <c r="HA102" s="1"/>
      <c r="HB102" s="1"/>
      <c r="HC102" s="1"/>
      <c r="HD102" s="1"/>
      <c r="HE102" s="1"/>
      <c r="HF102" s="1"/>
      <c r="HG102" s="1"/>
      <c r="HH102" s="1"/>
      <c r="HI102" s="1"/>
      <c r="HJ102" s="1"/>
      <c r="HK102" s="1"/>
      <c r="HL102" s="1"/>
      <c r="HM102" s="1"/>
      <c r="HN102" s="1"/>
      <c r="HO102" s="1"/>
      <c r="HP102" s="1"/>
      <c r="HQ102" s="1"/>
      <c r="HR102" s="1"/>
      <c r="HS102" s="1"/>
      <c r="HT102" s="1"/>
      <c r="HU102" s="1"/>
      <c r="HV102" s="1"/>
      <c r="HW102" s="1"/>
      <c r="HX102" s="1"/>
      <c r="HY102" s="1"/>
      <c r="HZ102" s="1"/>
      <c r="IA102" s="1"/>
      <c r="IB102" s="1"/>
      <c r="IC102" s="1"/>
      <c r="ID102" s="1"/>
      <c r="IE102" s="1"/>
      <c r="IF102" s="1"/>
      <c r="IG102" s="1"/>
      <c r="IH102" s="1"/>
      <c r="II102" s="1"/>
      <c r="IJ102" s="1"/>
      <c r="IK102" s="1"/>
      <c r="IL102" s="1"/>
      <c r="IM102" s="1"/>
      <c r="IN102" s="1"/>
      <c r="IO102" s="1"/>
      <c r="IP102" s="1"/>
      <c r="IQ102" s="1"/>
      <c r="IR102" s="1"/>
      <c r="IS102" s="1"/>
      <c r="IT102" s="1"/>
      <c r="IU102" s="1"/>
      <c r="IV102" s="1"/>
      <c r="IW102" s="1"/>
      <c r="IX102" s="1"/>
      <c r="IY102" s="1"/>
      <c r="IZ102" s="1"/>
      <c r="JA102" s="1"/>
      <c r="JB102" s="1"/>
      <c r="JC102" s="1"/>
      <c r="JD102" s="1"/>
      <c r="JE102" s="1"/>
      <c r="JF102" s="1"/>
      <c r="JG102" s="1"/>
      <c r="JH102" s="1"/>
      <c r="JI102" s="1"/>
      <c r="JJ102" s="1"/>
      <c r="JK102" s="1"/>
      <c r="JL102" s="1"/>
      <c r="JM102" s="1"/>
      <c r="JN102" s="1"/>
      <c r="JO102" s="1"/>
      <c r="JP102" s="1"/>
      <c r="JQ102" s="1"/>
      <c r="JR102" s="1"/>
      <c r="JS102" s="1"/>
      <c r="JT102" s="1"/>
      <c r="JU102" s="1"/>
      <c r="JV102" s="1"/>
      <c r="JW102" s="1"/>
      <c r="JX102" s="1"/>
      <c r="JY102" s="1"/>
      <c r="JZ102" s="1"/>
      <c r="KA102" s="1"/>
      <c r="KB102" s="1"/>
      <c r="KC102" s="1"/>
      <c r="KD102" s="1"/>
      <c r="KE102" s="1"/>
      <c r="KF102" s="1"/>
      <c r="KG102" s="1"/>
      <c r="KH102" s="1"/>
      <c r="KI102" s="1"/>
      <c r="KJ102" s="1"/>
      <c r="KK102" s="1"/>
      <c r="KL102" s="1"/>
      <c r="KM102" s="1"/>
      <c r="KN102" s="1"/>
      <c r="KO102" s="1"/>
      <c r="KP102" s="1"/>
      <c r="KQ102" s="1"/>
      <c r="KR102" s="1"/>
      <c r="KS102" s="1"/>
      <c r="KT102" s="1"/>
      <c r="KU102" s="1"/>
      <c r="KV102" s="1"/>
      <c r="KW102" s="1"/>
      <c r="KX102" s="1"/>
      <c r="KY102" s="1"/>
      <c r="KZ102" s="1"/>
      <c r="LA102" s="1"/>
      <c r="LB102" s="1"/>
      <c r="LC102" s="1"/>
      <c r="LD102" s="1"/>
      <c r="LE102" s="1"/>
      <c r="LF102" s="1"/>
      <c r="LG102" s="1"/>
      <c r="LH102" s="1"/>
      <c r="LI102" s="1"/>
      <c r="LJ102" s="1"/>
      <c r="LK102" s="1"/>
      <c r="LL102" s="1"/>
      <c r="LM102" s="1"/>
      <c r="LN102" s="1"/>
      <c r="LO102" s="1"/>
      <c r="LP102" s="1"/>
      <c r="LQ102" s="1"/>
      <c r="LR102" s="1"/>
      <c r="LS102" s="1"/>
      <c r="LT102" s="1"/>
      <c r="LU102" s="1"/>
      <c r="LV102" s="1"/>
      <c r="LW102" s="1"/>
      <c r="LX102" s="1"/>
      <c r="LY102" s="1"/>
      <c r="LZ102" s="1"/>
      <c r="MA102" s="1"/>
      <c r="MB102" s="1"/>
      <c r="MC102" s="1"/>
      <c r="MD102" s="1"/>
      <c r="ME102" s="1"/>
      <c r="MF102" s="1"/>
      <c r="MG102" s="1"/>
      <c r="MH102" s="1"/>
      <c r="MI102" s="1"/>
      <c r="MJ102" s="1"/>
      <c r="MK102" s="1"/>
      <c r="ML102" s="1"/>
      <c r="MM102" s="1"/>
      <c r="MN102" s="1"/>
      <c r="MO102" s="1"/>
      <c r="MP102" s="1"/>
      <c r="MQ102" s="1"/>
      <c r="MR102" s="1"/>
      <c r="MS102" s="1"/>
      <c r="MT102" s="1"/>
      <c r="MU102" s="1"/>
      <c r="MV102" s="1"/>
      <c r="MW102" s="1"/>
      <c r="MX102" s="1"/>
      <c r="MY102" s="1"/>
      <c r="MZ102" s="1"/>
      <c r="NA102" s="1"/>
      <c r="NB102" s="1"/>
      <c r="NC102" s="1"/>
      <c r="ND102" s="1"/>
      <c r="NE102" s="1"/>
      <c r="NF102" s="1"/>
      <c r="NG102" s="1"/>
      <c r="NH102" s="1"/>
      <c r="NI102" s="1"/>
      <c r="NJ102" s="1"/>
      <c r="NK102" s="1"/>
      <c r="NL102" s="1"/>
      <c r="NM102" s="1"/>
      <c r="NN102" s="1"/>
      <c r="NO102" s="1"/>
      <c r="NP102" s="1"/>
      <c r="NQ102" s="1"/>
      <c r="NR102" s="1"/>
      <c r="NS102" s="1"/>
      <c r="NT102" s="1"/>
      <c r="NU102" s="1"/>
      <c r="NV102" s="1"/>
      <c r="NW102" s="1"/>
      <c r="NX102" s="1"/>
      <c r="NY102" s="1"/>
      <c r="NZ102" s="1"/>
      <c r="OA102" s="1"/>
      <c r="OB102" s="1"/>
      <c r="OC102" s="1"/>
      <c r="OD102" s="1"/>
      <c r="OE102" s="1"/>
      <c r="OF102" s="1"/>
      <c r="OG102" s="1"/>
      <c r="OH102" s="1"/>
      <c r="OI102" s="1"/>
      <c r="OJ102" s="1"/>
      <c r="OK102" s="1"/>
      <c r="OL102" s="1"/>
      <c r="OM102" s="1"/>
      <c r="ON102" s="1"/>
      <c r="OO102" s="1"/>
      <c r="OP102" s="1"/>
      <c r="OQ102" s="1"/>
      <c r="OR102" s="1"/>
      <c r="OS102" s="1"/>
      <c r="OT102" s="1"/>
      <c r="OU102" s="1"/>
      <c r="OV102" s="1"/>
      <c r="OW102" s="1"/>
      <c r="OX102" s="1"/>
      <c r="OY102" s="1"/>
      <c r="OZ102" s="1"/>
      <c r="PA102" s="1"/>
      <c r="PB102" s="1"/>
      <c r="PC102" s="1"/>
      <c r="PD102" s="1"/>
      <c r="PE102" s="1"/>
      <c r="PF102" s="1"/>
      <c r="PG102" s="1"/>
      <c r="PH102" s="1"/>
      <c r="PI102" s="1"/>
      <c r="PJ102" s="1"/>
      <c r="PK102" s="1"/>
      <c r="PL102" s="1"/>
      <c r="PM102" s="1"/>
      <c r="PN102" s="1"/>
      <c r="PO102" s="1"/>
      <c r="PP102" s="1"/>
      <c r="PQ102" s="1"/>
      <c r="PR102" s="1"/>
      <c r="PS102" s="1"/>
      <c r="PT102" s="1"/>
      <c r="PU102" s="1"/>
      <c r="PV102" s="1"/>
      <c r="PW102" s="1"/>
      <c r="PX102" s="1"/>
      <c r="PY102" s="1"/>
      <c r="PZ102" s="1"/>
      <c r="QA102" s="1"/>
      <c r="QB102" s="1"/>
      <c r="QC102" s="1"/>
      <c r="QD102" s="1"/>
      <c r="QE102" s="1"/>
      <c r="QF102" s="1"/>
      <c r="QG102" s="1"/>
      <c r="QH102" s="1"/>
      <c r="QI102" s="1"/>
      <c r="QJ102" s="1"/>
      <c r="QK102" s="1"/>
      <c r="QL102" s="1"/>
      <c r="QM102" s="1"/>
      <c r="QN102" s="1"/>
      <c r="QO102" s="1"/>
      <c r="QP102" s="1"/>
      <c r="QQ102" s="1"/>
      <c r="QR102" s="1"/>
      <c r="QS102" s="1"/>
      <c r="QT102" s="1"/>
      <c r="QU102" s="1"/>
      <c r="QV102" s="1"/>
      <c r="QW102" s="1"/>
      <c r="QX102" s="1"/>
      <c r="QY102" s="1"/>
      <c r="QZ102" s="1"/>
      <c r="RA102" s="1"/>
      <c r="RB102" s="1"/>
      <c r="RC102" s="1"/>
      <c r="RD102" s="1"/>
      <c r="RE102" s="1"/>
      <c r="RF102" s="1"/>
      <c r="RG102" s="1"/>
      <c r="RH102" s="1"/>
      <c r="RI102" s="1"/>
      <c r="RJ102" s="1"/>
      <c r="RK102" s="1"/>
      <c r="RL102" s="1"/>
      <c r="RM102" s="1"/>
      <c r="RN102" s="1"/>
      <c r="RO102" s="1"/>
      <c r="RP102" s="1"/>
      <c r="RQ102" s="1"/>
      <c r="RR102" s="1"/>
      <c r="RS102" s="1"/>
      <c r="RT102" s="1"/>
      <c r="RU102" s="1"/>
      <c r="RV102" s="1"/>
      <c r="RW102" s="1"/>
      <c r="RX102" s="1"/>
      <c r="RY102" s="1"/>
      <c r="RZ102" s="1"/>
      <c r="SA102" s="1"/>
      <c r="SB102" s="1"/>
      <c r="SC102" s="1"/>
      <c r="SD102" s="1"/>
      <c r="SE102" s="1"/>
      <c r="SF102" s="1"/>
      <c r="SG102" s="1"/>
      <c r="SH102" s="1"/>
      <c r="SI102" s="1"/>
      <c r="SJ102" s="1"/>
      <c r="SK102" s="1"/>
      <c r="SL102" s="1"/>
      <c r="SM102" s="1"/>
      <c r="SN102" s="1"/>
      <c r="SO102" s="1"/>
      <c r="SP102" s="1"/>
      <c r="SQ102" s="1"/>
      <c r="SR102" s="1"/>
      <c r="SS102" s="1"/>
      <c r="ST102" s="1"/>
      <c r="SU102" s="1"/>
      <c r="SV102" s="1"/>
      <c r="SW102" s="1"/>
      <c r="SX102" s="1"/>
      <c r="SY102" s="1"/>
      <c r="SZ102" s="1"/>
      <c r="TA102" s="1"/>
      <c r="TB102" s="1"/>
      <c r="TC102" s="1"/>
      <c r="TD102" s="1"/>
      <c r="TE102" s="1"/>
      <c r="TF102" s="1"/>
      <c r="TG102" s="1"/>
      <c r="TH102" s="1"/>
      <c r="TI102" s="1"/>
      <c r="TJ102" s="1"/>
      <c r="TK102" s="1"/>
      <c r="TL102" s="1"/>
      <c r="TM102" s="1"/>
      <c r="TN102" s="1"/>
      <c r="TO102" s="1"/>
      <c r="TP102" s="1"/>
      <c r="TQ102" s="1"/>
      <c r="TR102" s="1"/>
      <c r="TS102" s="1"/>
      <c r="TT102" s="1"/>
      <c r="TU102" s="1"/>
      <c r="TV102" s="1"/>
      <c r="TW102" s="1"/>
      <c r="TX102" s="1"/>
      <c r="TY102" s="1"/>
      <c r="TZ102" s="1"/>
      <c r="UA102" s="1"/>
      <c r="UB102" s="1"/>
      <c r="UC102" s="1"/>
      <c r="UD102" s="1"/>
      <c r="UE102" s="1"/>
      <c r="UF102" s="1"/>
      <c r="UG102" s="1"/>
      <c r="UH102" s="1"/>
      <c r="UI102" s="1"/>
      <c r="UJ102" s="1"/>
      <c r="UK102" s="1"/>
      <c r="UL102" s="1"/>
      <c r="UM102" s="1"/>
      <c r="UN102" s="1"/>
      <c r="UO102" s="1"/>
      <c r="UP102" s="1"/>
      <c r="UQ102" s="1"/>
      <c r="UR102" s="1"/>
      <c r="US102" s="1"/>
      <c r="UT102" s="1"/>
      <c r="UU102" s="1"/>
      <c r="UV102" s="1"/>
      <c r="UW102" s="1"/>
      <c r="UX102" s="1"/>
      <c r="UY102" s="1"/>
      <c r="UZ102" s="1"/>
      <c r="VA102" s="1"/>
      <c r="VB102" s="1"/>
      <c r="VC102" s="1"/>
      <c r="VD102" s="1"/>
      <c r="VE102" s="1"/>
      <c r="VF102" s="1"/>
      <c r="VG102" s="1"/>
      <c r="VH102" s="1"/>
      <c r="VI102" s="1"/>
      <c r="VJ102" s="1"/>
      <c r="VK102" s="1"/>
      <c r="VL102" s="1"/>
      <c r="VM102" s="1"/>
      <c r="VN102" s="1"/>
      <c r="VO102" s="1"/>
      <c r="VP102" s="1"/>
      <c r="VQ102" s="1"/>
      <c r="VR102" s="1"/>
      <c r="VS102" s="1"/>
      <c r="VT102" s="1"/>
      <c r="VU102" s="1"/>
      <c r="VV102" s="1"/>
      <c r="VW102" s="1"/>
      <c r="VX102" s="1"/>
      <c r="VY102" s="1"/>
      <c r="VZ102" s="1"/>
      <c r="WA102" s="1"/>
      <c r="WB102" s="1"/>
      <c r="WC102" s="1"/>
      <c r="WD102" s="1"/>
      <c r="WE102" s="1"/>
      <c r="WF102" s="1"/>
      <c r="WG102" s="1"/>
      <c r="WH102" s="1"/>
      <c r="WI102" s="1"/>
      <c r="WJ102" s="1"/>
      <c r="WK102" s="1"/>
      <c r="WL102" s="1"/>
      <c r="WM102" s="1"/>
      <c r="WN102" s="1"/>
      <c r="WO102" s="1"/>
      <c r="WP102" s="1"/>
      <c r="WQ102" s="1"/>
      <c r="WR102" s="1"/>
      <c r="WS102" s="1"/>
      <c r="WT102" s="1"/>
      <c r="WU102" s="1"/>
      <c r="WV102" s="1"/>
      <c r="WW102" s="1"/>
      <c r="WX102" s="1"/>
      <c r="WY102" s="1"/>
      <c r="WZ102" s="1"/>
      <c r="XA102" s="1"/>
      <c r="XB102" s="1"/>
      <c r="XC102" s="1"/>
      <c r="XD102" s="1"/>
      <c r="XE102" s="1"/>
      <c r="XF102" s="1"/>
      <c r="XG102" s="1"/>
      <c r="XH102" s="1"/>
      <c r="XI102" s="1"/>
      <c r="XJ102" s="1"/>
      <c r="XK102" s="1"/>
      <c r="XL102" s="1"/>
      <c r="XM102" s="1"/>
      <c r="XN102" s="1"/>
      <c r="XO102" s="1"/>
      <c r="XP102" s="1"/>
      <c r="XQ102" s="1"/>
      <c r="XR102" s="1"/>
      <c r="XS102" s="1"/>
      <c r="XT102" s="1"/>
      <c r="XU102" s="1"/>
      <c r="XV102" s="1"/>
      <c r="XW102" s="1"/>
      <c r="XX102" s="1"/>
      <c r="XY102" s="1"/>
      <c r="XZ102" s="1"/>
      <c r="YA102" s="1"/>
      <c r="YB102" s="1"/>
      <c r="YC102" s="1"/>
      <c r="YD102" s="1"/>
      <c r="YE102" s="1"/>
      <c r="YF102" s="1"/>
      <c r="YG102" s="1"/>
      <c r="YH102" s="1"/>
      <c r="YI102" s="1"/>
      <c r="YJ102" s="1"/>
      <c r="YK102" s="1"/>
      <c r="YL102" s="1"/>
      <c r="YM102" s="1"/>
      <c r="YN102" s="1"/>
      <c r="YO102" s="1"/>
      <c r="YP102" s="1"/>
      <c r="YQ102" s="1"/>
      <c r="YR102" s="1"/>
      <c r="YS102" s="1"/>
      <c r="YT102" s="1"/>
      <c r="YU102" s="1"/>
      <c r="YV102" s="1"/>
      <c r="YW102" s="1"/>
      <c r="YX102" s="1"/>
      <c r="YY102" s="1"/>
      <c r="YZ102" s="1"/>
      <c r="ZA102" s="1"/>
      <c r="ZB102" s="1"/>
      <c r="ZC102" s="1"/>
      <c r="ZD102" s="1"/>
      <c r="ZE102" s="1"/>
      <c r="ZF102" s="1"/>
      <c r="ZG102" s="1"/>
      <c r="ZH102" s="1"/>
      <c r="ZI102" s="1"/>
      <c r="ZJ102" s="1"/>
      <c r="ZK102" s="1"/>
      <c r="ZL102" s="1"/>
      <c r="ZM102" s="1"/>
      <c r="ZN102" s="1"/>
      <c r="ZO102" s="1"/>
      <c r="ZP102" s="1"/>
      <c r="ZQ102" s="1"/>
      <c r="ZR102" s="1"/>
      <c r="ZS102" s="1"/>
      <c r="ZT102" s="1"/>
      <c r="ZU102" s="1"/>
      <c r="ZV102" s="1"/>
      <c r="ZW102" s="1"/>
      <c r="ZX102" s="1"/>
      <c r="ZY102" s="1"/>
      <c r="ZZ102" s="1"/>
      <c r="AAA102" s="1"/>
      <c r="AAB102" s="1"/>
      <c r="AAC102" s="1"/>
      <c r="AAD102" s="1"/>
      <c r="AAE102" s="1"/>
      <c r="AAF102" s="1"/>
      <c r="AAG102" s="1"/>
      <c r="AAH102" s="1"/>
      <c r="AAI102" s="1"/>
      <c r="AAJ102" s="1"/>
      <c r="AAK102" s="1"/>
      <c r="AAL102" s="1"/>
      <c r="AAM102" s="1"/>
      <c r="AAN102" s="1"/>
      <c r="AAO102" s="1"/>
      <c r="AAP102" s="1"/>
      <c r="AAQ102" s="1"/>
      <c r="AAR102" s="1"/>
      <c r="AAS102" s="1"/>
      <c r="AAT102" s="1"/>
      <c r="AAU102" s="1"/>
      <c r="AAV102" s="1"/>
      <c r="AAW102" s="1"/>
      <c r="AAX102" s="1"/>
      <c r="AAY102" s="1"/>
      <c r="AAZ102" s="1"/>
      <c r="ABA102" s="1"/>
      <c r="ABB102" s="1"/>
      <c r="ABC102" s="1"/>
      <c r="ABD102" s="1"/>
      <c r="ABE102" s="1"/>
      <c r="ABF102" s="1"/>
      <c r="ABG102" s="1"/>
      <c r="ABH102" s="1"/>
      <c r="ABI102" s="1"/>
      <c r="ABJ102" s="1"/>
      <c r="ABK102" s="1"/>
      <c r="ABL102" s="1"/>
      <c r="ABM102" s="1"/>
      <c r="ABN102" s="1"/>
      <c r="ABO102" s="1"/>
      <c r="ABP102" s="1"/>
      <c r="ABQ102" s="1"/>
      <c r="ABR102" s="1"/>
      <c r="ABS102" s="1"/>
      <c r="ABT102" s="1"/>
      <c r="ABU102" s="1"/>
      <c r="ABV102" s="1"/>
      <c r="ABW102" s="1"/>
      <c r="ABX102" s="1"/>
      <c r="ABY102" s="1"/>
      <c r="ABZ102" s="1"/>
      <c r="ACA102" s="1"/>
      <c r="ACB102" s="1"/>
      <c r="ACC102" s="1"/>
      <c r="ACD102" s="1"/>
      <c r="ACE102" s="1"/>
      <c r="ACF102" s="1"/>
      <c r="ACG102" s="1"/>
      <c r="ACH102" s="1"/>
      <c r="ACI102" s="1"/>
      <c r="ACJ102" s="1"/>
      <c r="ACK102" s="1"/>
      <c r="ACL102" s="1"/>
      <c r="ACM102" s="1"/>
      <c r="ACN102" s="1"/>
      <c r="ACO102" s="1"/>
      <c r="ACP102" s="1"/>
      <c r="ACQ102" s="1"/>
      <c r="ACR102" s="1"/>
      <c r="ACS102" s="1"/>
      <c r="ACT102" s="1"/>
      <c r="ACU102" s="1"/>
      <c r="ACV102" s="1"/>
      <c r="ACW102" s="1"/>
      <c r="ACX102" s="1"/>
      <c r="ACY102" s="1"/>
      <c r="ACZ102" s="1"/>
      <c r="ADA102" s="1"/>
      <c r="ADB102" s="1"/>
      <c r="ADC102" s="1"/>
      <c r="ADD102" s="1"/>
      <c r="ADE102" s="1"/>
      <c r="ADF102" s="1"/>
      <c r="ADG102" s="1"/>
      <c r="ADH102" s="1"/>
      <c r="ADI102" s="1"/>
      <c r="ADJ102" s="1"/>
      <c r="ADK102" s="1"/>
      <c r="ADL102" s="1"/>
      <c r="ADM102" s="1"/>
      <c r="ADN102" s="1"/>
      <c r="ADO102" s="1"/>
      <c r="ADP102" s="1"/>
      <c r="ADQ102" s="1"/>
      <c r="ADR102" s="1"/>
      <c r="ADS102" s="1"/>
      <c r="ADT102" s="1"/>
      <c r="ADU102" s="1"/>
      <c r="ADV102" s="1"/>
      <c r="ADW102" s="1"/>
      <c r="ADX102" s="1"/>
      <c r="ADY102" s="1"/>
      <c r="ADZ102" s="1"/>
      <c r="AEA102" s="1"/>
      <c r="AEB102" s="1"/>
      <c r="AEC102" s="1"/>
      <c r="AED102" s="1"/>
      <c r="AEE102" s="1"/>
      <c r="AEF102" s="1"/>
      <c r="AEG102" s="1"/>
      <c r="AEH102" s="1"/>
      <c r="AEI102" s="1"/>
      <c r="AEJ102" s="1"/>
      <c r="AEK102" s="1"/>
      <c r="AEL102" s="1"/>
      <c r="AEM102" s="1"/>
      <c r="AEN102" s="1"/>
      <c r="AEO102" s="1"/>
      <c r="AEP102" s="1"/>
      <c r="AEQ102" s="1"/>
      <c r="AER102" s="1"/>
      <c r="AES102" s="1"/>
      <c r="AET102" s="1"/>
      <c r="AEU102" s="1"/>
      <c r="AEV102" s="1"/>
      <c r="AEW102" s="1"/>
      <c r="AEX102" s="1"/>
      <c r="AEY102" s="1"/>
      <c r="AEZ102" s="1"/>
      <c r="AFA102" s="1"/>
      <c r="AFB102" s="1"/>
      <c r="AFC102" s="1"/>
      <c r="AFD102" s="1"/>
      <c r="AFE102" s="1"/>
      <c r="AFF102" s="1"/>
      <c r="AFG102" s="1"/>
      <c r="AFH102" s="1"/>
      <c r="AFI102" s="1"/>
      <c r="AFJ102" s="1"/>
      <c r="AFK102" s="1"/>
      <c r="AFL102" s="1"/>
      <c r="AFM102" s="1"/>
      <c r="AFN102" s="1"/>
      <c r="AFO102" s="1"/>
      <c r="AFP102" s="1"/>
      <c r="AFQ102" s="1"/>
      <c r="AFR102" s="1"/>
      <c r="AFS102" s="1"/>
      <c r="AFT102" s="1"/>
      <c r="AFU102" s="1"/>
      <c r="AFV102" s="1"/>
      <c r="AFW102" s="1"/>
      <c r="AFX102" s="1"/>
      <c r="AFY102" s="1"/>
      <c r="AFZ102" s="1"/>
      <c r="AGA102" s="1"/>
      <c r="AGB102" s="1"/>
      <c r="AGC102" s="1"/>
      <c r="AGD102" s="1"/>
      <c r="AGE102" s="1"/>
      <c r="AGF102" s="1"/>
      <c r="AGG102" s="1"/>
      <c r="AGH102" s="1"/>
      <c r="AGI102" s="1"/>
      <c r="AGJ102" s="1"/>
      <c r="AGK102" s="1"/>
      <c r="AGL102" s="1"/>
      <c r="AGM102" s="1"/>
      <c r="AGN102" s="1"/>
      <c r="AGO102" s="1"/>
      <c r="AGP102" s="1"/>
      <c r="AGQ102" s="1"/>
      <c r="AGR102" s="1"/>
      <c r="AGS102" s="1"/>
      <c r="AGT102" s="1"/>
      <c r="AGU102" s="1"/>
      <c r="AGV102" s="1"/>
      <c r="AGW102" s="1"/>
      <c r="AGX102" s="1"/>
      <c r="AGY102" s="1"/>
      <c r="AGZ102" s="1"/>
      <c r="AHA102" s="1"/>
      <c r="AHB102" s="1"/>
      <c r="AHC102" s="1"/>
      <c r="AHD102" s="1"/>
      <c r="AHE102" s="1"/>
      <c r="AHF102" s="1"/>
      <c r="AHG102" s="1"/>
      <c r="AHH102" s="1"/>
      <c r="AHI102" s="1"/>
      <c r="AHJ102" s="1"/>
      <c r="AHK102" s="1"/>
      <c r="AHL102" s="1"/>
      <c r="AHM102" s="1"/>
      <c r="AHN102" s="1"/>
      <c r="AHO102" s="1"/>
      <c r="AHP102" s="1"/>
      <c r="AHQ102" s="1"/>
      <c r="AHR102" s="1"/>
      <c r="AHS102" s="1"/>
      <c r="AHT102" s="1"/>
      <c r="AHU102" s="1"/>
      <c r="AHV102" s="1"/>
      <c r="AHW102" s="1"/>
      <c r="AHX102" s="1"/>
      <c r="AHY102" s="1"/>
      <c r="AHZ102" s="1"/>
      <c r="AIA102" s="1"/>
      <c r="AIB102" s="1"/>
      <c r="AIC102" s="1"/>
      <c r="AID102" s="1"/>
      <c r="AIE102" s="1"/>
      <c r="AIF102" s="1"/>
      <c r="AIG102" s="1"/>
      <c r="AIH102" s="1"/>
      <c r="AII102" s="1"/>
      <c r="AIJ102" s="1"/>
      <c r="AIK102" s="1"/>
      <c r="AIL102" s="1"/>
      <c r="AIM102" s="1"/>
      <c r="AIN102" s="1"/>
      <c r="AIO102" s="1"/>
      <c r="AIP102" s="1"/>
      <c r="AIQ102" s="1"/>
      <c r="AIR102" s="1"/>
      <c r="AIS102" s="1"/>
      <c r="AIT102" s="1"/>
      <c r="AIU102" s="1"/>
      <c r="AIV102" s="1"/>
      <c r="AIW102" s="1"/>
      <c r="AIX102" s="1"/>
      <c r="AIY102" s="1"/>
      <c r="AIZ102" s="1"/>
      <c r="AJA102" s="1"/>
      <c r="AJB102" s="1"/>
      <c r="AJC102" s="1"/>
      <c r="AJD102" s="1"/>
      <c r="AJE102" s="1"/>
      <c r="AJF102" s="1"/>
      <c r="AJG102" s="1"/>
      <c r="AJH102" s="1"/>
      <c r="AJI102" s="1"/>
      <c r="AJJ102" s="1"/>
      <c r="AJK102" s="1"/>
      <c r="AJL102" s="1"/>
      <c r="AJM102" s="1"/>
      <c r="AJN102" s="1"/>
      <c r="AJO102" s="1"/>
      <c r="AJP102" s="1"/>
      <c r="AJQ102" s="1"/>
      <c r="AJR102" s="1"/>
      <c r="AJS102" s="1"/>
      <c r="AJT102" s="1"/>
      <c r="AJU102" s="1"/>
      <c r="AJV102" s="1"/>
      <c r="AJW102" s="1"/>
      <c r="AJX102" s="1"/>
      <c r="AJY102" s="1"/>
      <c r="AJZ102" s="1"/>
      <c r="AKA102" s="1"/>
      <c r="AKB102" s="1"/>
      <c r="AKC102" s="1"/>
      <c r="AKD102" s="1"/>
      <c r="AKE102" s="1"/>
      <c r="AKF102" s="1"/>
      <c r="AKG102" s="1"/>
      <c r="AKH102" s="1"/>
      <c r="AKI102" s="1"/>
      <c r="AKJ102" s="1"/>
      <c r="AKK102" s="1"/>
      <c r="AKL102" s="1"/>
      <c r="AKM102" s="1"/>
      <c r="AKN102" s="1"/>
      <c r="AKO102" s="1"/>
      <c r="AKP102" s="1"/>
      <c r="AKQ102" s="1"/>
      <c r="AKR102" s="1"/>
      <c r="AKS102" s="1"/>
      <c r="AKT102" s="1"/>
      <c r="AKU102" s="1"/>
      <c r="AKV102" s="1"/>
      <c r="AKW102" s="1"/>
      <c r="AKX102" s="1"/>
      <c r="AKY102" s="1"/>
      <c r="AKZ102" s="1"/>
      <c r="ALA102" s="1"/>
      <c r="ALB102" s="1"/>
      <c r="ALC102" s="1"/>
      <c r="ALD102" s="1"/>
      <c r="ALE102" s="1"/>
      <c r="ALF102" s="1"/>
      <c r="ALG102" s="1"/>
      <c r="ALH102" s="1"/>
      <c r="ALI102" s="1"/>
      <c r="ALJ102" s="1"/>
      <c r="ALK102" s="1"/>
      <c r="ALL102" s="1"/>
      <c r="ALM102" s="1"/>
      <c r="ALN102" s="1"/>
      <c r="ALO102" s="1"/>
      <c r="ALP102" s="1"/>
      <c r="ALQ102" s="1"/>
      <c r="ALR102" s="1"/>
      <c r="ALS102" s="1"/>
      <c r="ALT102" s="1"/>
      <c r="ALU102" s="1"/>
      <c r="ALV102" s="1"/>
      <c r="ALW102" s="1"/>
      <c r="ALX102" s="1"/>
      <c r="ALY102" s="1"/>
      <c r="ALZ102" s="1"/>
      <c r="AMA102" s="1"/>
      <c r="AMB102" s="1"/>
      <c r="AMC102" s="1"/>
      <c r="AMD102" s="1"/>
      <c r="AME102" s="1"/>
      <c r="AMF102" s="1"/>
      <c r="AMG102" s="1"/>
      <c r="AMH102" s="1"/>
      <c r="AMI102" s="1"/>
      <c r="AMJ102" s="1"/>
      <c r="AMK102" s="1"/>
      <c r="AML102" s="1"/>
      <c r="AMM102" s="1"/>
      <c r="AMN102" s="1"/>
      <c r="AMO102" s="1"/>
      <c r="AMP102" s="1"/>
      <c r="AMQ102" s="1"/>
      <c r="AMR102" s="1"/>
      <c r="AMS102" s="1"/>
      <c r="AMT102" s="1"/>
      <c r="AMU102" s="1"/>
      <c r="AMV102" s="1"/>
      <c r="AMW102" s="1"/>
      <c r="AMX102" s="1"/>
      <c r="AMY102" s="1"/>
      <c r="AMZ102" s="1"/>
      <c r="ANA102" s="1"/>
      <c r="ANB102" s="1"/>
      <c r="ANC102" s="1"/>
      <c r="AND102" s="1"/>
      <c r="ANE102" s="1"/>
      <c r="ANF102" s="1"/>
      <c r="ANG102" s="1"/>
      <c r="ANH102" s="1"/>
      <c r="ANI102" s="1"/>
      <c r="ANJ102" s="1"/>
      <c r="ANK102" s="1"/>
      <c r="ANL102" s="1"/>
      <c r="ANM102" s="1"/>
      <c r="ANN102" s="1"/>
      <c r="ANO102" s="1"/>
      <c r="ANP102" s="1"/>
      <c r="ANQ102" s="1"/>
      <c r="ANR102" s="1"/>
      <c r="ANS102" s="1"/>
      <c r="ANT102" s="1"/>
      <c r="ANU102" s="1"/>
      <c r="ANV102" s="1"/>
      <c r="ANW102" s="1"/>
      <c r="ANX102" s="1"/>
      <c r="ANY102" s="1"/>
      <c r="ANZ102" s="1"/>
      <c r="AOA102" s="1"/>
      <c r="AOB102" s="1"/>
      <c r="AOC102" s="1"/>
      <c r="AOD102" s="1"/>
      <c r="AOE102" s="1"/>
      <c r="AOF102" s="1"/>
      <c r="AOG102" s="1"/>
      <c r="AOH102" s="1"/>
      <c r="AOI102" s="1"/>
      <c r="AOJ102" s="1"/>
      <c r="AOK102" s="1"/>
      <c r="AOL102" s="1"/>
      <c r="AOM102" s="1"/>
      <c r="AON102" s="1"/>
      <c r="AOO102" s="1"/>
      <c r="AOP102" s="1"/>
      <c r="AOQ102" s="1"/>
      <c r="AOR102" s="1"/>
      <c r="AOS102" s="1"/>
      <c r="AOT102" s="1"/>
      <c r="AOU102" s="1"/>
      <c r="AOV102" s="1"/>
      <c r="AOW102" s="1"/>
      <c r="AOX102" s="1"/>
      <c r="AOY102" s="1"/>
      <c r="AOZ102" s="1"/>
      <c r="APA102" s="1"/>
      <c r="APB102" s="1"/>
      <c r="APC102" s="1"/>
      <c r="APD102" s="1"/>
      <c r="APE102" s="1"/>
      <c r="APF102" s="1"/>
      <c r="APG102" s="1"/>
      <c r="APH102" s="1"/>
      <c r="API102" s="1"/>
    </row>
    <row r="103" spans="1:1101" ht="14.25" customHeight="1" x14ac:dyDescent="0.2">
      <c r="A103" s="8" t="s">
        <v>32</v>
      </c>
      <c r="B103" s="21">
        <f>B104</f>
        <v>3</v>
      </c>
      <c r="C103" s="21"/>
      <c r="D103" s="21"/>
      <c r="E103" s="21">
        <f t="shared" ref="E103:I103" si="46">E104</f>
        <v>37</v>
      </c>
      <c r="F103" s="21"/>
      <c r="G103" s="21"/>
      <c r="H103" s="21">
        <f t="shared" si="46"/>
        <v>454.29</v>
      </c>
      <c r="I103" s="21">
        <f t="shared" si="46"/>
        <v>561.46</v>
      </c>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1"/>
      <c r="VB103" s="1"/>
      <c r="VC103" s="1"/>
      <c r="VD103" s="1"/>
      <c r="VE103" s="1"/>
      <c r="VF103" s="1"/>
      <c r="VG103" s="1"/>
      <c r="VH103" s="1"/>
      <c r="VI103" s="1"/>
      <c r="VJ103" s="1"/>
      <c r="VK103" s="1"/>
      <c r="VL103" s="1"/>
      <c r="VM103" s="1"/>
      <c r="VN103" s="1"/>
      <c r="VO103" s="1"/>
      <c r="VP103" s="1"/>
      <c r="VQ103" s="1"/>
      <c r="VR103" s="1"/>
      <c r="VS103" s="1"/>
      <c r="VT103" s="1"/>
      <c r="VU103" s="1"/>
      <c r="VV103" s="1"/>
      <c r="VW103" s="1"/>
      <c r="VX103" s="1"/>
      <c r="VY103" s="1"/>
      <c r="VZ103" s="1"/>
      <c r="WA103" s="1"/>
      <c r="WB103" s="1"/>
      <c r="WC103" s="1"/>
      <c r="WD103" s="1"/>
      <c r="WE103" s="1"/>
      <c r="WF103" s="1"/>
      <c r="WG103" s="1"/>
      <c r="WH103" s="1"/>
      <c r="WI103" s="1"/>
      <c r="WJ103" s="1"/>
      <c r="WK103" s="1"/>
      <c r="WL103" s="1"/>
      <c r="WM103" s="1"/>
      <c r="WN103" s="1"/>
      <c r="WO103" s="1"/>
      <c r="WP103" s="1"/>
      <c r="WQ103" s="1"/>
      <c r="WR103" s="1"/>
      <c r="WS103" s="1"/>
      <c r="WT103" s="1"/>
      <c r="WU103" s="1"/>
      <c r="WV103" s="1"/>
      <c r="WW103" s="1"/>
      <c r="WX103" s="1"/>
      <c r="WY103" s="1"/>
      <c r="WZ103" s="1"/>
      <c r="XA103" s="1"/>
      <c r="XB103" s="1"/>
      <c r="XC103" s="1"/>
      <c r="XD103" s="1"/>
      <c r="XE103" s="1"/>
      <c r="XF103" s="1"/>
      <c r="XG103" s="1"/>
      <c r="XH103" s="1"/>
      <c r="XI103" s="1"/>
      <c r="XJ103" s="1"/>
      <c r="XK103" s="1"/>
      <c r="XL103" s="1"/>
      <c r="XM103" s="1"/>
      <c r="XN103" s="1"/>
      <c r="XO103" s="1"/>
      <c r="XP103" s="1"/>
      <c r="XQ103" s="1"/>
      <c r="XR103" s="1"/>
      <c r="XS103" s="1"/>
      <c r="XT103" s="1"/>
      <c r="XU103" s="1"/>
      <c r="XV103" s="1"/>
      <c r="XW103" s="1"/>
      <c r="XX103" s="1"/>
      <c r="XY103" s="1"/>
      <c r="XZ103" s="1"/>
      <c r="YA103" s="1"/>
      <c r="YB103" s="1"/>
      <c r="YC103" s="1"/>
      <c r="YD103" s="1"/>
      <c r="YE103" s="1"/>
      <c r="YF103" s="1"/>
      <c r="YG103" s="1"/>
      <c r="YH103" s="1"/>
      <c r="YI103" s="1"/>
      <c r="YJ103" s="1"/>
      <c r="YK103" s="1"/>
      <c r="YL103" s="1"/>
      <c r="YM103" s="1"/>
      <c r="YN103" s="1"/>
      <c r="YO103" s="1"/>
      <c r="YP103" s="1"/>
      <c r="YQ103" s="1"/>
      <c r="YR103" s="1"/>
      <c r="YS103" s="1"/>
      <c r="YT103" s="1"/>
      <c r="YU103" s="1"/>
      <c r="YV103" s="1"/>
      <c r="YW103" s="1"/>
      <c r="YX103" s="1"/>
      <c r="YY103" s="1"/>
      <c r="YZ103" s="1"/>
      <c r="ZA103" s="1"/>
      <c r="ZB103" s="1"/>
      <c r="ZC103" s="1"/>
      <c r="ZD103" s="1"/>
      <c r="ZE103" s="1"/>
      <c r="ZF103" s="1"/>
      <c r="ZG103" s="1"/>
      <c r="ZH103" s="1"/>
      <c r="ZI103" s="1"/>
      <c r="ZJ103" s="1"/>
      <c r="ZK103" s="1"/>
      <c r="ZL103" s="1"/>
      <c r="ZM103" s="1"/>
      <c r="ZN103" s="1"/>
      <c r="ZO103" s="1"/>
      <c r="ZP103" s="1"/>
      <c r="ZQ103" s="1"/>
      <c r="ZR103" s="1"/>
      <c r="ZS103" s="1"/>
      <c r="ZT103" s="1"/>
      <c r="ZU103" s="1"/>
      <c r="ZV103" s="1"/>
      <c r="ZW103" s="1"/>
      <c r="ZX103" s="1"/>
      <c r="ZY103" s="1"/>
      <c r="ZZ103" s="1"/>
      <c r="AAA103" s="1"/>
      <c r="AAB103" s="1"/>
      <c r="AAC103" s="1"/>
      <c r="AAD103" s="1"/>
      <c r="AAE103" s="1"/>
      <c r="AAF103" s="1"/>
      <c r="AAG103" s="1"/>
      <c r="AAH103" s="1"/>
      <c r="AAI103" s="1"/>
      <c r="AAJ103" s="1"/>
      <c r="AAK103" s="1"/>
      <c r="AAL103" s="1"/>
      <c r="AAM103" s="1"/>
      <c r="AAN103" s="1"/>
      <c r="AAO103" s="1"/>
      <c r="AAP103" s="1"/>
      <c r="AAQ103" s="1"/>
      <c r="AAR103" s="1"/>
      <c r="AAS103" s="1"/>
      <c r="AAT103" s="1"/>
      <c r="AAU103" s="1"/>
      <c r="AAV103" s="1"/>
      <c r="AAW103" s="1"/>
      <c r="AAX103" s="1"/>
      <c r="AAY103" s="1"/>
      <c r="AAZ103" s="1"/>
      <c r="ABA103" s="1"/>
      <c r="ABB103" s="1"/>
      <c r="ABC103" s="1"/>
      <c r="ABD103" s="1"/>
      <c r="ABE103" s="1"/>
      <c r="ABF103" s="1"/>
      <c r="ABG103" s="1"/>
      <c r="ABH103" s="1"/>
      <c r="ABI103" s="1"/>
      <c r="ABJ103" s="1"/>
      <c r="ABK103" s="1"/>
      <c r="ABL103" s="1"/>
      <c r="ABM103" s="1"/>
      <c r="ABN103" s="1"/>
      <c r="ABO103" s="1"/>
      <c r="ABP103" s="1"/>
      <c r="ABQ103" s="1"/>
      <c r="ABR103" s="1"/>
      <c r="ABS103" s="1"/>
      <c r="ABT103" s="1"/>
      <c r="ABU103" s="1"/>
      <c r="ABV103" s="1"/>
      <c r="ABW103" s="1"/>
      <c r="ABX103" s="1"/>
      <c r="ABY103" s="1"/>
      <c r="ABZ103" s="1"/>
      <c r="ACA103" s="1"/>
      <c r="ACB103" s="1"/>
      <c r="ACC103" s="1"/>
      <c r="ACD103" s="1"/>
      <c r="ACE103" s="1"/>
      <c r="ACF103" s="1"/>
      <c r="ACG103" s="1"/>
      <c r="ACH103" s="1"/>
      <c r="ACI103" s="1"/>
      <c r="ACJ103" s="1"/>
      <c r="ACK103" s="1"/>
      <c r="ACL103" s="1"/>
      <c r="ACM103" s="1"/>
      <c r="ACN103" s="1"/>
      <c r="ACO103" s="1"/>
      <c r="ACP103" s="1"/>
      <c r="ACQ103" s="1"/>
      <c r="ACR103" s="1"/>
      <c r="ACS103" s="1"/>
      <c r="ACT103" s="1"/>
      <c r="ACU103" s="1"/>
      <c r="ACV103" s="1"/>
      <c r="ACW103" s="1"/>
      <c r="ACX103" s="1"/>
      <c r="ACY103" s="1"/>
      <c r="ACZ103" s="1"/>
      <c r="ADA103" s="1"/>
      <c r="ADB103" s="1"/>
      <c r="ADC103" s="1"/>
      <c r="ADD103" s="1"/>
      <c r="ADE103" s="1"/>
      <c r="ADF103" s="1"/>
      <c r="ADG103" s="1"/>
      <c r="ADH103" s="1"/>
      <c r="ADI103" s="1"/>
      <c r="ADJ103" s="1"/>
      <c r="ADK103" s="1"/>
      <c r="ADL103" s="1"/>
      <c r="ADM103" s="1"/>
      <c r="ADN103" s="1"/>
      <c r="ADO103" s="1"/>
      <c r="ADP103" s="1"/>
      <c r="ADQ103" s="1"/>
      <c r="ADR103" s="1"/>
      <c r="ADS103" s="1"/>
      <c r="ADT103" s="1"/>
      <c r="ADU103" s="1"/>
      <c r="ADV103" s="1"/>
      <c r="ADW103" s="1"/>
      <c r="ADX103" s="1"/>
      <c r="ADY103" s="1"/>
      <c r="ADZ103" s="1"/>
      <c r="AEA103" s="1"/>
      <c r="AEB103" s="1"/>
      <c r="AEC103" s="1"/>
      <c r="AED103" s="1"/>
      <c r="AEE103" s="1"/>
      <c r="AEF103" s="1"/>
      <c r="AEG103" s="1"/>
      <c r="AEH103" s="1"/>
      <c r="AEI103" s="1"/>
      <c r="AEJ103" s="1"/>
      <c r="AEK103" s="1"/>
      <c r="AEL103" s="1"/>
      <c r="AEM103" s="1"/>
      <c r="AEN103" s="1"/>
      <c r="AEO103" s="1"/>
      <c r="AEP103" s="1"/>
      <c r="AEQ103" s="1"/>
      <c r="AER103" s="1"/>
      <c r="AES103" s="1"/>
      <c r="AET103" s="1"/>
      <c r="AEU103" s="1"/>
      <c r="AEV103" s="1"/>
      <c r="AEW103" s="1"/>
      <c r="AEX103" s="1"/>
      <c r="AEY103" s="1"/>
      <c r="AEZ103" s="1"/>
      <c r="AFA103" s="1"/>
      <c r="AFB103" s="1"/>
      <c r="AFC103" s="1"/>
      <c r="AFD103" s="1"/>
      <c r="AFE103" s="1"/>
      <c r="AFF103" s="1"/>
      <c r="AFG103" s="1"/>
      <c r="AFH103" s="1"/>
      <c r="AFI103" s="1"/>
      <c r="AFJ103" s="1"/>
      <c r="AFK103" s="1"/>
      <c r="AFL103" s="1"/>
      <c r="AFM103" s="1"/>
      <c r="AFN103" s="1"/>
      <c r="AFO103" s="1"/>
      <c r="AFP103" s="1"/>
      <c r="AFQ103" s="1"/>
      <c r="AFR103" s="1"/>
      <c r="AFS103" s="1"/>
      <c r="AFT103" s="1"/>
      <c r="AFU103" s="1"/>
      <c r="AFV103" s="1"/>
      <c r="AFW103" s="1"/>
      <c r="AFX103" s="1"/>
      <c r="AFY103" s="1"/>
      <c r="AFZ103" s="1"/>
      <c r="AGA103" s="1"/>
      <c r="AGB103" s="1"/>
      <c r="AGC103" s="1"/>
      <c r="AGD103" s="1"/>
      <c r="AGE103" s="1"/>
      <c r="AGF103" s="1"/>
      <c r="AGG103" s="1"/>
      <c r="AGH103" s="1"/>
      <c r="AGI103" s="1"/>
      <c r="AGJ103" s="1"/>
      <c r="AGK103" s="1"/>
      <c r="AGL103" s="1"/>
      <c r="AGM103" s="1"/>
      <c r="AGN103" s="1"/>
      <c r="AGO103" s="1"/>
      <c r="AGP103" s="1"/>
      <c r="AGQ103" s="1"/>
      <c r="AGR103" s="1"/>
      <c r="AGS103" s="1"/>
      <c r="AGT103" s="1"/>
      <c r="AGU103" s="1"/>
      <c r="AGV103" s="1"/>
      <c r="AGW103" s="1"/>
      <c r="AGX103" s="1"/>
      <c r="AGY103" s="1"/>
      <c r="AGZ103" s="1"/>
      <c r="AHA103" s="1"/>
      <c r="AHB103" s="1"/>
      <c r="AHC103" s="1"/>
      <c r="AHD103" s="1"/>
      <c r="AHE103" s="1"/>
      <c r="AHF103" s="1"/>
      <c r="AHG103" s="1"/>
      <c r="AHH103" s="1"/>
      <c r="AHI103" s="1"/>
      <c r="AHJ103" s="1"/>
      <c r="AHK103" s="1"/>
      <c r="AHL103" s="1"/>
      <c r="AHM103" s="1"/>
      <c r="AHN103" s="1"/>
      <c r="AHO103" s="1"/>
      <c r="AHP103" s="1"/>
      <c r="AHQ103" s="1"/>
      <c r="AHR103" s="1"/>
      <c r="AHS103" s="1"/>
      <c r="AHT103" s="1"/>
      <c r="AHU103" s="1"/>
      <c r="AHV103" s="1"/>
      <c r="AHW103" s="1"/>
      <c r="AHX103" s="1"/>
      <c r="AHY103" s="1"/>
      <c r="AHZ103" s="1"/>
      <c r="AIA103" s="1"/>
      <c r="AIB103" s="1"/>
      <c r="AIC103" s="1"/>
      <c r="AID103" s="1"/>
      <c r="AIE103" s="1"/>
      <c r="AIF103" s="1"/>
      <c r="AIG103" s="1"/>
      <c r="AIH103" s="1"/>
      <c r="AII103" s="1"/>
      <c r="AIJ103" s="1"/>
      <c r="AIK103" s="1"/>
      <c r="AIL103" s="1"/>
      <c r="AIM103" s="1"/>
      <c r="AIN103" s="1"/>
      <c r="AIO103" s="1"/>
      <c r="AIP103" s="1"/>
      <c r="AIQ103" s="1"/>
      <c r="AIR103" s="1"/>
      <c r="AIS103" s="1"/>
      <c r="AIT103" s="1"/>
      <c r="AIU103" s="1"/>
      <c r="AIV103" s="1"/>
      <c r="AIW103" s="1"/>
      <c r="AIX103" s="1"/>
      <c r="AIY103" s="1"/>
      <c r="AIZ103" s="1"/>
      <c r="AJA103" s="1"/>
      <c r="AJB103" s="1"/>
      <c r="AJC103" s="1"/>
      <c r="AJD103" s="1"/>
      <c r="AJE103" s="1"/>
      <c r="AJF103" s="1"/>
      <c r="AJG103" s="1"/>
      <c r="AJH103" s="1"/>
      <c r="AJI103" s="1"/>
      <c r="AJJ103" s="1"/>
      <c r="AJK103" s="1"/>
      <c r="AJL103" s="1"/>
      <c r="AJM103" s="1"/>
      <c r="AJN103" s="1"/>
      <c r="AJO103" s="1"/>
      <c r="AJP103" s="1"/>
      <c r="AJQ103" s="1"/>
      <c r="AJR103" s="1"/>
      <c r="AJS103" s="1"/>
      <c r="AJT103" s="1"/>
      <c r="AJU103" s="1"/>
      <c r="AJV103" s="1"/>
      <c r="AJW103" s="1"/>
      <c r="AJX103" s="1"/>
      <c r="AJY103" s="1"/>
      <c r="AJZ103" s="1"/>
      <c r="AKA103" s="1"/>
      <c r="AKB103" s="1"/>
      <c r="AKC103" s="1"/>
      <c r="AKD103" s="1"/>
      <c r="AKE103" s="1"/>
      <c r="AKF103" s="1"/>
      <c r="AKG103" s="1"/>
      <c r="AKH103" s="1"/>
      <c r="AKI103" s="1"/>
      <c r="AKJ103" s="1"/>
      <c r="AKK103" s="1"/>
      <c r="AKL103" s="1"/>
      <c r="AKM103" s="1"/>
      <c r="AKN103" s="1"/>
      <c r="AKO103" s="1"/>
      <c r="AKP103" s="1"/>
      <c r="AKQ103" s="1"/>
      <c r="AKR103" s="1"/>
      <c r="AKS103" s="1"/>
      <c r="AKT103" s="1"/>
      <c r="AKU103" s="1"/>
      <c r="AKV103" s="1"/>
      <c r="AKW103" s="1"/>
      <c r="AKX103" s="1"/>
      <c r="AKY103" s="1"/>
      <c r="AKZ103" s="1"/>
      <c r="ALA103" s="1"/>
      <c r="ALB103" s="1"/>
      <c r="ALC103" s="1"/>
      <c r="ALD103" s="1"/>
      <c r="ALE103" s="1"/>
      <c r="ALF103" s="1"/>
      <c r="ALG103" s="1"/>
      <c r="ALH103" s="1"/>
      <c r="ALI103" s="1"/>
      <c r="ALJ103" s="1"/>
      <c r="ALK103" s="1"/>
      <c r="ALL103" s="1"/>
      <c r="ALM103" s="1"/>
      <c r="ALN103" s="1"/>
      <c r="ALO103" s="1"/>
      <c r="ALP103" s="1"/>
      <c r="ALQ103" s="1"/>
      <c r="ALR103" s="1"/>
      <c r="ALS103" s="1"/>
      <c r="ALT103" s="1"/>
      <c r="ALU103" s="1"/>
      <c r="ALV103" s="1"/>
      <c r="ALW103" s="1"/>
      <c r="ALX103" s="1"/>
      <c r="ALY103" s="1"/>
      <c r="ALZ103" s="1"/>
      <c r="AMA103" s="1"/>
      <c r="AMB103" s="1"/>
      <c r="AMC103" s="1"/>
      <c r="AMD103" s="1"/>
      <c r="AME103" s="1"/>
      <c r="AMF103" s="1"/>
      <c r="AMG103" s="1"/>
      <c r="AMH103" s="1"/>
      <c r="AMI103" s="1"/>
      <c r="AMJ103" s="1"/>
      <c r="AMK103" s="1"/>
      <c r="AML103" s="1"/>
      <c r="AMM103" s="1"/>
      <c r="AMN103" s="1"/>
      <c r="AMO103" s="1"/>
      <c r="AMP103" s="1"/>
      <c r="AMQ103" s="1"/>
      <c r="AMR103" s="1"/>
      <c r="AMS103" s="1"/>
      <c r="AMT103" s="1"/>
      <c r="AMU103" s="1"/>
      <c r="AMV103" s="1"/>
      <c r="AMW103" s="1"/>
      <c r="AMX103" s="1"/>
      <c r="AMY103" s="1"/>
      <c r="AMZ103" s="1"/>
      <c r="ANA103" s="1"/>
      <c r="ANB103" s="1"/>
      <c r="ANC103" s="1"/>
      <c r="AND103" s="1"/>
      <c r="ANE103" s="1"/>
      <c r="ANF103" s="1"/>
      <c r="ANG103" s="1"/>
      <c r="ANH103" s="1"/>
      <c r="ANI103" s="1"/>
      <c r="ANJ103" s="1"/>
      <c r="ANK103" s="1"/>
      <c r="ANL103" s="1"/>
      <c r="ANM103" s="1"/>
      <c r="ANN103" s="1"/>
      <c r="ANO103" s="1"/>
      <c r="ANP103" s="1"/>
      <c r="ANQ103" s="1"/>
      <c r="ANR103" s="1"/>
      <c r="ANS103" s="1"/>
      <c r="ANT103" s="1"/>
      <c r="ANU103" s="1"/>
      <c r="ANV103" s="1"/>
      <c r="ANW103" s="1"/>
      <c r="ANX103" s="1"/>
      <c r="ANY103" s="1"/>
      <c r="ANZ103" s="1"/>
      <c r="AOA103" s="1"/>
      <c r="AOB103" s="1"/>
      <c r="AOC103" s="1"/>
      <c r="AOD103" s="1"/>
      <c r="AOE103" s="1"/>
      <c r="AOF103" s="1"/>
      <c r="AOG103" s="1"/>
      <c r="AOH103" s="1"/>
      <c r="AOI103" s="1"/>
      <c r="AOJ103" s="1"/>
      <c r="AOK103" s="1"/>
      <c r="AOL103" s="1"/>
      <c r="AOM103" s="1"/>
      <c r="AON103" s="1"/>
      <c r="AOO103" s="1"/>
      <c r="AOP103" s="1"/>
      <c r="AOQ103" s="1"/>
      <c r="AOR103" s="1"/>
      <c r="AOS103" s="1"/>
      <c r="AOT103" s="1"/>
      <c r="AOU103" s="1"/>
      <c r="AOV103" s="1"/>
      <c r="AOW103" s="1"/>
      <c r="AOX103" s="1"/>
      <c r="AOY103" s="1"/>
      <c r="AOZ103" s="1"/>
      <c r="APA103" s="1"/>
      <c r="APB103" s="1"/>
      <c r="APC103" s="1"/>
      <c r="APD103" s="1"/>
      <c r="APE103" s="1"/>
      <c r="APF103" s="1"/>
      <c r="APG103" s="1"/>
      <c r="APH103" s="1"/>
      <c r="API103" s="1"/>
    </row>
    <row r="104" spans="1:1101" ht="25.5" customHeight="1" x14ac:dyDescent="0.2">
      <c r="A104" s="332" t="s">
        <v>17</v>
      </c>
      <c r="B104" s="17">
        <f>SUM(B105:B107)</f>
        <v>3</v>
      </c>
      <c r="C104" s="17"/>
      <c r="D104" s="17"/>
      <c r="E104" s="17">
        <f t="shared" ref="E104:I104" si="47">SUM(E105:E107)</f>
        <v>37</v>
      </c>
      <c r="F104" s="17"/>
      <c r="G104" s="29"/>
      <c r="H104" s="331">
        <f t="shared" si="47"/>
        <v>454.29</v>
      </c>
      <c r="I104" s="331">
        <f t="shared" si="47"/>
        <v>561.46</v>
      </c>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1"/>
      <c r="VB104" s="1"/>
      <c r="VC104" s="1"/>
      <c r="VD104" s="1"/>
      <c r="VE104" s="1"/>
      <c r="VF104" s="1"/>
      <c r="VG104" s="1"/>
      <c r="VH104" s="1"/>
      <c r="VI104" s="1"/>
      <c r="VJ104" s="1"/>
      <c r="VK104" s="1"/>
      <c r="VL104" s="1"/>
      <c r="VM104" s="1"/>
      <c r="VN104" s="1"/>
      <c r="VO104" s="1"/>
      <c r="VP104" s="1"/>
      <c r="VQ104" s="1"/>
      <c r="VR104" s="1"/>
      <c r="VS104" s="1"/>
      <c r="VT104" s="1"/>
      <c r="VU104" s="1"/>
      <c r="VV104" s="1"/>
      <c r="VW104" s="1"/>
      <c r="VX104" s="1"/>
      <c r="VY104" s="1"/>
      <c r="VZ104" s="1"/>
      <c r="WA104" s="1"/>
      <c r="WB104" s="1"/>
      <c r="WC104" s="1"/>
      <c r="WD104" s="1"/>
      <c r="WE104" s="1"/>
      <c r="WF104" s="1"/>
      <c r="WG104" s="1"/>
      <c r="WH104" s="1"/>
      <c r="WI104" s="1"/>
      <c r="WJ104" s="1"/>
      <c r="WK104" s="1"/>
      <c r="WL104" s="1"/>
      <c r="WM104" s="1"/>
      <c r="WN104" s="1"/>
      <c r="WO104" s="1"/>
      <c r="WP104" s="1"/>
      <c r="WQ104" s="1"/>
      <c r="WR104" s="1"/>
      <c r="WS104" s="1"/>
      <c r="WT104" s="1"/>
      <c r="WU104" s="1"/>
      <c r="WV104" s="1"/>
      <c r="WW104" s="1"/>
      <c r="WX104" s="1"/>
      <c r="WY104" s="1"/>
      <c r="WZ104" s="1"/>
      <c r="XA104" s="1"/>
      <c r="XB104" s="1"/>
      <c r="XC104" s="1"/>
      <c r="XD104" s="1"/>
      <c r="XE104" s="1"/>
      <c r="XF104" s="1"/>
      <c r="XG104" s="1"/>
      <c r="XH104" s="1"/>
      <c r="XI104" s="1"/>
      <c r="XJ104" s="1"/>
      <c r="XK104" s="1"/>
      <c r="XL104" s="1"/>
      <c r="XM104" s="1"/>
      <c r="XN104" s="1"/>
      <c r="XO104" s="1"/>
      <c r="XP104" s="1"/>
      <c r="XQ104" s="1"/>
      <c r="XR104" s="1"/>
      <c r="XS104" s="1"/>
      <c r="XT104" s="1"/>
      <c r="XU104" s="1"/>
      <c r="XV104" s="1"/>
      <c r="XW104" s="1"/>
      <c r="XX104" s="1"/>
      <c r="XY104" s="1"/>
      <c r="XZ104" s="1"/>
      <c r="YA104" s="1"/>
      <c r="YB104" s="1"/>
      <c r="YC104" s="1"/>
      <c r="YD104" s="1"/>
      <c r="YE104" s="1"/>
      <c r="YF104" s="1"/>
      <c r="YG104" s="1"/>
      <c r="YH104" s="1"/>
      <c r="YI104" s="1"/>
      <c r="YJ104" s="1"/>
      <c r="YK104" s="1"/>
      <c r="YL104" s="1"/>
      <c r="YM104" s="1"/>
      <c r="YN104" s="1"/>
      <c r="YO104" s="1"/>
      <c r="YP104" s="1"/>
      <c r="YQ104" s="1"/>
      <c r="YR104" s="1"/>
      <c r="YS104" s="1"/>
      <c r="YT104" s="1"/>
      <c r="YU104" s="1"/>
      <c r="YV104" s="1"/>
      <c r="YW104" s="1"/>
      <c r="YX104" s="1"/>
      <c r="YY104" s="1"/>
      <c r="YZ104" s="1"/>
      <c r="ZA104" s="1"/>
      <c r="ZB104" s="1"/>
      <c r="ZC104" s="1"/>
      <c r="ZD104" s="1"/>
      <c r="ZE104" s="1"/>
      <c r="ZF104" s="1"/>
      <c r="ZG104" s="1"/>
      <c r="ZH104" s="1"/>
      <c r="ZI104" s="1"/>
      <c r="ZJ104" s="1"/>
      <c r="ZK104" s="1"/>
      <c r="ZL104" s="1"/>
      <c r="ZM104" s="1"/>
      <c r="ZN104" s="1"/>
      <c r="ZO104" s="1"/>
      <c r="ZP104" s="1"/>
      <c r="ZQ104" s="1"/>
      <c r="ZR104" s="1"/>
      <c r="ZS104" s="1"/>
      <c r="ZT104" s="1"/>
      <c r="ZU104" s="1"/>
      <c r="ZV104" s="1"/>
      <c r="ZW104" s="1"/>
      <c r="ZX104" s="1"/>
      <c r="ZY104" s="1"/>
      <c r="ZZ104" s="1"/>
      <c r="AAA104" s="1"/>
      <c r="AAB104" s="1"/>
      <c r="AAC104" s="1"/>
      <c r="AAD104" s="1"/>
      <c r="AAE104" s="1"/>
      <c r="AAF104" s="1"/>
      <c r="AAG104" s="1"/>
      <c r="AAH104" s="1"/>
      <c r="AAI104" s="1"/>
      <c r="AAJ104" s="1"/>
      <c r="AAK104" s="1"/>
      <c r="AAL104" s="1"/>
      <c r="AAM104" s="1"/>
      <c r="AAN104" s="1"/>
      <c r="AAO104" s="1"/>
      <c r="AAP104" s="1"/>
      <c r="AAQ104" s="1"/>
      <c r="AAR104" s="1"/>
      <c r="AAS104" s="1"/>
      <c r="AAT104" s="1"/>
      <c r="AAU104" s="1"/>
      <c r="AAV104" s="1"/>
      <c r="AAW104" s="1"/>
      <c r="AAX104" s="1"/>
      <c r="AAY104" s="1"/>
      <c r="AAZ104" s="1"/>
      <c r="ABA104" s="1"/>
      <c r="ABB104" s="1"/>
      <c r="ABC104" s="1"/>
      <c r="ABD104" s="1"/>
      <c r="ABE104" s="1"/>
      <c r="ABF104" s="1"/>
      <c r="ABG104" s="1"/>
      <c r="ABH104" s="1"/>
      <c r="ABI104" s="1"/>
      <c r="ABJ104" s="1"/>
      <c r="ABK104" s="1"/>
      <c r="ABL104" s="1"/>
      <c r="ABM104" s="1"/>
      <c r="ABN104" s="1"/>
      <c r="ABO104" s="1"/>
      <c r="ABP104" s="1"/>
      <c r="ABQ104" s="1"/>
      <c r="ABR104" s="1"/>
      <c r="ABS104" s="1"/>
      <c r="ABT104" s="1"/>
      <c r="ABU104" s="1"/>
      <c r="ABV104" s="1"/>
      <c r="ABW104" s="1"/>
      <c r="ABX104" s="1"/>
      <c r="ABY104" s="1"/>
      <c r="ABZ104" s="1"/>
      <c r="ACA104" s="1"/>
      <c r="ACB104" s="1"/>
      <c r="ACC104" s="1"/>
      <c r="ACD104" s="1"/>
      <c r="ACE104" s="1"/>
      <c r="ACF104" s="1"/>
      <c r="ACG104" s="1"/>
      <c r="ACH104" s="1"/>
      <c r="ACI104" s="1"/>
      <c r="ACJ104" s="1"/>
      <c r="ACK104" s="1"/>
      <c r="ACL104" s="1"/>
      <c r="ACM104" s="1"/>
      <c r="ACN104" s="1"/>
      <c r="ACO104" s="1"/>
      <c r="ACP104" s="1"/>
      <c r="ACQ104" s="1"/>
      <c r="ACR104" s="1"/>
      <c r="ACS104" s="1"/>
      <c r="ACT104" s="1"/>
      <c r="ACU104" s="1"/>
      <c r="ACV104" s="1"/>
      <c r="ACW104" s="1"/>
      <c r="ACX104" s="1"/>
      <c r="ACY104" s="1"/>
      <c r="ACZ104" s="1"/>
      <c r="ADA104" s="1"/>
      <c r="ADB104" s="1"/>
      <c r="ADC104" s="1"/>
      <c r="ADD104" s="1"/>
      <c r="ADE104" s="1"/>
      <c r="ADF104" s="1"/>
      <c r="ADG104" s="1"/>
      <c r="ADH104" s="1"/>
      <c r="ADI104" s="1"/>
      <c r="ADJ104" s="1"/>
      <c r="ADK104" s="1"/>
      <c r="ADL104" s="1"/>
      <c r="ADM104" s="1"/>
      <c r="ADN104" s="1"/>
      <c r="ADO104" s="1"/>
      <c r="ADP104" s="1"/>
      <c r="ADQ104" s="1"/>
      <c r="ADR104" s="1"/>
      <c r="ADS104" s="1"/>
      <c r="ADT104" s="1"/>
      <c r="ADU104" s="1"/>
      <c r="ADV104" s="1"/>
      <c r="ADW104" s="1"/>
      <c r="ADX104" s="1"/>
      <c r="ADY104" s="1"/>
      <c r="ADZ104" s="1"/>
      <c r="AEA104" s="1"/>
      <c r="AEB104" s="1"/>
      <c r="AEC104" s="1"/>
      <c r="AED104" s="1"/>
      <c r="AEE104" s="1"/>
      <c r="AEF104" s="1"/>
      <c r="AEG104" s="1"/>
      <c r="AEH104" s="1"/>
      <c r="AEI104" s="1"/>
      <c r="AEJ104" s="1"/>
      <c r="AEK104" s="1"/>
      <c r="AEL104" s="1"/>
      <c r="AEM104" s="1"/>
      <c r="AEN104" s="1"/>
      <c r="AEO104" s="1"/>
      <c r="AEP104" s="1"/>
      <c r="AEQ104" s="1"/>
      <c r="AER104" s="1"/>
      <c r="AES104" s="1"/>
      <c r="AET104" s="1"/>
      <c r="AEU104" s="1"/>
      <c r="AEV104" s="1"/>
      <c r="AEW104" s="1"/>
      <c r="AEX104" s="1"/>
      <c r="AEY104" s="1"/>
      <c r="AEZ104" s="1"/>
      <c r="AFA104" s="1"/>
      <c r="AFB104" s="1"/>
      <c r="AFC104" s="1"/>
      <c r="AFD104" s="1"/>
      <c r="AFE104" s="1"/>
      <c r="AFF104" s="1"/>
      <c r="AFG104" s="1"/>
      <c r="AFH104" s="1"/>
      <c r="AFI104" s="1"/>
      <c r="AFJ104" s="1"/>
      <c r="AFK104" s="1"/>
      <c r="AFL104" s="1"/>
      <c r="AFM104" s="1"/>
      <c r="AFN104" s="1"/>
      <c r="AFO104" s="1"/>
      <c r="AFP104" s="1"/>
      <c r="AFQ104" s="1"/>
      <c r="AFR104" s="1"/>
      <c r="AFS104" s="1"/>
      <c r="AFT104" s="1"/>
      <c r="AFU104" s="1"/>
      <c r="AFV104" s="1"/>
      <c r="AFW104" s="1"/>
      <c r="AFX104" s="1"/>
      <c r="AFY104" s="1"/>
      <c r="AFZ104" s="1"/>
      <c r="AGA104" s="1"/>
      <c r="AGB104" s="1"/>
      <c r="AGC104" s="1"/>
      <c r="AGD104" s="1"/>
      <c r="AGE104" s="1"/>
      <c r="AGF104" s="1"/>
      <c r="AGG104" s="1"/>
      <c r="AGH104" s="1"/>
      <c r="AGI104" s="1"/>
      <c r="AGJ104" s="1"/>
      <c r="AGK104" s="1"/>
      <c r="AGL104" s="1"/>
      <c r="AGM104" s="1"/>
      <c r="AGN104" s="1"/>
      <c r="AGO104" s="1"/>
      <c r="AGP104" s="1"/>
      <c r="AGQ104" s="1"/>
      <c r="AGR104" s="1"/>
      <c r="AGS104" s="1"/>
      <c r="AGT104" s="1"/>
      <c r="AGU104" s="1"/>
      <c r="AGV104" s="1"/>
      <c r="AGW104" s="1"/>
      <c r="AGX104" s="1"/>
      <c r="AGY104" s="1"/>
      <c r="AGZ104" s="1"/>
      <c r="AHA104" s="1"/>
      <c r="AHB104" s="1"/>
      <c r="AHC104" s="1"/>
      <c r="AHD104" s="1"/>
      <c r="AHE104" s="1"/>
      <c r="AHF104" s="1"/>
      <c r="AHG104" s="1"/>
      <c r="AHH104" s="1"/>
      <c r="AHI104" s="1"/>
      <c r="AHJ104" s="1"/>
      <c r="AHK104" s="1"/>
      <c r="AHL104" s="1"/>
      <c r="AHM104" s="1"/>
      <c r="AHN104" s="1"/>
      <c r="AHO104" s="1"/>
      <c r="AHP104" s="1"/>
      <c r="AHQ104" s="1"/>
      <c r="AHR104" s="1"/>
      <c r="AHS104" s="1"/>
      <c r="AHT104" s="1"/>
      <c r="AHU104" s="1"/>
      <c r="AHV104" s="1"/>
      <c r="AHW104" s="1"/>
      <c r="AHX104" s="1"/>
      <c r="AHY104" s="1"/>
      <c r="AHZ104" s="1"/>
      <c r="AIA104" s="1"/>
      <c r="AIB104" s="1"/>
      <c r="AIC104" s="1"/>
      <c r="AID104" s="1"/>
      <c r="AIE104" s="1"/>
      <c r="AIF104" s="1"/>
      <c r="AIG104" s="1"/>
      <c r="AIH104" s="1"/>
      <c r="AII104" s="1"/>
      <c r="AIJ104" s="1"/>
      <c r="AIK104" s="1"/>
      <c r="AIL104" s="1"/>
      <c r="AIM104" s="1"/>
      <c r="AIN104" s="1"/>
      <c r="AIO104" s="1"/>
      <c r="AIP104" s="1"/>
      <c r="AIQ104" s="1"/>
      <c r="AIR104" s="1"/>
      <c r="AIS104" s="1"/>
      <c r="AIT104" s="1"/>
      <c r="AIU104" s="1"/>
      <c r="AIV104" s="1"/>
      <c r="AIW104" s="1"/>
      <c r="AIX104" s="1"/>
      <c r="AIY104" s="1"/>
      <c r="AIZ104" s="1"/>
      <c r="AJA104" s="1"/>
      <c r="AJB104" s="1"/>
      <c r="AJC104" s="1"/>
      <c r="AJD104" s="1"/>
      <c r="AJE104" s="1"/>
      <c r="AJF104" s="1"/>
      <c r="AJG104" s="1"/>
      <c r="AJH104" s="1"/>
      <c r="AJI104" s="1"/>
      <c r="AJJ104" s="1"/>
      <c r="AJK104" s="1"/>
      <c r="AJL104" s="1"/>
      <c r="AJM104" s="1"/>
      <c r="AJN104" s="1"/>
      <c r="AJO104" s="1"/>
      <c r="AJP104" s="1"/>
      <c r="AJQ104" s="1"/>
      <c r="AJR104" s="1"/>
      <c r="AJS104" s="1"/>
      <c r="AJT104" s="1"/>
      <c r="AJU104" s="1"/>
      <c r="AJV104" s="1"/>
      <c r="AJW104" s="1"/>
      <c r="AJX104" s="1"/>
      <c r="AJY104" s="1"/>
      <c r="AJZ104" s="1"/>
      <c r="AKA104" s="1"/>
      <c r="AKB104" s="1"/>
      <c r="AKC104" s="1"/>
      <c r="AKD104" s="1"/>
      <c r="AKE104" s="1"/>
      <c r="AKF104" s="1"/>
      <c r="AKG104" s="1"/>
      <c r="AKH104" s="1"/>
      <c r="AKI104" s="1"/>
      <c r="AKJ104" s="1"/>
      <c r="AKK104" s="1"/>
      <c r="AKL104" s="1"/>
      <c r="AKM104" s="1"/>
      <c r="AKN104" s="1"/>
      <c r="AKO104" s="1"/>
      <c r="AKP104" s="1"/>
      <c r="AKQ104" s="1"/>
      <c r="AKR104" s="1"/>
      <c r="AKS104" s="1"/>
      <c r="AKT104" s="1"/>
      <c r="AKU104" s="1"/>
      <c r="AKV104" s="1"/>
      <c r="AKW104" s="1"/>
      <c r="AKX104" s="1"/>
      <c r="AKY104" s="1"/>
      <c r="AKZ104" s="1"/>
      <c r="ALA104" s="1"/>
      <c r="ALB104" s="1"/>
      <c r="ALC104" s="1"/>
      <c r="ALD104" s="1"/>
      <c r="ALE104" s="1"/>
      <c r="ALF104" s="1"/>
      <c r="ALG104" s="1"/>
      <c r="ALH104" s="1"/>
      <c r="ALI104" s="1"/>
      <c r="ALJ104" s="1"/>
      <c r="ALK104" s="1"/>
      <c r="ALL104" s="1"/>
      <c r="ALM104" s="1"/>
      <c r="ALN104" s="1"/>
      <c r="ALO104" s="1"/>
      <c r="ALP104" s="1"/>
      <c r="ALQ104" s="1"/>
      <c r="ALR104" s="1"/>
      <c r="ALS104" s="1"/>
      <c r="ALT104" s="1"/>
      <c r="ALU104" s="1"/>
      <c r="ALV104" s="1"/>
      <c r="ALW104" s="1"/>
      <c r="ALX104" s="1"/>
      <c r="ALY104" s="1"/>
      <c r="ALZ104" s="1"/>
      <c r="AMA104" s="1"/>
      <c r="AMB104" s="1"/>
      <c r="AMC104" s="1"/>
      <c r="AMD104" s="1"/>
      <c r="AME104" s="1"/>
      <c r="AMF104" s="1"/>
      <c r="AMG104" s="1"/>
      <c r="AMH104" s="1"/>
      <c r="AMI104" s="1"/>
      <c r="AMJ104" s="1"/>
      <c r="AMK104" s="1"/>
      <c r="AML104" s="1"/>
      <c r="AMM104" s="1"/>
      <c r="AMN104" s="1"/>
      <c r="AMO104" s="1"/>
      <c r="AMP104" s="1"/>
      <c r="AMQ104" s="1"/>
      <c r="AMR104" s="1"/>
      <c r="AMS104" s="1"/>
      <c r="AMT104" s="1"/>
      <c r="AMU104" s="1"/>
      <c r="AMV104" s="1"/>
      <c r="AMW104" s="1"/>
      <c r="AMX104" s="1"/>
      <c r="AMY104" s="1"/>
      <c r="AMZ104" s="1"/>
      <c r="ANA104" s="1"/>
      <c r="ANB104" s="1"/>
      <c r="ANC104" s="1"/>
      <c r="AND104" s="1"/>
      <c r="ANE104" s="1"/>
      <c r="ANF104" s="1"/>
      <c r="ANG104" s="1"/>
      <c r="ANH104" s="1"/>
      <c r="ANI104" s="1"/>
      <c r="ANJ104" s="1"/>
      <c r="ANK104" s="1"/>
      <c r="ANL104" s="1"/>
      <c r="ANM104" s="1"/>
      <c r="ANN104" s="1"/>
      <c r="ANO104" s="1"/>
      <c r="ANP104" s="1"/>
      <c r="ANQ104" s="1"/>
      <c r="ANR104" s="1"/>
      <c r="ANS104" s="1"/>
      <c r="ANT104" s="1"/>
      <c r="ANU104" s="1"/>
      <c r="ANV104" s="1"/>
      <c r="ANW104" s="1"/>
      <c r="ANX104" s="1"/>
      <c r="ANY104" s="1"/>
      <c r="ANZ104" s="1"/>
      <c r="AOA104" s="1"/>
      <c r="AOB104" s="1"/>
      <c r="AOC104" s="1"/>
      <c r="AOD104" s="1"/>
      <c r="AOE104" s="1"/>
      <c r="AOF104" s="1"/>
      <c r="AOG104" s="1"/>
      <c r="AOH104" s="1"/>
      <c r="AOI104" s="1"/>
      <c r="AOJ104" s="1"/>
      <c r="AOK104" s="1"/>
      <c r="AOL104" s="1"/>
      <c r="AOM104" s="1"/>
      <c r="AON104" s="1"/>
      <c r="AOO104" s="1"/>
      <c r="AOP104" s="1"/>
      <c r="AOQ104" s="1"/>
      <c r="AOR104" s="1"/>
      <c r="AOS104" s="1"/>
      <c r="AOT104" s="1"/>
      <c r="AOU104" s="1"/>
      <c r="AOV104" s="1"/>
      <c r="AOW104" s="1"/>
      <c r="AOX104" s="1"/>
      <c r="AOY104" s="1"/>
      <c r="AOZ104" s="1"/>
      <c r="APA104" s="1"/>
      <c r="APB104" s="1"/>
      <c r="APC104" s="1"/>
      <c r="APD104" s="1"/>
      <c r="APE104" s="1"/>
      <c r="APF104" s="1"/>
      <c r="APG104" s="1"/>
      <c r="APH104" s="1"/>
      <c r="API104" s="1"/>
    </row>
    <row r="105" spans="1:1101" ht="14.25" customHeight="1" x14ac:dyDescent="0.2">
      <c r="A105" s="9" t="s">
        <v>33</v>
      </c>
      <c r="B105" s="22">
        <v>1</v>
      </c>
      <c r="C105" s="22">
        <f t="shared" ref="C105:C107" si="48">D105+E105</f>
        <v>168</v>
      </c>
      <c r="D105" s="22">
        <v>165</v>
      </c>
      <c r="E105" s="16">
        <v>3</v>
      </c>
      <c r="F105" s="23"/>
      <c r="G105" s="30" t="s">
        <v>48</v>
      </c>
      <c r="H105" s="24">
        <f t="shared" ref="H105:H107" si="49">ROUND(G105*E105*2,2)</f>
        <v>37.380000000000003</v>
      </c>
      <c r="I105" s="23">
        <f t="shared" si="31"/>
        <v>46.2</v>
      </c>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1"/>
      <c r="VB105" s="1"/>
      <c r="VC105" s="1"/>
      <c r="VD105" s="1"/>
      <c r="VE105" s="1"/>
      <c r="VF105" s="1"/>
      <c r="VG105" s="1"/>
      <c r="VH105" s="1"/>
      <c r="VI105" s="1"/>
      <c r="VJ105" s="1"/>
      <c r="VK105" s="1"/>
      <c r="VL105" s="1"/>
      <c r="VM105" s="1"/>
      <c r="VN105" s="1"/>
      <c r="VO105" s="1"/>
      <c r="VP105" s="1"/>
      <c r="VQ105" s="1"/>
      <c r="VR105" s="1"/>
      <c r="VS105" s="1"/>
      <c r="VT105" s="1"/>
      <c r="VU105" s="1"/>
      <c r="VV105" s="1"/>
      <c r="VW105" s="1"/>
      <c r="VX105" s="1"/>
      <c r="VY105" s="1"/>
      <c r="VZ105" s="1"/>
      <c r="WA105" s="1"/>
      <c r="WB105" s="1"/>
      <c r="WC105" s="1"/>
      <c r="WD105" s="1"/>
      <c r="WE105" s="1"/>
      <c r="WF105" s="1"/>
      <c r="WG105" s="1"/>
      <c r="WH105" s="1"/>
      <c r="WI105" s="1"/>
      <c r="WJ105" s="1"/>
      <c r="WK105" s="1"/>
      <c r="WL105" s="1"/>
      <c r="WM105" s="1"/>
      <c r="WN105" s="1"/>
      <c r="WO105" s="1"/>
      <c r="WP105" s="1"/>
      <c r="WQ105" s="1"/>
      <c r="WR105" s="1"/>
      <c r="WS105" s="1"/>
      <c r="WT105" s="1"/>
      <c r="WU105" s="1"/>
      <c r="WV105" s="1"/>
      <c r="WW105" s="1"/>
      <c r="WX105" s="1"/>
      <c r="WY105" s="1"/>
      <c r="WZ105" s="1"/>
      <c r="XA105" s="1"/>
      <c r="XB105" s="1"/>
      <c r="XC105" s="1"/>
      <c r="XD105" s="1"/>
      <c r="XE105" s="1"/>
      <c r="XF105" s="1"/>
      <c r="XG105" s="1"/>
      <c r="XH105" s="1"/>
      <c r="XI105" s="1"/>
      <c r="XJ105" s="1"/>
      <c r="XK105" s="1"/>
      <c r="XL105" s="1"/>
      <c r="XM105" s="1"/>
      <c r="XN105" s="1"/>
      <c r="XO105" s="1"/>
      <c r="XP105" s="1"/>
      <c r="XQ105" s="1"/>
      <c r="XR105" s="1"/>
      <c r="XS105" s="1"/>
      <c r="XT105" s="1"/>
      <c r="XU105" s="1"/>
      <c r="XV105" s="1"/>
      <c r="XW105" s="1"/>
      <c r="XX105" s="1"/>
      <c r="XY105" s="1"/>
      <c r="XZ105" s="1"/>
      <c r="YA105" s="1"/>
      <c r="YB105" s="1"/>
      <c r="YC105" s="1"/>
      <c r="YD105" s="1"/>
      <c r="YE105" s="1"/>
      <c r="YF105" s="1"/>
      <c r="YG105" s="1"/>
      <c r="YH105" s="1"/>
      <c r="YI105" s="1"/>
      <c r="YJ105" s="1"/>
      <c r="YK105" s="1"/>
      <c r="YL105" s="1"/>
      <c r="YM105" s="1"/>
      <c r="YN105" s="1"/>
      <c r="YO105" s="1"/>
      <c r="YP105" s="1"/>
      <c r="YQ105" s="1"/>
      <c r="YR105" s="1"/>
      <c r="YS105" s="1"/>
      <c r="YT105" s="1"/>
      <c r="YU105" s="1"/>
      <c r="YV105" s="1"/>
      <c r="YW105" s="1"/>
      <c r="YX105" s="1"/>
      <c r="YY105" s="1"/>
      <c r="YZ105" s="1"/>
      <c r="ZA105" s="1"/>
      <c r="ZB105" s="1"/>
      <c r="ZC105" s="1"/>
      <c r="ZD105" s="1"/>
      <c r="ZE105" s="1"/>
      <c r="ZF105" s="1"/>
      <c r="ZG105" s="1"/>
      <c r="ZH105" s="1"/>
      <c r="ZI105" s="1"/>
      <c r="ZJ105" s="1"/>
      <c r="ZK105" s="1"/>
      <c r="ZL105" s="1"/>
      <c r="ZM105" s="1"/>
      <c r="ZN105" s="1"/>
      <c r="ZO105" s="1"/>
      <c r="ZP105" s="1"/>
      <c r="ZQ105" s="1"/>
      <c r="ZR105" s="1"/>
      <c r="ZS105" s="1"/>
      <c r="ZT105" s="1"/>
      <c r="ZU105" s="1"/>
      <c r="ZV105" s="1"/>
      <c r="ZW105" s="1"/>
      <c r="ZX105" s="1"/>
      <c r="ZY105" s="1"/>
      <c r="ZZ105" s="1"/>
      <c r="AAA105" s="1"/>
      <c r="AAB105" s="1"/>
      <c r="AAC105" s="1"/>
      <c r="AAD105" s="1"/>
      <c r="AAE105" s="1"/>
      <c r="AAF105" s="1"/>
      <c r="AAG105" s="1"/>
      <c r="AAH105" s="1"/>
      <c r="AAI105" s="1"/>
      <c r="AAJ105" s="1"/>
      <c r="AAK105" s="1"/>
      <c r="AAL105" s="1"/>
      <c r="AAM105" s="1"/>
      <c r="AAN105" s="1"/>
      <c r="AAO105" s="1"/>
      <c r="AAP105" s="1"/>
      <c r="AAQ105" s="1"/>
      <c r="AAR105" s="1"/>
      <c r="AAS105" s="1"/>
      <c r="AAT105" s="1"/>
      <c r="AAU105" s="1"/>
      <c r="AAV105" s="1"/>
      <c r="AAW105" s="1"/>
      <c r="AAX105" s="1"/>
      <c r="AAY105" s="1"/>
      <c r="AAZ105" s="1"/>
      <c r="ABA105" s="1"/>
      <c r="ABB105" s="1"/>
      <c r="ABC105" s="1"/>
      <c r="ABD105" s="1"/>
      <c r="ABE105" s="1"/>
      <c r="ABF105" s="1"/>
      <c r="ABG105" s="1"/>
      <c r="ABH105" s="1"/>
      <c r="ABI105" s="1"/>
      <c r="ABJ105" s="1"/>
      <c r="ABK105" s="1"/>
      <c r="ABL105" s="1"/>
      <c r="ABM105" s="1"/>
      <c r="ABN105" s="1"/>
      <c r="ABO105" s="1"/>
      <c r="ABP105" s="1"/>
      <c r="ABQ105" s="1"/>
      <c r="ABR105" s="1"/>
      <c r="ABS105" s="1"/>
      <c r="ABT105" s="1"/>
      <c r="ABU105" s="1"/>
      <c r="ABV105" s="1"/>
      <c r="ABW105" s="1"/>
      <c r="ABX105" s="1"/>
      <c r="ABY105" s="1"/>
      <c r="ABZ105" s="1"/>
      <c r="ACA105" s="1"/>
      <c r="ACB105" s="1"/>
      <c r="ACC105" s="1"/>
      <c r="ACD105" s="1"/>
      <c r="ACE105" s="1"/>
      <c r="ACF105" s="1"/>
      <c r="ACG105" s="1"/>
      <c r="ACH105" s="1"/>
      <c r="ACI105" s="1"/>
      <c r="ACJ105" s="1"/>
      <c r="ACK105" s="1"/>
      <c r="ACL105" s="1"/>
      <c r="ACM105" s="1"/>
      <c r="ACN105" s="1"/>
      <c r="ACO105" s="1"/>
      <c r="ACP105" s="1"/>
      <c r="ACQ105" s="1"/>
      <c r="ACR105" s="1"/>
      <c r="ACS105" s="1"/>
      <c r="ACT105" s="1"/>
      <c r="ACU105" s="1"/>
      <c r="ACV105" s="1"/>
      <c r="ACW105" s="1"/>
      <c r="ACX105" s="1"/>
      <c r="ACY105" s="1"/>
      <c r="ACZ105" s="1"/>
      <c r="ADA105" s="1"/>
      <c r="ADB105" s="1"/>
      <c r="ADC105" s="1"/>
      <c r="ADD105" s="1"/>
      <c r="ADE105" s="1"/>
      <c r="ADF105" s="1"/>
      <c r="ADG105" s="1"/>
      <c r="ADH105" s="1"/>
      <c r="ADI105" s="1"/>
      <c r="ADJ105" s="1"/>
      <c r="ADK105" s="1"/>
      <c r="ADL105" s="1"/>
      <c r="ADM105" s="1"/>
      <c r="ADN105" s="1"/>
      <c r="ADO105" s="1"/>
      <c r="ADP105" s="1"/>
      <c r="ADQ105" s="1"/>
      <c r="ADR105" s="1"/>
      <c r="ADS105" s="1"/>
      <c r="ADT105" s="1"/>
      <c r="ADU105" s="1"/>
      <c r="ADV105" s="1"/>
      <c r="ADW105" s="1"/>
      <c r="ADX105" s="1"/>
      <c r="ADY105" s="1"/>
      <c r="ADZ105" s="1"/>
      <c r="AEA105" s="1"/>
      <c r="AEB105" s="1"/>
      <c r="AEC105" s="1"/>
      <c r="AED105" s="1"/>
      <c r="AEE105" s="1"/>
      <c r="AEF105" s="1"/>
      <c r="AEG105" s="1"/>
      <c r="AEH105" s="1"/>
      <c r="AEI105" s="1"/>
      <c r="AEJ105" s="1"/>
      <c r="AEK105" s="1"/>
      <c r="AEL105" s="1"/>
      <c r="AEM105" s="1"/>
      <c r="AEN105" s="1"/>
      <c r="AEO105" s="1"/>
      <c r="AEP105" s="1"/>
      <c r="AEQ105" s="1"/>
      <c r="AER105" s="1"/>
      <c r="AES105" s="1"/>
      <c r="AET105" s="1"/>
      <c r="AEU105" s="1"/>
      <c r="AEV105" s="1"/>
      <c r="AEW105" s="1"/>
      <c r="AEX105" s="1"/>
      <c r="AEY105" s="1"/>
      <c r="AEZ105" s="1"/>
      <c r="AFA105" s="1"/>
      <c r="AFB105" s="1"/>
      <c r="AFC105" s="1"/>
      <c r="AFD105" s="1"/>
      <c r="AFE105" s="1"/>
      <c r="AFF105" s="1"/>
      <c r="AFG105" s="1"/>
      <c r="AFH105" s="1"/>
      <c r="AFI105" s="1"/>
      <c r="AFJ105" s="1"/>
      <c r="AFK105" s="1"/>
      <c r="AFL105" s="1"/>
      <c r="AFM105" s="1"/>
      <c r="AFN105" s="1"/>
      <c r="AFO105" s="1"/>
      <c r="AFP105" s="1"/>
      <c r="AFQ105" s="1"/>
      <c r="AFR105" s="1"/>
      <c r="AFS105" s="1"/>
      <c r="AFT105" s="1"/>
      <c r="AFU105" s="1"/>
      <c r="AFV105" s="1"/>
      <c r="AFW105" s="1"/>
      <c r="AFX105" s="1"/>
      <c r="AFY105" s="1"/>
      <c r="AFZ105" s="1"/>
      <c r="AGA105" s="1"/>
      <c r="AGB105" s="1"/>
      <c r="AGC105" s="1"/>
      <c r="AGD105" s="1"/>
      <c r="AGE105" s="1"/>
      <c r="AGF105" s="1"/>
      <c r="AGG105" s="1"/>
      <c r="AGH105" s="1"/>
      <c r="AGI105" s="1"/>
      <c r="AGJ105" s="1"/>
      <c r="AGK105" s="1"/>
      <c r="AGL105" s="1"/>
      <c r="AGM105" s="1"/>
      <c r="AGN105" s="1"/>
      <c r="AGO105" s="1"/>
      <c r="AGP105" s="1"/>
      <c r="AGQ105" s="1"/>
      <c r="AGR105" s="1"/>
      <c r="AGS105" s="1"/>
      <c r="AGT105" s="1"/>
      <c r="AGU105" s="1"/>
      <c r="AGV105" s="1"/>
      <c r="AGW105" s="1"/>
      <c r="AGX105" s="1"/>
      <c r="AGY105" s="1"/>
      <c r="AGZ105" s="1"/>
      <c r="AHA105" s="1"/>
      <c r="AHB105" s="1"/>
      <c r="AHC105" s="1"/>
      <c r="AHD105" s="1"/>
      <c r="AHE105" s="1"/>
      <c r="AHF105" s="1"/>
      <c r="AHG105" s="1"/>
      <c r="AHH105" s="1"/>
      <c r="AHI105" s="1"/>
      <c r="AHJ105" s="1"/>
      <c r="AHK105" s="1"/>
      <c r="AHL105" s="1"/>
      <c r="AHM105" s="1"/>
      <c r="AHN105" s="1"/>
      <c r="AHO105" s="1"/>
      <c r="AHP105" s="1"/>
      <c r="AHQ105" s="1"/>
      <c r="AHR105" s="1"/>
      <c r="AHS105" s="1"/>
      <c r="AHT105" s="1"/>
      <c r="AHU105" s="1"/>
      <c r="AHV105" s="1"/>
      <c r="AHW105" s="1"/>
      <c r="AHX105" s="1"/>
      <c r="AHY105" s="1"/>
      <c r="AHZ105" s="1"/>
      <c r="AIA105" s="1"/>
      <c r="AIB105" s="1"/>
      <c r="AIC105" s="1"/>
      <c r="AID105" s="1"/>
      <c r="AIE105" s="1"/>
      <c r="AIF105" s="1"/>
      <c r="AIG105" s="1"/>
      <c r="AIH105" s="1"/>
      <c r="AII105" s="1"/>
      <c r="AIJ105" s="1"/>
      <c r="AIK105" s="1"/>
      <c r="AIL105" s="1"/>
      <c r="AIM105" s="1"/>
      <c r="AIN105" s="1"/>
      <c r="AIO105" s="1"/>
      <c r="AIP105" s="1"/>
      <c r="AIQ105" s="1"/>
      <c r="AIR105" s="1"/>
      <c r="AIS105" s="1"/>
      <c r="AIT105" s="1"/>
      <c r="AIU105" s="1"/>
      <c r="AIV105" s="1"/>
      <c r="AIW105" s="1"/>
      <c r="AIX105" s="1"/>
      <c r="AIY105" s="1"/>
      <c r="AIZ105" s="1"/>
      <c r="AJA105" s="1"/>
      <c r="AJB105" s="1"/>
      <c r="AJC105" s="1"/>
      <c r="AJD105" s="1"/>
      <c r="AJE105" s="1"/>
      <c r="AJF105" s="1"/>
      <c r="AJG105" s="1"/>
      <c r="AJH105" s="1"/>
      <c r="AJI105" s="1"/>
      <c r="AJJ105" s="1"/>
      <c r="AJK105" s="1"/>
      <c r="AJL105" s="1"/>
      <c r="AJM105" s="1"/>
      <c r="AJN105" s="1"/>
      <c r="AJO105" s="1"/>
      <c r="AJP105" s="1"/>
      <c r="AJQ105" s="1"/>
      <c r="AJR105" s="1"/>
      <c r="AJS105" s="1"/>
      <c r="AJT105" s="1"/>
      <c r="AJU105" s="1"/>
      <c r="AJV105" s="1"/>
      <c r="AJW105" s="1"/>
      <c r="AJX105" s="1"/>
      <c r="AJY105" s="1"/>
      <c r="AJZ105" s="1"/>
      <c r="AKA105" s="1"/>
      <c r="AKB105" s="1"/>
      <c r="AKC105" s="1"/>
      <c r="AKD105" s="1"/>
      <c r="AKE105" s="1"/>
      <c r="AKF105" s="1"/>
      <c r="AKG105" s="1"/>
      <c r="AKH105" s="1"/>
      <c r="AKI105" s="1"/>
      <c r="AKJ105" s="1"/>
      <c r="AKK105" s="1"/>
      <c r="AKL105" s="1"/>
      <c r="AKM105" s="1"/>
      <c r="AKN105" s="1"/>
      <c r="AKO105" s="1"/>
      <c r="AKP105" s="1"/>
      <c r="AKQ105" s="1"/>
      <c r="AKR105" s="1"/>
      <c r="AKS105" s="1"/>
      <c r="AKT105" s="1"/>
      <c r="AKU105" s="1"/>
      <c r="AKV105" s="1"/>
      <c r="AKW105" s="1"/>
      <c r="AKX105" s="1"/>
      <c r="AKY105" s="1"/>
      <c r="AKZ105" s="1"/>
      <c r="ALA105" s="1"/>
      <c r="ALB105" s="1"/>
      <c r="ALC105" s="1"/>
      <c r="ALD105" s="1"/>
      <c r="ALE105" s="1"/>
      <c r="ALF105" s="1"/>
      <c r="ALG105" s="1"/>
      <c r="ALH105" s="1"/>
      <c r="ALI105" s="1"/>
      <c r="ALJ105" s="1"/>
      <c r="ALK105" s="1"/>
      <c r="ALL105" s="1"/>
      <c r="ALM105" s="1"/>
      <c r="ALN105" s="1"/>
      <c r="ALO105" s="1"/>
      <c r="ALP105" s="1"/>
      <c r="ALQ105" s="1"/>
      <c r="ALR105" s="1"/>
      <c r="ALS105" s="1"/>
      <c r="ALT105" s="1"/>
      <c r="ALU105" s="1"/>
      <c r="ALV105" s="1"/>
      <c r="ALW105" s="1"/>
      <c r="ALX105" s="1"/>
      <c r="ALY105" s="1"/>
      <c r="ALZ105" s="1"/>
      <c r="AMA105" s="1"/>
      <c r="AMB105" s="1"/>
      <c r="AMC105" s="1"/>
      <c r="AMD105" s="1"/>
      <c r="AME105" s="1"/>
      <c r="AMF105" s="1"/>
      <c r="AMG105" s="1"/>
      <c r="AMH105" s="1"/>
      <c r="AMI105" s="1"/>
      <c r="AMJ105" s="1"/>
      <c r="AMK105" s="1"/>
      <c r="AML105" s="1"/>
      <c r="AMM105" s="1"/>
      <c r="AMN105" s="1"/>
      <c r="AMO105" s="1"/>
      <c r="AMP105" s="1"/>
      <c r="AMQ105" s="1"/>
      <c r="AMR105" s="1"/>
      <c r="AMS105" s="1"/>
      <c r="AMT105" s="1"/>
      <c r="AMU105" s="1"/>
      <c r="AMV105" s="1"/>
      <c r="AMW105" s="1"/>
      <c r="AMX105" s="1"/>
      <c r="AMY105" s="1"/>
      <c r="AMZ105" s="1"/>
      <c r="ANA105" s="1"/>
      <c r="ANB105" s="1"/>
      <c r="ANC105" s="1"/>
      <c r="AND105" s="1"/>
      <c r="ANE105" s="1"/>
      <c r="ANF105" s="1"/>
      <c r="ANG105" s="1"/>
      <c r="ANH105" s="1"/>
      <c r="ANI105" s="1"/>
      <c r="ANJ105" s="1"/>
      <c r="ANK105" s="1"/>
      <c r="ANL105" s="1"/>
      <c r="ANM105" s="1"/>
      <c r="ANN105" s="1"/>
      <c r="ANO105" s="1"/>
      <c r="ANP105" s="1"/>
      <c r="ANQ105" s="1"/>
      <c r="ANR105" s="1"/>
      <c r="ANS105" s="1"/>
      <c r="ANT105" s="1"/>
      <c r="ANU105" s="1"/>
      <c r="ANV105" s="1"/>
      <c r="ANW105" s="1"/>
      <c r="ANX105" s="1"/>
      <c r="ANY105" s="1"/>
      <c r="ANZ105" s="1"/>
      <c r="AOA105" s="1"/>
      <c r="AOB105" s="1"/>
      <c r="AOC105" s="1"/>
      <c r="AOD105" s="1"/>
      <c r="AOE105" s="1"/>
      <c r="AOF105" s="1"/>
      <c r="AOG105" s="1"/>
      <c r="AOH105" s="1"/>
      <c r="AOI105" s="1"/>
      <c r="AOJ105" s="1"/>
      <c r="AOK105" s="1"/>
      <c r="AOL105" s="1"/>
      <c r="AOM105" s="1"/>
      <c r="AON105" s="1"/>
      <c r="AOO105" s="1"/>
      <c r="AOP105" s="1"/>
      <c r="AOQ105" s="1"/>
      <c r="AOR105" s="1"/>
      <c r="AOS105" s="1"/>
      <c r="AOT105" s="1"/>
      <c r="AOU105" s="1"/>
      <c r="AOV105" s="1"/>
      <c r="AOW105" s="1"/>
      <c r="AOX105" s="1"/>
      <c r="AOY105" s="1"/>
      <c r="AOZ105" s="1"/>
      <c r="APA105" s="1"/>
      <c r="APB105" s="1"/>
      <c r="APC105" s="1"/>
      <c r="APD105" s="1"/>
      <c r="APE105" s="1"/>
      <c r="APF105" s="1"/>
      <c r="APG105" s="1"/>
      <c r="APH105" s="1"/>
      <c r="API105" s="1"/>
    </row>
    <row r="106" spans="1:1101" ht="14.25" customHeight="1" x14ac:dyDescent="0.2">
      <c r="A106" s="9" t="s">
        <v>33</v>
      </c>
      <c r="B106" s="22">
        <v>1</v>
      </c>
      <c r="C106" s="22">
        <f t="shared" si="48"/>
        <v>175</v>
      </c>
      <c r="D106" s="22">
        <v>165</v>
      </c>
      <c r="E106" s="16">
        <v>10</v>
      </c>
      <c r="F106" s="23"/>
      <c r="G106" s="30" t="s">
        <v>55</v>
      </c>
      <c r="H106" s="24">
        <f t="shared" si="49"/>
        <v>122.62</v>
      </c>
      <c r="I106" s="23">
        <f t="shared" si="31"/>
        <v>151.55000000000001</v>
      </c>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1"/>
      <c r="VB106" s="1"/>
      <c r="VC106" s="1"/>
      <c r="VD106" s="1"/>
      <c r="VE106" s="1"/>
      <c r="VF106" s="1"/>
      <c r="VG106" s="1"/>
      <c r="VH106" s="1"/>
      <c r="VI106" s="1"/>
      <c r="VJ106" s="1"/>
      <c r="VK106" s="1"/>
      <c r="VL106" s="1"/>
      <c r="VM106" s="1"/>
      <c r="VN106" s="1"/>
      <c r="VO106" s="1"/>
      <c r="VP106" s="1"/>
      <c r="VQ106" s="1"/>
      <c r="VR106" s="1"/>
      <c r="VS106" s="1"/>
      <c r="VT106" s="1"/>
      <c r="VU106" s="1"/>
      <c r="VV106" s="1"/>
      <c r="VW106" s="1"/>
      <c r="VX106" s="1"/>
      <c r="VY106" s="1"/>
      <c r="VZ106" s="1"/>
      <c r="WA106" s="1"/>
      <c r="WB106" s="1"/>
      <c r="WC106" s="1"/>
      <c r="WD106" s="1"/>
      <c r="WE106" s="1"/>
      <c r="WF106" s="1"/>
      <c r="WG106" s="1"/>
      <c r="WH106" s="1"/>
      <c r="WI106" s="1"/>
      <c r="WJ106" s="1"/>
      <c r="WK106" s="1"/>
      <c r="WL106" s="1"/>
      <c r="WM106" s="1"/>
      <c r="WN106" s="1"/>
      <c r="WO106" s="1"/>
      <c r="WP106" s="1"/>
      <c r="WQ106" s="1"/>
      <c r="WR106" s="1"/>
      <c r="WS106" s="1"/>
      <c r="WT106" s="1"/>
      <c r="WU106" s="1"/>
      <c r="WV106" s="1"/>
      <c r="WW106" s="1"/>
      <c r="WX106" s="1"/>
      <c r="WY106" s="1"/>
      <c r="WZ106" s="1"/>
      <c r="XA106" s="1"/>
      <c r="XB106" s="1"/>
      <c r="XC106" s="1"/>
      <c r="XD106" s="1"/>
      <c r="XE106" s="1"/>
      <c r="XF106" s="1"/>
      <c r="XG106" s="1"/>
      <c r="XH106" s="1"/>
      <c r="XI106" s="1"/>
      <c r="XJ106" s="1"/>
      <c r="XK106" s="1"/>
      <c r="XL106" s="1"/>
      <c r="XM106" s="1"/>
      <c r="XN106" s="1"/>
      <c r="XO106" s="1"/>
      <c r="XP106" s="1"/>
      <c r="XQ106" s="1"/>
      <c r="XR106" s="1"/>
      <c r="XS106" s="1"/>
      <c r="XT106" s="1"/>
      <c r="XU106" s="1"/>
      <c r="XV106" s="1"/>
      <c r="XW106" s="1"/>
      <c r="XX106" s="1"/>
      <c r="XY106" s="1"/>
      <c r="XZ106" s="1"/>
      <c r="YA106" s="1"/>
      <c r="YB106" s="1"/>
      <c r="YC106" s="1"/>
      <c r="YD106" s="1"/>
      <c r="YE106" s="1"/>
      <c r="YF106" s="1"/>
      <c r="YG106" s="1"/>
      <c r="YH106" s="1"/>
      <c r="YI106" s="1"/>
      <c r="YJ106" s="1"/>
      <c r="YK106" s="1"/>
      <c r="YL106" s="1"/>
      <c r="YM106" s="1"/>
      <c r="YN106" s="1"/>
      <c r="YO106" s="1"/>
      <c r="YP106" s="1"/>
      <c r="YQ106" s="1"/>
      <c r="YR106" s="1"/>
      <c r="YS106" s="1"/>
      <c r="YT106" s="1"/>
      <c r="YU106" s="1"/>
      <c r="YV106" s="1"/>
      <c r="YW106" s="1"/>
      <c r="YX106" s="1"/>
      <c r="YY106" s="1"/>
      <c r="YZ106" s="1"/>
      <c r="ZA106" s="1"/>
      <c r="ZB106" s="1"/>
      <c r="ZC106" s="1"/>
      <c r="ZD106" s="1"/>
      <c r="ZE106" s="1"/>
      <c r="ZF106" s="1"/>
      <c r="ZG106" s="1"/>
      <c r="ZH106" s="1"/>
      <c r="ZI106" s="1"/>
      <c r="ZJ106" s="1"/>
      <c r="ZK106" s="1"/>
      <c r="ZL106" s="1"/>
      <c r="ZM106" s="1"/>
      <c r="ZN106" s="1"/>
      <c r="ZO106" s="1"/>
      <c r="ZP106" s="1"/>
      <c r="ZQ106" s="1"/>
      <c r="ZR106" s="1"/>
      <c r="ZS106" s="1"/>
      <c r="ZT106" s="1"/>
      <c r="ZU106" s="1"/>
      <c r="ZV106" s="1"/>
      <c r="ZW106" s="1"/>
      <c r="ZX106" s="1"/>
      <c r="ZY106" s="1"/>
      <c r="ZZ106" s="1"/>
      <c r="AAA106" s="1"/>
      <c r="AAB106" s="1"/>
      <c r="AAC106" s="1"/>
      <c r="AAD106" s="1"/>
      <c r="AAE106" s="1"/>
      <c r="AAF106" s="1"/>
      <c r="AAG106" s="1"/>
      <c r="AAH106" s="1"/>
      <c r="AAI106" s="1"/>
      <c r="AAJ106" s="1"/>
      <c r="AAK106" s="1"/>
      <c r="AAL106" s="1"/>
      <c r="AAM106" s="1"/>
      <c r="AAN106" s="1"/>
      <c r="AAO106" s="1"/>
      <c r="AAP106" s="1"/>
      <c r="AAQ106" s="1"/>
      <c r="AAR106" s="1"/>
      <c r="AAS106" s="1"/>
      <c r="AAT106" s="1"/>
      <c r="AAU106" s="1"/>
      <c r="AAV106" s="1"/>
      <c r="AAW106" s="1"/>
      <c r="AAX106" s="1"/>
      <c r="AAY106" s="1"/>
      <c r="AAZ106" s="1"/>
      <c r="ABA106" s="1"/>
      <c r="ABB106" s="1"/>
      <c r="ABC106" s="1"/>
      <c r="ABD106" s="1"/>
      <c r="ABE106" s="1"/>
      <c r="ABF106" s="1"/>
      <c r="ABG106" s="1"/>
      <c r="ABH106" s="1"/>
      <c r="ABI106" s="1"/>
      <c r="ABJ106" s="1"/>
      <c r="ABK106" s="1"/>
      <c r="ABL106" s="1"/>
      <c r="ABM106" s="1"/>
      <c r="ABN106" s="1"/>
      <c r="ABO106" s="1"/>
      <c r="ABP106" s="1"/>
      <c r="ABQ106" s="1"/>
      <c r="ABR106" s="1"/>
      <c r="ABS106" s="1"/>
      <c r="ABT106" s="1"/>
      <c r="ABU106" s="1"/>
      <c r="ABV106" s="1"/>
      <c r="ABW106" s="1"/>
      <c r="ABX106" s="1"/>
      <c r="ABY106" s="1"/>
      <c r="ABZ106" s="1"/>
      <c r="ACA106" s="1"/>
      <c r="ACB106" s="1"/>
      <c r="ACC106" s="1"/>
      <c r="ACD106" s="1"/>
      <c r="ACE106" s="1"/>
      <c r="ACF106" s="1"/>
      <c r="ACG106" s="1"/>
      <c r="ACH106" s="1"/>
      <c r="ACI106" s="1"/>
      <c r="ACJ106" s="1"/>
      <c r="ACK106" s="1"/>
      <c r="ACL106" s="1"/>
      <c r="ACM106" s="1"/>
      <c r="ACN106" s="1"/>
      <c r="ACO106" s="1"/>
      <c r="ACP106" s="1"/>
      <c r="ACQ106" s="1"/>
      <c r="ACR106" s="1"/>
      <c r="ACS106" s="1"/>
      <c r="ACT106" s="1"/>
      <c r="ACU106" s="1"/>
      <c r="ACV106" s="1"/>
      <c r="ACW106" s="1"/>
      <c r="ACX106" s="1"/>
      <c r="ACY106" s="1"/>
      <c r="ACZ106" s="1"/>
      <c r="ADA106" s="1"/>
      <c r="ADB106" s="1"/>
      <c r="ADC106" s="1"/>
      <c r="ADD106" s="1"/>
      <c r="ADE106" s="1"/>
      <c r="ADF106" s="1"/>
      <c r="ADG106" s="1"/>
      <c r="ADH106" s="1"/>
      <c r="ADI106" s="1"/>
      <c r="ADJ106" s="1"/>
      <c r="ADK106" s="1"/>
      <c r="ADL106" s="1"/>
      <c r="ADM106" s="1"/>
      <c r="ADN106" s="1"/>
      <c r="ADO106" s="1"/>
      <c r="ADP106" s="1"/>
      <c r="ADQ106" s="1"/>
      <c r="ADR106" s="1"/>
      <c r="ADS106" s="1"/>
      <c r="ADT106" s="1"/>
      <c r="ADU106" s="1"/>
      <c r="ADV106" s="1"/>
      <c r="ADW106" s="1"/>
      <c r="ADX106" s="1"/>
      <c r="ADY106" s="1"/>
      <c r="ADZ106" s="1"/>
      <c r="AEA106" s="1"/>
      <c r="AEB106" s="1"/>
      <c r="AEC106" s="1"/>
      <c r="AED106" s="1"/>
      <c r="AEE106" s="1"/>
      <c r="AEF106" s="1"/>
      <c r="AEG106" s="1"/>
      <c r="AEH106" s="1"/>
      <c r="AEI106" s="1"/>
      <c r="AEJ106" s="1"/>
      <c r="AEK106" s="1"/>
      <c r="AEL106" s="1"/>
      <c r="AEM106" s="1"/>
      <c r="AEN106" s="1"/>
      <c r="AEO106" s="1"/>
      <c r="AEP106" s="1"/>
      <c r="AEQ106" s="1"/>
      <c r="AER106" s="1"/>
      <c r="AES106" s="1"/>
      <c r="AET106" s="1"/>
      <c r="AEU106" s="1"/>
      <c r="AEV106" s="1"/>
      <c r="AEW106" s="1"/>
      <c r="AEX106" s="1"/>
      <c r="AEY106" s="1"/>
      <c r="AEZ106" s="1"/>
      <c r="AFA106" s="1"/>
      <c r="AFB106" s="1"/>
      <c r="AFC106" s="1"/>
      <c r="AFD106" s="1"/>
      <c r="AFE106" s="1"/>
      <c r="AFF106" s="1"/>
      <c r="AFG106" s="1"/>
      <c r="AFH106" s="1"/>
      <c r="AFI106" s="1"/>
      <c r="AFJ106" s="1"/>
      <c r="AFK106" s="1"/>
      <c r="AFL106" s="1"/>
      <c r="AFM106" s="1"/>
      <c r="AFN106" s="1"/>
      <c r="AFO106" s="1"/>
      <c r="AFP106" s="1"/>
      <c r="AFQ106" s="1"/>
      <c r="AFR106" s="1"/>
      <c r="AFS106" s="1"/>
      <c r="AFT106" s="1"/>
      <c r="AFU106" s="1"/>
      <c r="AFV106" s="1"/>
      <c r="AFW106" s="1"/>
      <c r="AFX106" s="1"/>
      <c r="AFY106" s="1"/>
      <c r="AFZ106" s="1"/>
      <c r="AGA106" s="1"/>
      <c r="AGB106" s="1"/>
      <c r="AGC106" s="1"/>
      <c r="AGD106" s="1"/>
      <c r="AGE106" s="1"/>
      <c r="AGF106" s="1"/>
      <c r="AGG106" s="1"/>
      <c r="AGH106" s="1"/>
      <c r="AGI106" s="1"/>
      <c r="AGJ106" s="1"/>
      <c r="AGK106" s="1"/>
      <c r="AGL106" s="1"/>
      <c r="AGM106" s="1"/>
      <c r="AGN106" s="1"/>
      <c r="AGO106" s="1"/>
      <c r="AGP106" s="1"/>
      <c r="AGQ106" s="1"/>
      <c r="AGR106" s="1"/>
      <c r="AGS106" s="1"/>
      <c r="AGT106" s="1"/>
      <c r="AGU106" s="1"/>
      <c r="AGV106" s="1"/>
      <c r="AGW106" s="1"/>
      <c r="AGX106" s="1"/>
      <c r="AGY106" s="1"/>
      <c r="AGZ106" s="1"/>
      <c r="AHA106" s="1"/>
      <c r="AHB106" s="1"/>
      <c r="AHC106" s="1"/>
      <c r="AHD106" s="1"/>
      <c r="AHE106" s="1"/>
      <c r="AHF106" s="1"/>
      <c r="AHG106" s="1"/>
      <c r="AHH106" s="1"/>
      <c r="AHI106" s="1"/>
      <c r="AHJ106" s="1"/>
      <c r="AHK106" s="1"/>
      <c r="AHL106" s="1"/>
      <c r="AHM106" s="1"/>
      <c r="AHN106" s="1"/>
      <c r="AHO106" s="1"/>
      <c r="AHP106" s="1"/>
      <c r="AHQ106" s="1"/>
      <c r="AHR106" s="1"/>
      <c r="AHS106" s="1"/>
      <c r="AHT106" s="1"/>
      <c r="AHU106" s="1"/>
      <c r="AHV106" s="1"/>
      <c r="AHW106" s="1"/>
      <c r="AHX106" s="1"/>
      <c r="AHY106" s="1"/>
      <c r="AHZ106" s="1"/>
      <c r="AIA106" s="1"/>
      <c r="AIB106" s="1"/>
      <c r="AIC106" s="1"/>
      <c r="AID106" s="1"/>
      <c r="AIE106" s="1"/>
      <c r="AIF106" s="1"/>
      <c r="AIG106" s="1"/>
      <c r="AIH106" s="1"/>
      <c r="AII106" s="1"/>
      <c r="AIJ106" s="1"/>
      <c r="AIK106" s="1"/>
      <c r="AIL106" s="1"/>
      <c r="AIM106" s="1"/>
      <c r="AIN106" s="1"/>
      <c r="AIO106" s="1"/>
      <c r="AIP106" s="1"/>
      <c r="AIQ106" s="1"/>
      <c r="AIR106" s="1"/>
      <c r="AIS106" s="1"/>
      <c r="AIT106" s="1"/>
      <c r="AIU106" s="1"/>
      <c r="AIV106" s="1"/>
      <c r="AIW106" s="1"/>
      <c r="AIX106" s="1"/>
      <c r="AIY106" s="1"/>
      <c r="AIZ106" s="1"/>
      <c r="AJA106" s="1"/>
      <c r="AJB106" s="1"/>
      <c r="AJC106" s="1"/>
      <c r="AJD106" s="1"/>
      <c r="AJE106" s="1"/>
      <c r="AJF106" s="1"/>
      <c r="AJG106" s="1"/>
      <c r="AJH106" s="1"/>
      <c r="AJI106" s="1"/>
      <c r="AJJ106" s="1"/>
      <c r="AJK106" s="1"/>
      <c r="AJL106" s="1"/>
      <c r="AJM106" s="1"/>
      <c r="AJN106" s="1"/>
      <c r="AJO106" s="1"/>
      <c r="AJP106" s="1"/>
      <c r="AJQ106" s="1"/>
      <c r="AJR106" s="1"/>
      <c r="AJS106" s="1"/>
      <c r="AJT106" s="1"/>
      <c r="AJU106" s="1"/>
      <c r="AJV106" s="1"/>
      <c r="AJW106" s="1"/>
      <c r="AJX106" s="1"/>
      <c r="AJY106" s="1"/>
      <c r="AJZ106" s="1"/>
      <c r="AKA106" s="1"/>
      <c r="AKB106" s="1"/>
      <c r="AKC106" s="1"/>
      <c r="AKD106" s="1"/>
      <c r="AKE106" s="1"/>
      <c r="AKF106" s="1"/>
      <c r="AKG106" s="1"/>
      <c r="AKH106" s="1"/>
      <c r="AKI106" s="1"/>
      <c r="AKJ106" s="1"/>
      <c r="AKK106" s="1"/>
      <c r="AKL106" s="1"/>
      <c r="AKM106" s="1"/>
      <c r="AKN106" s="1"/>
      <c r="AKO106" s="1"/>
      <c r="AKP106" s="1"/>
      <c r="AKQ106" s="1"/>
      <c r="AKR106" s="1"/>
      <c r="AKS106" s="1"/>
      <c r="AKT106" s="1"/>
      <c r="AKU106" s="1"/>
      <c r="AKV106" s="1"/>
      <c r="AKW106" s="1"/>
      <c r="AKX106" s="1"/>
      <c r="AKY106" s="1"/>
      <c r="AKZ106" s="1"/>
      <c r="ALA106" s="1"/>
      <c r="ALB106" s="1"/>
      <c r="ALC106" s="1"/>
      <c r="ALD106" s="1"/>
      <c r="ALE106" s="1"/>
      <c r="ALF106" s="1"/>
      <c r="ALG106" s="1"/>
      <c r="ALH106" s="1"/>
      <c r="ALI106" s="1"/>
      <c r="ALJ106" s="1"/>
      <c r="ALK106" s="1"/>
      <c r="ALL106" s="1"/>
      <c r="ALM106" s="1"/>
      <c r="ALN106" s="1"/>
      <c r="ALO106" s="1"/>
      <c r="ALP106" s="1"/>
      <c r="ALQ106" s="1"/>
      <c r="ALR106" s="1"/>
      <c r="ALS106" s="1"/>
      <c r="ALT106" s="1"/>
      <c r="ALU106" s="1"/>
      <c r="ALV106" s="1"/>
      <c r="ALW106" s="1"/>
      <c r="ALX106" s="1"/>
      <c r="ALY106" s="1"/>
      <c r="ALZ106" s="1"/>
      <c r="AMA106" s="1"/>
      <c r="AMB106" s="1"/>
      <c r="AMC106" s="1"/>
      <c r="AMD106" s="1"/>
      <c r="AME106" s="1"/>
      <c r="AMF106" s="1"/>
      <c r="AMG106" s="1"/>
      <c r="AMH106" s="1"/>
      <c r="AMI106" s="1"/>
      <c r="AMJ106" s="1"/>
      <c r="AMK106" s="1"/>
      <c r="AML106" s="1"/>
      <c r="AMM106" s="1"/>
      <c r="AMN106" s="1"/>
      <c r="AMO106" s="1"/>
      <c r="AMP106" s="1"/>
      <c r="AMQ106" s="1"/>
      <c r="AMR106" s="1"/>
      <c r="AMS106" s="1"/>
      <c r="AMT106" s="1"/>
      <c r="AMU106" s="1"/>
      <c r="AMV106" s="1"/>
      <c r="AMW106" s="1"/>
      <c r="AMX106" s="1"/>
      <c r="AMY106" s="1"/>
      <c r="AMZ106" s="1"/>
      <c r="ANA106" s="1"/>
      <c r="ANB106" s="1"/>
      <c r="ANC106" s="1"/>
      <c r="AND106" s="1"/>
      <c r="ANE106" s="1"/>
      <c r="ANF106" s="1"/>
      <c r="ANG106" s="1"/>
      <c r="ANH106" s="1"/>
      <c r="ANI106" s="1"/>
      <c r="ANJ106" s="1"/>
      <c r="ANK106" s="1"/>
      <c r="ANL106" s="1"/>
      <c r="ANM106" s="1"/>
      <c r="ANN106" s="1"/>
      <c r="ANO106" s="1"/>
      <c r="ANP106" s="1"/>
      <c r="ANQ106" s="1"/>
      <c r="ANR106" s="1"/>
      <c r="ANS106" s="1"/>
      <c r="ANT106" s="1"/>
      <c r="ANU106" s="1"/>
      <c r="ANV106" s="1"/>
      <c r="ANW106" s="1"/>
      <c r="ANX106" s="1"/>
      <c r="ANY106" s="1"/>
      <c r="ANZ106" s="1"/>
      <c r="AOA106" s="1"/>
      <c r="AOB106" s="1"/>
      <c r="AOC106" s="1"/>
      <c r="AOD106" s="1"/>
      <c r="AOE106" s="1"/>
      <c r="AOF106" s="1"/>
      <c r="AOG106" s="1"/>
      <c r="AOH106" s="1"/>
      <c r="AOI106" s="1"/>
      <c r="AOJ106" s="1"/>
      <c r="AOK106" s="1"/>
      <c r="AOL106" s="1"/>
      <c r="AOM106" s="1"/>
      <c r="AON106" s="1"/>
      <c r="AOO106" s="1"/>
      <c r="AOP106" s="1"/>
      <c r="AOQ106" s="1"/>
      <c r="AOR106" s="1"/>
      <c r="AOS106" s="1"/>
      <c r="AOT106" s="1"/>
      <c r="AOU106" s="1"/>
      <c r="AOV106" s="1"/>
      <c r="AOW106" s="1"/>
      <c r="AOX106" s="1"/>
      <c r="AOY106" s="1"/>
      <c r="AOZ106" s="1"/>
      <c r="APA106" s="1"/>
      <c r="APB106" s="1"/>
      <c r="APC106" s="1"/>
      <c r="APD106" s="1"/>
      <c r="APE106" s="1"/>
      <c r="APF106" s="1"/>
      <c r="APG106" s="1"/>
      <c r="APH106" s="1"/>
      <c r="API106" s="1"/>
    </row>
    <row r="107" spans="1:1101" ht="14.25" customHeight="1" x14ac:dyDescent="0.2">
      <c r="A107" s="9" t="s">
        <v>33</v>
      </c>
      <c r="B107" s="22">
        <v>1</v>
      </c>
      <c r="C107" s="22">
        <f t="shared" si="48"/>
        <v>189</v>
      </c>
      <c r="D107" s="22">
        <v>165</v>
      </c>
      <c r="E107" s="16">
        <v>24</v>
      </c>
      <c r="F107" s="23"/>
      <c r="G107" s="30" t="s">
        <v>55</v>
      </c>
      <c r="H107" s="24">
        <f t="shared" si="49"/>
        <v>294.29000000000002</v>
      </c>
      <c r="I107" s="23">
        <f t="shared" si="31"/>
        <v>363.71</v>
      </c>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1"/>
      <c r="VB107" s="1"/>
      <c r="VC107" s="1"/>
      <c r="VD107" s="1"/>
      <c r="VE107" s="1"/>
      <c r="VF107" s="1"/>
      <c r="VG107" s="1"/>
      <c r="VH107" s="1"/>
      <c r="VI107" s="1"/>
      <c r="VJ107" s="1"/>
      <c r="VK107" s="1"/>
      <c r="VL107" s="1"/>
      <c r="VM107" s="1"/>
      <c r="VN107" s="1"/>
      <c r="VO107" s="1"/>
      <c r="VP107" s="1"/>
      <c r="VQ107" s="1"/>
      <c r="VR107" s="1"/>
      <c r="VS107" s="1"/>
      <c r="VT107" s="1"/>
      <c r="VU107" s="1"/>
      <c r="VV107" s="1"/>
      <c r="VW107" s="1"/>
      <c r="VX107" s="1"/>
      <c r="VY107" s="1"/>
      <c r="VZ107" s="1"/>
      <c r="WA107" s="1"/>
      <c r="WB107" s="1"/>
      <c r="WC107" s="1"/>
      <c r="WD107" s="1"/>
      <c r="WE107" s="1"/>
      <c r="WF107" s="1"/>
      <c r="WG107" s="1"/>
      <c r="WH107" s="1"/>
      <c r="WI107" s="1"/>
      <c r="WJ107" s="1"/>
      <c r="WK107" s="1"/>
      <c r="WL107" s="1"/>
      <c r="WM107" s="1"/>
      <c r="WN107" s="1"/>
      <c r="WO107" s="1"/>
      <c r="WP107" s="1"/>
      <c r="WQ107" s="1"/>
      <c r="WR107" s="1"/>
      <c r="WS107" s="1"/>
      <c r="WT107" s="1"/>
      <c r="WU107" s="1"/>
      <c r="WV107" s="1"/>
      <c r="WW107" s="1"/>
      <c r="WX107" s="1"/>
      <c r="WY107" s="1"/>
      <c r="WZ107" s="1"/>
      <c r="XA107" s="1"/>
      <c r="XB107" s="1"/>
      <c r="XC107" s="1"/>
      <c r="XD107" s="1"/>
      <c r="XE107" s="1"/>
      <c r="XF107" s="1"/>
      <c r="XG107" s="1"/>
      <c r="XH107" s="1"/>
      <c r="XI107" s="1"/>
      <c r="XJ107" s="1"/>
      <c r="XK107" s="1"/>
      <c r="XL107" s="1"/>
      <c r="XM107" s="1"/>
      <c r="XN107" s="1"/>
      <c r="XO107" s="1"/>
      <c r="XP107" s="1"/>
      <c r="XQ107" s="1"/>
      <c r="XR107" s="1"/>
      <c r="XS107" s="1"/>
      <c r="XT107" s="1"/>
      <c r="XU107" s="1"/>
      <c r="XV107" s="1"/>
      <c r="XW107" s="1"/>
      <c r="XX107" s="1"/>
      <c r="XY107" s="1"/>
      <c r="XZ107" s="1"/>
      <c r="YA107" s="1"/>
      <c r="YB107" s="1"/>
      <c r="YC107" s="1"/>
      <c r="YD107" s="1"/>
      <c r="YE107" s="1"/>
      <c r="YF107" s="1"/>
      <c r="YG107" s="1"/>
      <c r="YH107" s="1"/>
      <c r="YI107" s="1"/>
      <c r="YJ107" s="1"/>
      <c r="YK107" s="1"/>
      <c r="YL107" s="1"/>
      <c r="YM107" s="1"/>
      <c r="YN107" s="1"/>
      <c r="YO107" s="1"/>
      <c r="YP107" s="1"/>
      <c r="YQ107" s="1"/>
      <c r="YR107" s="1"/>
      <c r="YS107" s="1"/>
      <c r="YT107" s="1"/>
      <c r="YU107" s="1"/>
      <c r="YV107" s="1"/>
      <c r="YW107" s="1"/>
      <c r="YX107" s="1"/>
      <c r="YY107" s="1"/>
      <c r="YZ107" s="1"/>
      <c r="ZA107" s="1"/>
      <c r="ZB107" s="1"/>
      <c r="ZC107" s="1"/>
      <c r="ZD107" s="1"/>
      <c r="ZE107" s="1"/>
      <c r="ZF107" s="1"/>
      <c r="ZG107" s="1"/>
      <c r="ZH107" s="1"/>
      <c r="ZI107" s="1"/>
      <c r="ZJ107" s="1"/>
      <c r="ZK107" s="1"/>
      <c r="ZL107" s="1"/>
      <c r="ZM107" s="1"/>
      <c r="ZN107" s="1"/>
      <c r="ZO107" s="1"/>
      <c r="ZP107" s="1"/>
      <c r="ZQ107" s="1"/>
      <c r="ZR107" s="1"/>
      <c r="ZS107" s="1"/>
      <c r="ZT107" s="1"/>
      <c r="ZU107" s="1"/>
      <c r="ZV107" s="1"/>
      <c r="ZW107" s="1"/>
      <c r="ZX107" s="1"/>
      <c r="ZY107" s="1"/>
      <c r="ZZ107" s="1"/>
      <c r="AAA107" s="1"/>
      <c r="AAB107" s="1"/>
      <c r="AAC107" s="1"/>
      <c r="AAD107" s="1"/>
      <c r="AAE107" s="1"/>
      <c r="AAF107" s="1"/>
      <c r="AAG107" s="1"/>
      <c r="AAH107" s="1"/>
      <c r="AAI107" s="1"/>
      <c r="AAJ107" s="1"/>
      <c r="AAK107" s="1"/>
      <c r="AAL107" s="1"/>
      <c r="AAM107" s="1"/>
      <c r="AAN107" s="1"/>
      <c r="AAO107" s="1"/>
      <c r="AAP107" s="1"/>
      <c r="AAQ107" s="1"/>
      <c r="AAR107" s="1"/>
      <c r="AAS107" s="1"/>
      <c r="AAT107" s="1"/>
      <c r="AAU107" s="1"/>
      <c r="AAV107" s="1"/>
      <c r="AAW107" s="1"/>
      <c r="AAX107" s="1"/>
      <c r="AAY107" s="1"/>
      <c r="AAZ107" s="1"/>
      <c r="ABA107" s="1"/>
      <c r="ABB107" s="1"/>
      <c r="ABC107" s="1"/>
      <c r="ABD107" s="1"/>
      <c r="ABE107" s="1"/>
      <c r="ABF107" s="1"/>
      <c r="ABG107" s="1"/>
      <c r="ABH107" s="1"/>
      <c r="ABI107" s="1"/>
      <c r="ABJ107" s="1"/>
      <c r="ABK107" s="1"/>
      <c r="ABL107" s="1"/>
      <c r="ABM107" s="1"/>
      <c r="ABN107" s="1"/>
      <c r="ABO107" s="1"/>
      <c r="ABP107" s="1"/>
      <c r="ABQ107" s="1"/>
      <c r="ABR107" s="1"/>
      <c r="ABS107" s="1"/>
      <c r="ABT107" s="1"/>
      <c r="ABU107" s="1"/>
      <c r="ABV107" s="1"/>
      <c r="ABW107" s="1"/>
      <c r="ABX107" s="1"/>
      <c r="ABY107" s="1"/>
      <c r="ABZ107" s="1"/>
      <c r="ACA107" s="1"/>
      <c r="ACB107" s="1"/>
      <c r="ACC107" s="1"/>
      <c r="ACD107" s="1"/>
      <c r="ACE107" s="1"/>
      <c r="ACF107" s="1"/>
      <c r="ACG107" s="1"/>
      <c r="ACH107" s="1"/>
      <c r="ACI107" s="1"/>
      <c r="ACJ107" s="1"/>
      <c r="ACK107" s="1"/>
      <c r="ACL107" s="1"/>
      <c r="ACM107" s="1"/>
      <c r="ACN107" s="1"/>
      <c r="ACO107" s="1"/>
      <c r="ACP107" s="1"/>
      <c r="ACQ107" s="1"/>
      <c r="ACR107" s="1"/>
      <c r="ACS107" s="1"/>
      <c r="ACT107" s="1"/>
      <c r="ACU107" s="1"/>
      <c r="ACV107" s="1"/>
      <c r="ACW107" s="1"/>
      <c r="ACX107" s="1"/>
      <c r="ACY107" s="1"/>
      <c r="ACZ107" s="1"/>
      <c r="ADA107" s="1"/>
      <c r="ADB107" s="1"/>
      <c r="ADC107" s="1"/>
      <c r="ADD107" s="1"/>
      <c r="ADE107" s="1"/>
      <c r="ADF107" s="1"/>
      <c r="ADG107" s="1"/>
      <c r="ADH107" s="1"/>
      <c r="ADI107" s="1"/>
      <c r="ADJ107" s="1"/>
      <c r="ADK107" s="1"/>
      <c r="ADL107" s="1"/>
      <c r="ADM107" s="1"/>
      <c r="ADN107" s="1"/>
      <c r="ADO107" s="1"/>
      <c r="ADP107" s="1"/>
      <c r="ADQ107" s="1"/>
      <c r="ADR107" s="1"/>
      <c r="ADS107" s="1"/>
      <c r="ADT107" s="1"/>
      <c r="ADU107" s="1"/>
      <c r="ADV107" s="1"/>
      <c r="ADW107" s="1"/>
      <c r="ADX107" s="1"/>
      <c r="ADY107" s="1"/>
      <c r="ADZ107" s="1"/>
      <c r="AEA107" s="1"/>
      <c r="AEB107" s="1"/>
      <c r="AEC107" s="1"/>
      <c r="AED107" s="1"/>
      <c r="AEE107" s="1"/>
      <c r="AEF107" s="1"/>
      <c r="AEG107" s="1"/>
      <c r="AEH107" s="1"/>
      <c r="AEI107" s="1"/>
      <c r="AEJ107" s="1"/>
      <c r="AEK107" s="1"/>
      <c r="AEL107" s="1"/>
      <c r="AEM107" s="1"/>
      <c r="AEN107" s="1"/>
      <c r="AEO107" s="1"/>
      <c r="AEP107" s="1"/>
      <c r="AEQ107" s="1"/>
      <c r="AER107" s="1"/>
      <c r="AES107" s="1"/>
      <c r="AET107" s="1"/>
      <c r="AEU107" s="1"/>
      <c r="AEV107" s="1"/>
      <c r="AEW107" s="1"/>
      <c r="AEX107" s="1"/>
      <c r="AEY107" s="1"/>
      <c r="AEZ107" s="1"/>
      <c r="AFA107" s="1"/>
      <c r="AFB107" s="1"/>
      <c r="AFC107" s="1"/>
      <c r="AFD107" s="1"/>
      <c r="AFE107" s="1"/>
      <c r="AFF107" s="1"/>
      <c r="AFG107" s="1"/>
      <c r="AFH107" s="1"/>
      <c r="AFI107" s="1"/>
      <c r="AFJ107" s="1"/>
      <c r="AFK107" s="1"/>
      <c r="AFL107" s="1"/>
      <c r="AFM107" s="1"/>
      <c r="AFN107" s="1"/>
      <c r="AFO107" s="1"/>
      <c r="AFP107" s="1"/>
      <c r="AFQ107" s="1"/>
      <c r="AFR107" s="1"/>
      <c r="AFS107" s="1"/>
      <c r="AFT107" s="1"/>
      <c r="AFU107" s="1"/>
      <c r="AFV107" s="1"/>
      <c r="AFW107" s="1"/>
      <c r="AFX107" s="1"/>
      <c r="AFY107" s="1"/>
      <c r="AFZ107" s="1"/>
      <c r="AGA107" s="1"/>
      <c r="AGB107" s="1"/>
      <c r="AGC107" s="1"/>
      <c r="AGD107" s="1"/>
      <c r="AGE107" s="1"/>
      <c r="AGF107" s="1"/>
      <c r="AGG107" s="1"/>
      <c r="AGH107" s="1"/>
      <c r="AGI107" s="1"/>
      <c r="AGJ107" s="1"/>
      <c r="AGK107" s="1"/>
      <c r="AGL107" s="1"/>
      <c r="AGM107" s="1"/>
      <c r="AGN107" s="1"/>
      <c r="AGO107" s="1"/>
      <c r="AGP107" s="1"/>
      <c r="AGQ107" s="1"/>
      <c r="AGR107" s="1"/>
      <c r="AGS107" s="1"/>
      <c r="AGT107" s="1"/>
      <c r="AGU107" s="1"/>
      <c r="AGV107" s="1"/>
      <c r="AGW107" s="1"/>
      <c r="AGX107" s="1"/>
      <c r="AGY107" s="1"/>
      <c r="AGZ107" s="1"/>
      <c r="AHA107" s="1"/>
      <c r="AHB107" s="1"/>
      <c r="AHC107" s="1"/>
      <c r="AHD107" s="1"/>
      <c r="AHE107" s="1"/>
      <c r="AHF107" s="1"/>
      <c r="AHG107" s="1"/>
      <c r="AHH107" s="1"/>
      <c r="AHI107" s="1"/>
      <c r="AHJ107" s="1"/>
      <c r="AHK107" s="1"/>
      <c r="AHL107" s="1"/>
      <c r="AHM107" s="1"/>
      <c r="AHN107" s="1"/>
      <c r="AHO107" s="1"/>
      <c r="AHP107" s="1"/>
      <c r="AHQ107" s="1"/>
      <c r="AHR107" s="1"/>
      <c r="AHS107" s="1"/>
      <c r="AHT107" s="1"/>
      <c r="AHU107" s="1"/>
      <c r="AHV107" s="1"/>
      <c r="AHW107" s="1"/>
      <c r="AHX107" s="1"/>
      <c r="AHY107" s="1"/>
      <c r="AHZ107" s="1"/>
      <c r="AIA107" s="1"/>
      <c r="AIB107" s="1"/>
      <c r="AIC107" s="1"/>
      <c r="AID107" s="1"/>
      <c r="AIE107" s="1"/>
      <c r="AIF107" s="1"/>
      <c r="AIG107" s="1"/>
      <c r="AIH107" s="1"/>
      <c r="AII107" s="1"/>
      <c r="AIJ107" s="1"/>
      <c r="AIK107" s="1"/>
      <c r="AIL107" s="1"/>
      <c r="AIM107" s="1"/>
      <c r="AIN107" s="1"/>
      <c r="AIO107" s="1"/>
      <c r="AIP107" s="1"/>
      <c r="AIQ107" s="1"/>
      <c r="AIR107" s="1"/>
      <c r="AIS107" s="1"/>
      <c r="AIT107" s="1"/>
      <c r="AIU107" s="1"/>
      <c r="AIV107" s="1"/>
      <c r="AIW107" s="1"/>
      <c r="AIX107" s="1"/>
      <c r="AIY107" s="1"/>
      <c r="AIZ107" s="1"/>
      <c r="AJA107" s="1"/>
      <c r="AJB107" s="1"/>
      <c r="AJC107" s="1"/>
      <c r="AJD107" s="1"/>
      <c r="AJE107" s="1"/>
      <c r="AJF107" s="1"/>
      <c r="AJG107" s="1"/>
      <c r="AJH107" s="1"/>
      <c r="AJI107" s="1"/>
      <c r="AJJ107" s="1"/>
      <c r="AJK107" s="1"/>
      <c r="AJL107" s="1"/>
      <c r="AJM107" s="1"/>
      <c r="AJN107" s="1"/>
      <c r="AJO107" s="1"/>
      <c r="AJP107" s="1"/>
      <c r="AJQ107" s="1"/>
      <c r="AJR107" s="1"/>
      <c r="AJS107" s="1"/>
      <c r="AJT107" s="1"/>
      <c r="AJU107" s="1"/>
      <c r="AJV107" s="1"/>
      <c r="AJW107" s="1"/>
      <c r="AJX107" s="1"/>
      <c r="AJY107" s="1"/>
      <c r="AJZ107" s="1"/>
      <c r="AKA107" s="1"/>
      <c r="AKB107" s="1"/>
      <c r="AKC107" s="1"/>
      <c r="AKD107" s="1"/>
      <c r="AKE107" s="1"/>
      <c r="AKF107" s="1"/>
      <c r="AKG107" s="1"/>
      <c r="AKH107" s="1"/>
      <c r="AKI107" s="1"/>
      <c r="AKJ107" s="1"/>
      <c r="AKK107" s="1"/>
      <c r="AKL107" s="1"/>
      <c r="AKM107" s="1"/>
      <c r="AKN107" s="1"/>
      <c r="AKO107" s="1"/>
      <c r="AKP107" s="1"/>
      <c r="AKQ107" s="1"/>
      <c r="AKR107" s="1"/>
      <c r="AKS107" s="1"/>
      <c r="AKT107" s="1"/>
      <c r="AKU107" s="1"/>
      <c r="AKV107" s="1"/>
      <c r="AKW107" s="1"/>
      <c r="AKX107" s="1"/>
      <c r="AKY107" s="1"/>
      <c r="AKZ107" s="1"/>
      <c r="ALA107" s="1"/>
      <c r="ALB107" s="1"/>
      <c r="ALC107" s="1"/>
      <c r="ALD107" s="1"/>
      <c r="ALE107" s="1"/>
      <c r="ALF107" s="1"/>
      <c r="ALG107" s="1"/>
      <c r="ALH107" s="1"/>
      <c r="ALI107" s="1"/>
      <c r="ALJ107" s="1"/>
      <c r="ALK107" s="1"/>
      <c r="ALL107" s="1"/>
      <c r="ALM107" s="1"/>
      <c r="ALN107" s="1"/>
      <c r="ALO107" s="1"/>
      <c r="ALP107" s="1"/>
      <c r="ALQ107" s="1"/>
      <c r="ALR107" s="1"/>
      <c r="ALS107" s="1"/>
      <c r="ALT107" s="1"/>
      <c r="ALU107" s="1"/>
      <c r="ALV107" s="1"/>
      <c r="ALW107" s="1"/>
      <c r="ALX107" s="1"/>
      <c r="ALY107" s="1"/>
      <c r="ALZ107" s="1"/>
      <c r="AMA107" s="1"/>
      <c r="AMB107" s="1"/>
      <c r="AMC107" s="1"/>
      <c r="AMD107" s="1"/>
      <c r="AME107" s="1"/>
      <c r="AMF107" s="1"/>
      <c r="AMG107" s="1"/>
      <c r="AMH107" s="1"/>
      <c r="AMI107" s="1"/>
      <c r="AMJ107" s="1"/>
      <c r="AMK107" s="1"/>
      <c r="AML107" s="1"/>
      <c r="AMM107" s="1"/>
      <c r="AMN107" s="1"/>
      <c r="AMO107" s="1"/>
      <c r="AMP107" s="1"/>
      <c r="AMQ107" s="1"/>
      <c r="AMR107" s="1"/>
      <c r="AMS107" s="1"/>
      <c r="AMT107" s="1"/>
      <c r="AMU107" s="1"/>
      <c r="AMV107" s="1"/>
      <c r="AMW107" s="1"/>
      <c r="AMX107" s="1"/>
      <c r="AMY107" s="1"/>
      <c r="AMZ107" s="1"/>
      <c r="ANA107" s="1"/>
      <c r="ANB107" s="1"/>
      <c r="ANC107" s="1"/>
      <c r="AND107" s="1"/>
      <c r="ANE107" s="1"/>
      <c r="ANF107" s="1"/>
      <c r="ANG107" s="1"/>
      <c r="ANH107" s="1"/>
      <c r="ANI107" s="1"/>
      <c r="ANJ107" s="1"/>
      <c r="ANK107" s="1"/>
      <c r="ANL107" s="1"/>
      <c r="ANM107" s="1"/>
      <c r="ANN107" s="1"/>
      <c r="ANO107" s="1"/>
      <c r="ANP107" s="1"/>
      <c r="ANQ107" s="1"/>
      <c r="ANR107" s="1"/>
      <c r="ANS107" s="1"/>
      <c r="ANT107" s="1"/>
      <c r="ANU107" s="1"/>
      <c r="ANV107" s="1"/>
      <c r="ANW107" s="1"/>
      <c r="ANX107" s="1"/>
      <c r="ANY107" s="1"/>
      <c r="ANZ107" s="1"/>
      <c r="AOA107" s="1"/>
      <c r="AOB107" s="1"/>
      <c r="AOC107" s="1"/>
      <c r="AOD107" s="1"/>
      <c r="AOE107" s="1"/>
      <c r="AOF107" s="1"/>
      <c r="AOG107" s="1"/>
      <c r="AOH107" s="1"/>
      <c r="AOI107" s="1"/>
      <c r="AOJ107" s="1"/>
      <c r="AOK107" s="1"/>
      <c r="AOL107" s="1"/>
      <c r="AOM107" s="1"/>
      <c r="AON107" s="1"/>
      <c r="AOO107" s="1"/>
      <c r="AOP107" s="1"/>
      <c r="AOQ107" s="1"/>
      <c r="AOR107" s="1"/>
      <c r="AOS107" s="1"/>
      <c r="AOT107" s="1"/>
      <c r="AOU107" s="1"/>
      <c r="AOV107" s="1"/>
      <c r="AOW107" s="1"/>
      <c r="AOX107" s="1"/>
      <c r="AOY107" s="1"/>
      <c r="AOZ107" s="1"/>
      <c r="APA107" s="1"/>
      <c r="APB107" s="1"/>
      <c r="APC107" s="1"/>
      <c r="APD107" s="1"/>
      <c r="APE107" s="1"/>
      <c r="APF107" s="1"/>
      <c r="APG107" s="1"/>
      <c r="APH107" s="1"/>
      <c r="API107" s="1"/>
    </row>
    <row r="108" spans="1:1101" ht="28.9" customHeight="1" x14ac:dyDescent="0.2">
      <c r="A108" s="15" t="s">
        <v>34</v>
      </c>
      <c r="B108" s="21">
        <f>B109+B116+B122</f>
        <v>13</v>
      </c>
      <c r="C108" s="21"/>
      <c r="D108" s="21"/>
      <c r="E108" s="21">
        <f t="shared" ref="E108:I108" si="50">E109+E116+E122</f>
        <v>703</v>
      </c>
      <c r="F108" s="21"/>
      <c r="G108" s="21"/>
      <c r="H108" s="21">
        <f t="shared" si="50"/>
        <v>6960.8899999999994</v>
      </c>
      <c r="I108" s="21">
        <f t="shared" si="50"/>
        <v>8602.9599999999991</v>
      </c>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1"/>
      <c r="VB108" s="1"/>
      <c r="VC108" s="1"/>
      <c r="VD108" s="1"/>
      <c r="VE108" s="1"/>
      <c r="VF108" s="1"/>
      <c r="VG108" s="1"/>
      <c r="VH108" s="1"/>
      <c r="VI108" s="1"/>
      <c r="VJ108" s="1"/>
      <c r="VK108" s="1"/>
      <c r="VL108" s="1"/>
      <c r="VM108" s="1"/>
      <c r="VN108" s="1"/>
      <c r="VO108" s="1"/>
      <c r="VP108" s="1"/>
      <c r="VQ108" s="1"/>
      <c r="VR108" s="1"/>
      <c r="VS108" s="1"/>
      <c r="VT108" s="1"/>
      <c r="VU108" s="1"/>
      <c r="VV108" s="1"/>
      <c r="VW108" s="1"/>
      <c r="VX108" s="1"/>
      <c r="VY108" s="1"/>
      <c r="VZ108" s="1"/>
      <c r="WA108" s="1"/>
      <c r="WB108" s="1"/>
      <c r="WC108" s="1"/>
      <c r="WD108" s="1"/>
      <c r="WE108" s="1"/>
      <c r="WF108" s="1"/>
      <c r="WG108" s="1"/>
      <c r="WH108" s="1"/>
      <c r="WI108" s="1"/>
      <c r="WJ108" s="1"/>
      <c r="WK108" s="1"/>
      <c r="WL108" s="1"/>
      <c r="WM108" s="1"/>
      <c r="WN108" s="1"/>
      <c r="WO108" s="1"/>
      <c r="WP108" s="1"/>
      <c r="WQ108" s="1"/>
      <c r="WR108" s="1"/>
      <c r="WS108" s="1"/>
      <c r="WT108" s="1"/>
      <c r="WU108" s="1"/>
      <c r="WV108" s="1"/>
      <c r="WW108" s="1"/>
      <c r="WX108" s="1"/>
      <c r="WY108" s="1"/>
      <c r="WZ108" s="1"/>
      <c r="XA108" s="1"/>
      <c r="XB108" s="1"/>
      <c r="XC108" s="1"/>
      <c r="XD108" s="1"/>
      <c r="XE108" s="1"/>
      <c r="XF108" s="1"/>
      <c r="XG108" s="1"/>
      <c r="XH108" s="1"/>
      <c r="XI108" s="1"/>
      <c r="XJ108" s="1"/>
      <c r="XK108" s="1"/>
      <c r="XL108" s="1"/>
      <c r="XM108" s="1"/>
      <c r="XN108" s="1"/>
      <c r="XO108" s="1"/>
      <c r="XP108" s="1"/>
      <c r="XQ108" s="1"/>
      <c r="XR108" s="1"/>
      <c r="XS108" s="1"/>
      <c r="XT108" s="1"/>
      <c r="XU108" s="1"/>
      <c r="XV108" s="1"/>
      <c r="XW108" s="1"/>
      <c r="XX108" s="1"/>
      <c r="XY108" s="1"/>
      <c r="XZ108" s="1"/>
      <c r="YA108" s="1"/>
      <c r="YB108" s="1"/>
      <c r="YC108" s="1"/>
      <c r="YD108" s="1"/>
      <c r="YE108" s="1"/>
      <c r="YF108" s="1"/>
      <c r="YG108" s="1"/>
      <c r="YH108" s="1"/>
      <c r="YI108" s="1"/>
      <c r="YJ108" s="1"/>
      <c r="YK108" s="1"/>
      <c r="YL108" s="1"/>
      <c r="YM108" s="1"/>
      <c r="YN108" s="1"/>
      <c r="YO108" s="1"/>
      <c r="YP108" s="1"/>
      <c r="YQ108" s="1"/>
      <c r="YR108" s="1"/>
      <c r="YS108" s="1"/>
      <c r="YT108" s="1"/>
      <c r="YU108" s="1"/>
      <c r="YV108" s="1"/>
      <c r="YW108" s="1"/>
      <c r="YX108" s="1"/>
      <c r="YY108" s="1"/>
      <c r="YZ108" s="1"/>
      <c r="ZA108" s="1"/>
      <c r="ZB108" s="1"/>
      <c r="ZC108" s="1"/>
      <c r="ZD108" s="1"/>
      <c r="ZE108" s="1"/>
      <c r="ZF108" s="1"/>
      <c r="ZG108" s="1"/>
      <c r="ZH108" s="1"/>
      <c r="ZI108" s="1"/>
      <c r="ZJ108" s="1"/>
      <c r="ZK108" s="1"/>
      <c r="ZL108" s="1"/>
      <c r="ZM108" s="1"/>
      <c r="ZN108" s="1"/>
      <c r="ZO108" s="1"/>
      <c r="ZP108" s="1"/>
      <c r="ZQ108" s="1"/>
      <c r="ZR108" s="1"/>
      <c r="ZS108" s="1"/>
      <c r="ZT108" s="1"/>
      <c r="ZU108" s="1"/>
      <c r="ZV108" s="1"/>
      <c r="ZW108" s="1"/>
      <c r="ZX108" s="1"/>
      <c r="ZY108" s="1"/>
      <c r="ZZ108" s="1"/>
      <c r="AAA108" s="1"/>
      <c r="AAB108" s="1"/>
      <c r="AAC108" s="1"/>
      <c r="AAD108" s="1"/>
      <c r="AAE108" s="1"/>
      <c r="AAF108" s="1"/>
      <c r="AAG108" s="1"/>
      <c r="AAH108" s="1"/>
      <c r="AAI108" s="1"/>
      <c r="AAJ108" s="1"/>
      <c r="AAK108" s="1"/>
      <c r="AAL108" s="1"/>
      <c r="AAM108" s="1"/>
      <c r="AAN108" s="1"/>
      <c r="AAO108" s="1"/>
      <c r="AAP108" s="1"/>
      <c r="AAQ108" s="1"/>
      <c r="AAR108" s="1"/>
      <c r="AAS108" s="1"/>
      <c r="AAT108" s="1"/>
      <c r="AAU108" s="1"/>
      <c r="AAV108" s="1"/>
      <c r="AAW108" s="1"/>
      <c r="AAX108" s="1"/>
      <c r="AAY108" s="1"/>
      <c r="AAZ108" s="1"/>
      <c r="ABA108" s="1"/>
      <c r="ABB108" s="1"/>
      <c r="ABC108" s="1"/>
      <c r="ABD108" s="1"/>
      <c r="ABE108" s="1"/>
      <c r="ABF108" s="1"/>
      <c r="ABG108" s="1"/>
      <c r="ABH108" s="1"/>
      <c r="ABI108" s="1"/>
      <c r="ABJ108" s="1"/>
      <c r="ABK108" s="1"/>
      <c r="ABL108" s="1"/>
      <c r="ABM108" s="1"/>
      <c r="ABN108" s="1"/>
      <c r="ABO108" s="1"/>
      <c r="ABP108" s="1"/>
      <c r="ABQ108" s="1"/>
      <c r="ABR108" s="1"/>
      <c r="ABS108" s="1"/>
      <c r="ABT108" s="1"/>
      <c r="ABU108" s="1"/>
      <c r="ABV108" s="1"/>
      <c r="ABW108" s="1"/>
      <c r="ABX108" s="1"/>
      <c r="ABY108" s="1"/>
      <c r="ABZ108" s="1"/>
      <c r="ACA108" s="1"/>
      <c r="ACB108" s="1"/>
      <c r="ACC108" s="1"/>
      <c r="ACD108" s="1"/>
      <c r="ACE108" s="1"/>
      <c r="ACF108" s="1"/>
      <c r="ACG108" s="1"/>
      <c r="ACH108" s="1"/>
      <c r="ACI108" s="1"/>
      <c r="ACJ108" s="1"/>
      <c r="ACK108" s="1"/>
      <c r="ACL108" s="1"/>
      <c r="ACM108" s="1"/>
      <c r="ACN108" s="1"/>
      <c r="ACO108" s="1"/>
      <c r="ACP108" s="1"/>
      <c r="ACQ108" s="1"/>
      <c r="ACR108" s="1"/>
      <c r="ACS108" s="1"/>
      <c r="ACT108" s="1"/>
      <c r="ACU108" s="1"/>
      <c r="ACV108" s="1"/>
      <c r="ACW108" s="1"/>
      <c r="ACX108" s="1"/>
      <c r="ACY108" s="1"/>
      <c r="ACZ108" s="1"/>
      <c r="ADA108" s="1"/>
      <c r="ADB108" s="1"/>
      <c r="ADC108" s="1"/>
      <c r="ADD108" s="1"/>
      <c r="ADE108" s="1"/>
      <c r="ADF108" s="1"/>
      <c r="ADG108" s="1"/>
      <c r="ADH108" s="1"/>
      <c r="ADI108" s="1"/>
      <c r="ADJ108" s="1"/>
      <c r="ADK108" s="1"/>
      <c r="ADL108" s="1"/>
      <c r="ADM108" s="1"/>
      <c r="ADN108" s="1"/>
      <c r="ADO108" s="1"/>
      <c r="ADP108" s="1"/>
      <c r="ADQ108" s="1"/>
      <c r="ADR108" s="1"/>
      <c r="ADS108" s="1"/>
      <c r="ADT108" s="1"/>
      <c r="ADU108" s="1"/>
      <c r="ADV108" s="1"/>
      <c r="ADW108" s="1"/>
      <c r="ADX108" s="1"/>
      <c r="ADY108" s="1"/>
      <c r="ADZ108" s="1"/>
      <c r="AEA108" s="1"/>
      <c r="AEB108" s="1"/>
      <c r="AEC108" s="1"/>
      <c r="AED108" s="1"/>
      <c r="AEE108" s="1"/>
      <c r="AEF108" s="1"/>
      <c r="AEG108" s="1"/>
      <c r="AEH108" s="1"/>
      <c r="AEI108" s="1"/>
      <c r="AEJ108" s="1"/>
      <c r="AEK108" s="1"/>
      <c r="AEL108" s="1"/>
      <c r="AEM108" s="1"/>
      <c r="AEN108" s="1"/>
      <c r="AEO108" s="1"/>
      <c r="AEP108" s="1"/>
      <c r="AEQ108" s="1"/>
      <c r="AER108" s="1"/>
      <c r="AES108" s="1"/>
      <c r="AET108" s="1"/>
      <c r="AEU108" s="1"/>
      <c r="AEV108" s="1"/>
      <c r="AEW108" s="1"/>
      <c r="AEX108" s="1"/>
      <c r="AEY108" s="1"/>
      <c r="AEZ108" s="1"/>
      <c r="AFA108" s="1"/>
      <c r="AFB108" s="1"/>
      <c r="AFC108" s="1"/>
      <c r="AFD108" s="1"/>
      <c r="AFE108" s="1"/>
      <c r="AFF108" s="1"/>
      <c r="AFG108" s="1"/>
      <c r="AFH108" s="1"/>
      <c r="AFI108" s="1"/>
      <c r="AFJ108" s="1"/>
      <c r="AFK108" s="1"/>
      <c r="AFL108" s="1"/>
      <c r="AFM108" s="1"/>
      <c r="AFN108" s="1"/>
      <c r="AFO108" s="1"/>
      <c r="AFP108" s="1"/>
      <c r="AFQ108" s="1"/>
      <c r="AFR108" s="1"/>
      <c r="AFS108" s="1"/>
      <c r="AFT108" s="1"/>
      <c r="AFU108" s="1"/>
      <c r="AFV108" s="1"/>
      <c r="AFW108" s="1"/>
      <c r="AFX108" s="1"/>
      <c r="AFY108" s="1"/>
      <c r="AFZ108" s="1"/>
      <c r="AGA108" s="1"/>
      <c r="AGB108" s="1"/>
      <c r="AGC108" s="1"/>
      <c r="AGD108" s="1"/>
      <c r="AGE108" s="1"/>
      <c r="AGF108" s="1"/>
      <c r="AGG108" s="1"/>
      <c r="AGH108" s="1"/>
      <c r="AGI108" s="1"/>
      <c r="AGJ108" s="1"/>
      <c r="AGK108" s="1"/>
      <c r="AGL108" s="1"/>
      <c r="AGM108" s="1"/>
      <c r="AGN108" s="1"/>
      <c r="AGO108" s="1"/>
      <c r="AGP108" s="1"/>
      <c r="AGQ108" s="1"/>
      <c r="AGR108" s="1"/>
      <c r="AGS108" s="1"/>
      <c r="AGT108" s="1"/>
      <c r="AGU108" s="1"/>
      <c r="AGV108" s="1"/>
      <c r="AGW108" s="1"/>
      <c r="AGX108" s="1"/>
      <c r="AGY108" s="1"/>
      <c r="AGZ108" s="1"/>
      <c r="AHA108" s="1"/>
      <c r="AHB108" s="1"/>
      <c r="AHC108" s="1"/>
      <c r="AHD108" s="1"/>
      <c r="AHE108" s="1"/>
      <c r="AHF108" s="1"/>
      <c r="AHG108" s="1"/>
      <c r="AHH108" s="1"/>
      <c r="AHI108" s="1"/>
      <c r="AHJ108" s="1"/>
      <c r="AHK108" s="1"/>
      <c r="AHL108" s="1"/>
      <c r="AHM108" s="1"/>
      <c r="AHN108" s="1"/>
      <c r="AHO108" s="1"/>
      <c r="AHP108" s="1"/>
      <c r="AHQ108" s="1"/>
      <c r="AHR108" s="1"/>
      <c r="AHS108" s="1"/>
      <c r="AHT108" s="1"/>
      <c r="AHU108" s="1"/>
      <c r="AHV108" s="1"/>
      <c r="AHW108" s="1"/>
      <c r="AHX108" s="1"/>
      <c r="AHY108" s="1"/>
      <c r="AHZ108" s="1"/>
      <c r="AIA108" s="1"/>
      <c r="AIB108" s="1"/>
      <c r="AIC108" s="1"/>
      <c r="AID108" s="1"/>
      <c r="AIE108" s="1"/>
      <c r="AIF108" s="1"/>
      <c r="AIG108" s="1"/>
      <c r="AIH108" s="1"/>
      <c r="AII108" s="1"/>
      <c r="AIJ108" s="1"/>
      <c r="AIK108" s="1"/>
      <c r="AIL108" s="1"/>
      <c r="AIM108" s="1"/>
      <c r="AIN108" s="1"/>
      <c r="AIO108" s="1"/>
      <c r="AIP108" s="1"/>
      <c r="AIQ108" s="1"/>
      <c r="AIR108" s="1"/>
      <c r="AIS108" s="1"/>
      <c r="AIT108" s="1"/>
      <c r="AIU108" s="1"/>
      <c r="AIV108" s="1"/>
      <c r="AIW108" s="1"/>
      <c r="AIX108" s="1"/>
      <c r="AIY108" s="1"/>
      <c r="AIZ108" s="1"/>
      <c r="AJA108" s="1"/>
      <c r="AJB108" s="1"/>
      <c r="AJC108" s="1"/>
      <c r="AJD108" s="1"/>
      <c r="AJE108" s="1"/>
      <c r="AJF108" s="1"/>
      <c r="AJG108" s="1"/>
      <c r="AJH108" s="1"/>
      <c r="AJI108" s="1"/>
      <c r="AJJ108" s="1"/>
      <c r="AJK108" s="1"/>
      <c r="AJL108" s="1"/>
      <c r="AJM108" s="1"/>
      <c r="AJN108" s="1"/>
      <c r="AJO108" s="1"/>
      <c r="AJP108" s="1"/>
      <c r="AJQ108" s="1"/>
      <c r="AJR108" s="1"/>
      <c r="AJS108" s="1"/>
      <c r="AJT108" s="1"/>
      <c r="AJU108" s="1"/>
      <c r="AJV108" s="1"/>
      <c r="AJW108" s="1"/>
      <c r="AJX108" s="1"/>
      <c r="AJY108" s="1"/>
      <c r="AJZ108" s="1"/>
      <c r="AKA108" s="1"/>
      <c r="AKB108" s="1"/>
      <c r="AKC108" s="1"/>
      <c r="AKD108" s="1"/>
      <c r="AKE108" s="1"/>
      <c r="AKF108" s="1"/>
      <c r="AKG108" s="1"/>
      <c r="AKH108" s="1"/>
      <c r="AKI108" s="1"/>
      <c r="AKJ108" s="1"/>
      <c r="AKK108" s="1"/>
      <c r="AKL108" s="1"/>
      <c r="AKM108" s="1"/>
      <c r="AKN108" s="1"/>
      <c r="AKO108" s="1"/>
      <c r="AKP108" s="1"/>
      <c r="AKQ108" s="1"/>
      <c r="AKR108" s="1"/>
      <c r="AKS108" s="1"/>
      <c r="AKT108" s="1"/>
      <c r="AKU108" s="1"/>
      <c r="AKV108" s="1"/>
      <c r="AKW108" s="1"/>
      <c r="AKX108" s="1"/>
      <c r="AKY108" s="1"/>
      <c r="AKZ108" s="1"/>
      <c r="ALA108" s="1"/>
      <c r="ALB108" s="1"/>
      <c r="ALC108" s="1"/>
      <c r="ALD108" s="1"/>
      <c r="ALE108" s="1"/>
      <c r="ALF108" s="1"/>
      <c r="ALG108" s="1"/>
      <c r="ALH108" s="1"/>
      <c r="ALI108" s="1"/>
      <c r="ALJ108" s="1"/>
      <c r="ALK108" s="1"/>
      <c r="ALL108" s="1"/>
      <c r="ALM108" s="1"/>
      <c r="ALN108" s="1"/>
      <c r="ALO108" s="1"/>
      <c r="ALP108" s="1"/>
      <c r="ALQ108" s="1"/>
      <c r="ALR108" s="1"/>
      <c r="ALS108" s="1"/>
      <c r="ALT108" s="1"/>
      <c r="ALU108" s="1"/>
      <c r="ALV108" s="1"/>
      <c r="ALW108" s="1"/>
      <c r="ALX108" s="1"/>
      <c r="ALY108" s="1"/>
      <c r="ALZ108" s="1"/>
      <c r="AMA108" s="1"/>
      <c r="AMB108" s="1"/>
      <c r="AMC108" s="1"/>
      <c r="AMD108" s="1"/>
      <c r="AME108" s="1"/>
      <c r="AMF108" s="1"/>
      <c r="AMG108" s="1"/>
      <c r="AMH108" s="1"/>
      <c r="AMI108" s="1"/>
      <c r="AMJ108" s="1"/>
      <c r="AMK108" s="1"/>
      <c r="AML108" s="1"/>
      <c r="AMM108" s="1"/>
      <c r="AMN108" s="1"/>
      <c r="AMO108" s="1"/>
      <c r="AMP108" s="1"/>
      <c r="AMQ108" s="1"/>
      <c r="AMR108" s="1"/>
      <c r="AMS108" s="1"/>
      <c r="AMT108" s="1"/>
      <c r="AMU108" s="1"/>
      <c r="AMV108" s="1"/>
      <c r="AMW108" s="1"/>
      <c r="AMX108" s="1"/>
      <c r="AMY108" s="1"/>
      <c r="AMZ108" s="1"/>
      <c r="ANA108" s="1"/>
      <c r="ANB108" s="1"/>
      <c r="ANC108" s="1"/>
      <c r="AND108" s="1"/>
      <c r="ANE108" s="1"/>
      <c r="ANF108" s="1"/>
      <c r="ANG108" s="1"/>
      <c r="ANH108" s="1"/>
      <c r="ANI108" s="1"/>
      <c r="ANJ108" s="1"/>
      <c r="ANK108" s="1"/>
      <c r="ANL108" s="1"/>
      <c r="ANM108" s="1"/>
      <c r="ANN108" s="1"/>
      <c r="ANO108" s="1"/>
      <c r="ANP108" s="1"/>
      <c r="ANQ108" s="1"/>
      <c r="ANR108" s="1"/>
      <c r="ANS108" s="1"/>
      <c r="ANT108" s="1"/>
      <c r="ANU108" s="1"/>
      <c r="ANV108" s="1"/>
      <c r="ANW108" s="1"/>
      <c r="ANX108" s="1"/>
      <c r="ANY108" s="1"/>
      <c r="ANZ108" s="1"/>
      <c r="AOA108" s="1"/>
      <c r="AOB108" s="1"/>
      <c r="AOC108" s="1"/>
      <c r="AOD108" s="1"/>
      <c r="AOE108" s="1"/>
      <c r="AOF108" s="1"/>
      <c r="AOG108" s="1"/>
      <c r="AOH108" s="1"/>
      <c r="AOI108" s="1"/>
      <c r="AOJ108" s="1"/>
      <c r="AOK108" s="1"/>
      <c r="AOL108" s="1"/>
      <c r="AOM108" s="1"/>
      <c r="AON108" s="1"/>
      <c r="AOO108" s="1"/>
      <c r="AOP108" s="1"/>
      <c r="AOQ108" s="1"/>
      <c r="AOR108" s="1"/>
      <c r="AOS108" s="1"/>
      <c r="AOT108" s="1"/>
      <c r="AOU108" s="1"/>
      <c r="AOV108" s="1"/>
      <c r="AOW108" s="1"/>
      <c r="AOX108" s="1"/>
      <c r="AOY108" s="1"/>
      <c r="AOZ108" s="1"/>
      <c r="APA108" s="1"/>
      <c r="APB108" s="1"/>
      <c r="APC108" s="1"/>
      <c r="APD108" s="1"/>
      <c r="APE108" s="1"/>
      <c r="APF108" s="1"/>
      <c r="APG108" s="1"/>
      <c r="APH108" s="1"/>
      <c r="API108" s="1"/>
    </row>
    <row r="109" spans="1:1101" ht="38.25" x14ac:dyDescent="0.2">
      <c r="A109" s="332" t="s">
        <v>17</v>
      </c>
      <c r="B109" s="17">
        <f>SUM(B110:B115)</f>
        <v>6</v>
      </c>
      <c r="C109" s="17"/>
      <c r="D109" s="17"/>
      <c r="E109" s="17">
        <f>SUM(E110:E115)</f>
        <v>260</v>
      </c>
      <c r="F109" s="17"/>
      <c r="G109" s="29"/>
      <c r="H109" s="331">
        <f>SUM(H110:H115)</f>
        <v>3183.9399999999996</v>
      </c>
      <c r="I109" s="331">
        <f>SUM(I110:I115)</f>
        <v>3935.0299999999997</v>
      </c>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1"/>
      <c r="VB109" s="1"/>
      <c r="VC109" s="1"/>
      <c r="VD109" s="1"/>
      <c r="VE109" s="1"/>
      <c r="VF109" s="1"/>
      <c r="VG109" s="1"/>
      <c r="VH109" s="1"/>
      <c r="VI109" s="1"/>
      <c r="VJ109" s="1"/>
      <c r="VK109" s="1"/>
      <c r="VL109" s="1"/>
      <c r="VM109" s="1"/>
      <c r="VN109" s="1"/>
      <c r="VO109" s="1"/>
      <c r="VP109" s="1"/>
      <c r="VQ109" s="1"/>
      <c r="VR109" s="1"/>
      <c r="VS109" s="1"/>
      <c r="VT109" s="1"/>
      <c r="VU109" s="1"/>
      <c r="VV109" s="1"/>
      <c r="VW109" s="1"/>
      <c r="VX109" s="1"/>
      <c r="VY109" s="1"/>
      <c r="VZ109" s="1"/>
      <c r="WA109" s="1"/>
      <c r="WB109" s="1"/>
      <c r="WC109" s="1"/>
      <c r="WD109" s="1"/>
      <c r="WE109" s="1"/>
      <c r="WF109" s="1"/>
      <c r="WG109" s="1"/>
      <c r="WH109" s="1"/>
      <c r="WI109" s="1"/>
      <c r="WJ109" s="1"/>
      <c r="WK109" s="1"/>
      <c r="WL109" s="1"/>
      <c r="WM109" s="1"/>
      <c r="WN109" s="1"/>
      <c r="WO109" s="1"/>
      <c r="WP109" s="1"/>
      <c r="WQ109" s="1"/>
      <c r="WR109" s="1"/>
      <c r="WS109" s="1"/>
      <c r="WT109" s="1"/>
      <c r="WU109" s="1"/>
      <c r="WV109" s="1"/>
      <c r="WW109" s="1"/>
      <c r="WX109" s="1"/>
      <c r="WY109" s="1"/>
      <c r="WZ109" s="1"/>
      <c r="XA109" s="1"/>
      <c r="XB109" s="1"/>
      <c r="XC109" s="1"/>
      <c r="XD109" s="1"/>
      <c r="XE109" s="1"/>
      <c r="XF109" s="1"/>
      <c r="XG109" s="1"/>
      <c r="XH109" s="1"/>
      <c r="XI109" s="1"/>
      <c r="XJ109" s="1"/>
      <c r="XK109" s="1"/>
      <c r="XL109" s="1"/>
      <c r="XM109" s="1"/>
      <c r="XN109" s="1"/>
      <c r="XO109" s="1"/>
      <c r="XP109" s="1"/>
      <c r="XQ109" s="1"/>
      <c r="XR109" s="1"/>
      <c r="XS109" s="1"/>
      <c r="XT109" s="1"/>
      <c r="XU109" s="1"/>
      <c r="XV109" s="1"/>
      <c r="XW109" s="1"/>
      <c r="XX109" s="1"/>
      <c r="XY109" s="1"/>
      <c r="XZ109" s="1"/>
      <c r="YA109" s="1"/>
      <c r="YB109" s="1"/>
      <c r="YC109" s="1"/>
      <c r="YD109" s="1"/>
      <c r="YE109" s="1"/>
      <c r="YF109" s="1"/>
      <c r="YG109" s="1"/>
      <c r="YH109" s="1"/>
      <c r="YI109" s="1"/>
      <c r="YJ109" s="1"/>
      <c r="YK109" s="1"/>
      <c r="YL109" s="1"/>
      <c r="YM109" s="1"/>
      <c r="YN109" s="1"/>
      <c r="YO109" s="1"/>
      <c r="YP109" s="1"/>
      <c r="YQ109" s="1"/>
      <c r="YR109" s="1"/>
      <c r="YS109" s="1"/>
      <c r="YT109" s="1"/>
      <c r="YU109" s="1"/>
      <c r="YV109" s="1"/>
      <c r="YW109" s="1"/>
      <c r="YX109" s="1"/>
      <c r="YY109" s="1"/>
      <c r="YZ109" s="1"/>
      <c r="ZA109" s="1"/>
      <c r="ZB109" s="1"/>
      <c r="ZC109" s="1"/>
      <c r="ZD109" s="1"/>
      <c r="ZE109" s="1"/>
      <c r="ZF109" s="1"/>
      <c r="ZG109" s="1"/>
      <c r="ZH109" s="1"/>
      <c r="ZI109" s="1"/>
      <c r="ZJ109" s="1"/>
      <c r="ZK109" s="1"/>
      <c r="ZL109" s="1"/>
      <c r="ZM109" s="1"/>
      <c r="ZN109" s="1"/>
      <c r="ZO109" s="1"/>
      <c r="ZP109" s="1"/>
      <c r="ZQ109" s="1"/>
      <c r="ZR109" s="1"/>
      <c r="ZS109" s="1"/>
      <c r="ZT109" s="1"/>
      <c r="ZU109" s="1"/>
      <c r="ZV109" s="1"/>
      <c r="ZW109" s="1"/>
      <c r="ZX109" s="1"/>
      <c r="ZY109" s="1"/>
      <c r="ZZ109" s="1"/>
      <c r="AAA109" s="1"/>
      <c r="AAB109" s="1"/>
      <c r="AAC109" s="1"/>
      <c r="AAD109" s="1"/>
      <c r="AAE109" s="1"/>
      <c r="AAF109" s="1"/>
      <c r="AAG109" s="1"/>
      <c r="AAH109" s="1"/>
      <c r="AAI109" s="1"/>
      <c r="AAJ109" s="1"/>
      <c r="AAK109" s="1"/>
      <c r="AAL109" s="1"/>
      <c r="AAM109" s="1"/>
      <c r="AAN109" s="1"/>
      <c r="AAO109" s="1"/>
      <c r="AAP109" s="1"/>
      <c r="AAQ109" s="1"/>
      <c r="AAR109" s="1"/>
      <c r="AAS109" s="1"/>
      <c r="AAT109" s="1"/>
      <c r="AAU109" s="1"/>
      <c r="AAV109" s="1"/>
      <c r="AAW109" s="1"/>
      <c r="AAX109" s="1"/>
      <c r="AAY109" s="1"/>
      <c r="AAZ109" s="1"/>
      <c r="ABA109" s="1"/>
      <c r="ABB109" s="1"/>
      <c r="ABC109" s="1"/>
      <c r="ABD109" s="1"/>
      <c r="ABE109" s="1"/>
      <c r="ABF109" s="1"/>
      <c r="ABG109" s="1"/>
      <c r="ABH109" s="1"/>
      <c r="ABI109" s="1"/>
      <c r="ABJ109" s="1"/>
      <c r="ABK109" s="1"/>
      <c r="ABL109" s="1"/>
      <c r="ABM109" s="1"/>
      <c r="ABN109" s="1"/>
      <c r="ABO109" s="1"/>
      <c r="ABP109" s="1"/>
      <c r="ABQ109" s="1"/>
      <c r="ABR109" s="1"/>
      <c r="ABS109" s="1"/>
      <c r="ABT109" s="1"/>
      <c r="ABU109" s="1"/>
      <c r="ABV109" s="1"/>
      <c r="ABW109" s="1"/>
      <c r="ABX109" s="1"/>
      <c r="ABY109" s="1"/>
      <c r="ABZ109" s="1"/>
      <c r="ACA109" s="1"/>
      <c r="ACB109" s="1"/>
      <c r="ACC109" s="1"/>
      <c r="ACD109" s="1"/>
      <c r="ACE109" s="1"/>
      <c r="ACF109" s="1"/>
      <c r="ACG109" s="1"/>
      <c r="ACH109" s="1"/>
      <c r="ACI109" s="1"/>
      <c r="ACJ109" s="1"/>
      <c r="ACK109" s="1"/>
      <c r="ACL109" s="1"/>
      <c r="ACM109" s="1"/>
      <c r="ACN109" s="1"/>
      <c r="ACO109" s="1"/>
      <c r="ACP109" s="1"/>
      <c r="ACQ109" s="1"/>
      <c r="ACR109" s="1"/>
      <c r="ACS109" s="1"/>
      <c r="ACT109" s="1"/>
      <c r="ACU109" s="1"/>
      <c r="ACV109" s="1"/>
      <c r="ACW109" s="1"/>
      <c r="ACX109" s="1"/>
      <c r="ACY109" s="1"/>
      <c r="ACZ109" s="1"/>
      <c r="ADA109" s="1"/>
      <c r="ADB109" s="1"/>
      <c r="ADC109" s="1"/>
      <c r="ADD109" s="1"/>
      <c r="ADE109" s="1"/>
      <c r="ADF109" s="1"/>
      <c r="ADG109" s="1"/>
      <c r="ADH109" s="1"/>
      <c r="ADI109" s="1"/>
      <c r="ADJ109" s="1"/>
      <c r="ADK109" s="1"/>
      <c r="ADL109" s="1"/>
      <c r="ADM109" s="1"/>
      <c r="ADN109" s="1"/>
      <c r="ADO109" s="1"/>
      <c r="ADP109" s="1"/>
      <c r="ADQ109" s="1"/>
      <c r="ADR109" s="1"/>
      <c r="ADS109" s="1"/>
      <c r="ADT109" s="1"/>
      <c r="ADU109" s="1"/>
      <c r="ADV109" s="1"/>
      <c r="ADW109" s="1"/>
      <c r="ADX109" s="1"/>
      <c r="ADY109" s="1"/>
      <c r="ADZ109" s="1"/>
      <c r="AEA109" s="1"/>
      <c r="AEB109" s="1"/>
      <c r="AEC109" s="1"/>
      <c r="AED109" s="1"/>
      <c r="AEE109" s="1"/>
      <c r="AEF109" s="1"/>
      <c r="AEG109" s="1"/>
      <c r="AEH109" s="1"/>
      <c r="AEI109" s="1"/>
      <c r="AEJ109" s="1"/>
      <c r="AEK109" s="1"/>
      <c r="AEL109" s="1"/>
      <c r="AEM109" s="1"/>
      <c r="AEN109" s="1"/>
      <c r="AEO109" s="1"/>
      <c r="AEP109" s="1"/>
      <c r="AEQ109" s="1"/>
      <c r="AER109" s="1"/>
      <c r="AES109" s="1"/>
      <c r="AET109" s="1"/>
      <c r="AEU109" s="1"/>
      <c r="AEV109" s="1"/>
      <c r="AEW109" s="1"/>
      <c r="AEX109" s="1"/>
      <c r="AEY109" s="1"/>
      <c r="AEZ109" s="1"/>
      <c r="AFA109" s="1"/>
      <c r="AFB109" s="1"/>
      <c r="AFC109" s="1"/>
      <c r="AFD109" s="1"/>
      <c r="AFE109" s="1"/>
      <c r="AFF109" s="1"/>
      <c r="AFG109" s="1"/>
      <c r="AFH109" s="1"/>
      <c r="AFI109" s="1"/>
      <c r="AFJ109" s="1"/>
      <c r="AFK109" s="1"/>
      <c r="AFL109" s="1"/>
      <c r="AFM109" s="1"/>
      <c r="AFN109" s="1"/>
      <c r="AFO109" s="1"/>
      <c r="AFP109" s="1"/>
      <c r="AFQ109" s="1"/>
      <c r="AFR109" s="1"/>
      <c r="AFS109" s="1"/>
      <c r="AFT109" s="1"/>
      <c r="AFU109" s="1"/>
      <c r="AFV109" s="1"/>
      <c r="AFW109" s="1"/>
      <c r="AFX109" s="1"/>
      <c r="AFY109" s="1"/>
      <c r="AFZ109" s="1"/>
      <c r="AGA109" s="1"/>
      <c r="AGB109" s="1"/>
      <c r="AGC109" s="1"/>
      <c r="AGD109" s="1"/>
      <c r="AGE109" s="1"/>
      <c r="AGF109" s="1"/>
      <c r="AGG109" s="1"/>
      <c r="AGH109" s="1"/>
      <c r="AGI109" s="1"/>
      <c r="AGJ109" s="1"/>
      <c r="AGK109" s="1"/>
      <c r="AGL109" s="1"/>
      <c r="AGM109" s="1"/>
      <c r="AGN109" s="1"/>
      <c r="AGO109" s="1"/>
      <c r="AGP109" s="1"/>
      <c r="AGQ109" s="1"/>
      <c r="AGR109" s="1"/>
      <c r="AGS109" s="1"/>
      <c r="AGT109" s="1"/>
      <c r="AGU109" s="1"/>
      <c r="AGV109" s="1"/>
      <c r="AGW109" s="1"/>
      <c r="AGX109" s="1"/>
      <c r="AGY109" s="1"/>
      <c r="AGZ109" s="1"/>
      <c r="AHA109" s="1"/>
      <c r="AHB109" s="1"/>
      <c r="AHC109" s="1"/>
      <c r="AHD109" s="1"/>
      <c r="AHE109" s="1"/>
      <c r="AHF109" s="1"/>
      <c r="AHG109" s="1"/>
      <c r="AHH109" s="1"/>
      <c r="AHI109" s="1"/>
      <c r="AHJ109" s="1"/>
      <c r="AHK109" s="1"/>
      <c r="AHL109" s="1"/>
      <c r="AHM109" s="1"/>
      <c r="AHN109" s="1"/>
      <c r="AHO109" s="1"/>
      <c r="AHP109" s="1"/>
      <c r="AHQ109" s="1"/>
      <c r="AHR109" s="1"/>
      <c r="AHS109" s="1"/>
      <c r="AHT109" s="1"/>
      <c r="AHU109" s="1"/>
      <c r="AHV109" s="1"/>
      <c r="AHW109" s="1"/>
      <c r="AHX109" s="1"/>
      <c r="AHY109" s="1"/>
      <c r="AHZ109" s="1"/>
      <c r="AIA109" s="1"/>
      <c r="AIB109" s="1"/>
      <c r="AIC109" s="1"/>
      <c r="AID109" s="1"/>
      <c r="AIE109" s="1"/>
      <c r="AIF109" s="1"/>
      <c r="AIG109" s="1"/>
      <c r="AIH109" s="1"/>
      <c r="AII109" s="1"/>
      <c r="AIJ109" s="1"/>
      <c r="AIK109" s="1"/>
      <c r="AIL109" s="1"/>
      <c r="AIM109" s="1"/>
      <c r="AIN109" s="1"/>
      <c r="AIO109" s="1"/>
      <c r="AIP109" s="1"/>
      <c r="AIQ109" s="1"/>
      <c r="AIR109" s="1"/>
      <c r="AIS109" s="1"/>
      <c r="AIT109" s="1"/>
      <c r="AIU109" s="1"/>
      <c r="AIV109" s="1"/>
      <c r="AIW109" s="1"/>
      <c r="AIX109" s="1"/>
      <c r="AIY109" s="1"/>
      <c r="AIZ109" s="1"/>
      <c r="AJA109" s="1"/>
      <c r="AJB109" s="1"/>
      <c r="AJC109" s="1"/>
      <c r="AJD109" s="1"/>
      <c r="AJE109" s="1"/>
      <c r="AJF109" s="1"/>
      <c r="AJG109" s="1"/>
      <c r="AJH109" s="1"/>
      <c r="AJI109" s="1"/>
      <c r="AJJ109" s="1"/>
      <c r="AJK109" s="1"/>
      <c r="AJL109" s="1"/>
      <c r="AJM109" s="1"/>
      <c r="AJN109" s="1"/>
      <c r="AJO109" s="1"/>
      <c r="AJP109" s="1"/>
      <c r="AJQ109" s="1"/>
      <c r="AJR109" s="1"/>
      <c r="AJS109" s="1"/>
      <c r="AJT109" s="1"/>
      <c r="AJU109" s="1"/>
      <c r="AJV109" s="1"/>
      <c r="AJW109" s="1"/>
      <c r="AJX109" s="1"/>
      <c r="AJY109" s="1"/>
      <c r="AJZ109" s="1"/>
      <c r="AKA109" s="1"/>
      <c r="AKB109" s="1"/>
      <c r="AKC109" s="1"/>
      <c r="AKD109" s="1"/>
      <c r="AKE109" s="1"/>
      <c r="AKF109" s="1"/>
      <c r="AKG109" s="1"/>
      <c r="AKH109" s="1"/>
      <c r="AKI109" s="1"/>
      <c r="AKJ109" s="1"/>
      <c r="AKK109" s="1"/>
      <c r="AKL109" s="1"/>
      <c r="AKM109" s="1"/>
      <c r="AKN109" s="1"/>
      <c r="AKO109" s="1"/>
      <c r="AKP109" s="1"/>
      <c r="AKQ109" s="1"/>
      <c r="AKR109" s="1"/>
      <c r="AKS109" s="1"/>
      <c r="AKT109" s="1"/>
      <c r="AKU109" s="1"/>
      <c r="AKV109" s="1"/>
      <c r="AKW109" s="1"/>
      <c r="AKX109" s="1"/>
      <c r="AKY109" s="1"/>
      <c r="AKZ109" s="1"/>
      <c r="ALA109" s="1"/>
      <c r="ALB109" s="1"/>
      <c r="ALC109" s="1"/>
      <c r="ALD109" s="1"/>
      <c r="ALE109" s="1"/>
      <c r="ALF109" s="1"/>
      <c r="ALG109" s="1"/>
      <c r="ALH109" s="1"/>
      <c r="ALI109" s="1"/>
      <c r="ALJ109" s="1"/>
      <c r="ALK109" s="1"/>
      <c r="ALL109" s="1"/>
      <c r="ALM109" s="1"/>
      <c r="ALN109" s="1"/>
      <c r="ALO109" s="1"/>
      <c r="ALP109" s="1"/>
      <c r="ALQ109" s="1"/>
      <c r="ALR109" s="1"/>
      <c r="ALS109" s="1"/>
      <c r="ALT109" s="1"/>
      <c r="ALU109" s="1"/>
      <c r="ALV109" s="1"/>
      <c r="ALW109" s="1"/>
      <c r="ALX109" s="1"/>
      <c r="ALY109" s="1"/>
      <c r="ALZ109" s="1"/>
      <c r="AMA109" s="1"/>
      <c r="AMB109" s="1"/>
      <c r="AMC109" s="1"/>
      <c r="AMD109" s="1"/>
      <c r="AME109" s="1"/>
      <c r="AMF109" s="1"/>
      <c r="AMG109" s="1"/>
      <c r="AMH109" s="1"/>
      <c r="AMI109" s="1"/>
      <c r="AMJ109" s="1"/>
      <c r="AMK109" s="1"/>
      <c r="AML109" s="1"/>
      <c r="AMM109" s="1"/>
      <c r="AMN109" s="1"/>
      <c r="AMO109" s="1"/>
      <c r="AMP109" s="1"/>
      <c r="AMQ109" s="1"/>
      <c r="AMR109" s="1"/>
      <c r="AMS109" s="1"/>
      <c r="AMT109" s="1"/>
      <c r="AMU109" s="1"/>
      <c r="AMV109" s="1"/>
      <c r="AMW109" s="1"/>
      <c r="AMX109" s="1"/>
      <c r="AMY109" s="1"/>
      <c r="AMZ109" s="1"/>
      <c r="ANA109" s="1"/>
      <c r="ANB109" s="1"/>
      <c r="ANC109" s="1"/>
      <c r="AND109" s="1"/>
      <c r="ANE109" s="1"/>
      <c r="ANF109" s="1"/>
      <c r="ANG109" s="1"/>
      <c r="ANH109" s="1"/>
      <c r="ANI109" s="1"/>
      <c r="ANJ109" s="1"/>
      <c r="ANK109" s="1"/>
      <c r="ANL109" s="1"/>
      <c r="ANM109" s="1"/>
      <c r="ANN109" s="1"/>
      <c r="ANO109" s="1"/>
      <c r="ANP109" s="1"/>
      <c r="ANQ109" s="1"/>
      <c r="ANR109" s="1"/>
      <c r="ANS109" s="1"/>
      <c r="ANT109" s="1"/>
      <c r="ANU109" s="1"/>
      <c r="ANV109" s="1"/>
      <c r="ANW109" s="1"/>
      <c r="ANX109" s="1"/>
      <c r="ANY109" s="1"/>
      <c r="ANZ109" s="1"/>
      <c r="AOA109" s="1"/>
      <c r="AOB109" s="1"/>
      <c r="AOC109" s="1"/>
      <c r="AOD109" s="1"/>
      <c r="AOE109" s="1"/>
      <c r="AOF109" s="1"/>
      <c r="AOG109" s="1"/>
      <c r="AOH109" s="1"/>
      <c r="AOI109" s="1"/>
      <c r="AOJ109" s="1"/>
      <c r="AOK109" s="1"/>
      <c r="AOL109" s="1"/>
      <c r="AOM109" s="1"/>
      <c r="AON109" s="1"/>
      <c r="AOO109" s="1"/>
      <c r="AOP109" s="1"/>
      <c r="AOQ109" s="1"/>
      <c r="AOR109" s="1"/>
      <c r="AOS109" s="1"/>
      <c r="AOT109" s="1"/>
      <c r="AOU109" s="1"/>
      <c r="AOV109" s="1"/>
      <c r="AOW109" s="1"/>
      <c r="AOX109" s="1"/>
      <c r="AOY109" s="1"/>
      <c r="AOZ109" s="1"/>
      <c r="APA109" s="1"/>
      <c r="APB109" s="1"/>
      <c r="APC109" s="1"/>
      <c r="APD109" s="1"/>
      <c r="APE109" s="1"/>
      <c r="APF109" s="1"/>
      <c r="APG109" s="1"/>
      <c r="APH109" s="1"/>
      <c r="API109" s="1"/>
    </row>
    <row r="110" spans="1:1101" ht="14.25" customHeight="1" x14ac:dyDescent="0.2">
      <c r="A110" s="9" t="s">
        <v>35</v>
      </c>
      <c r="B110" s="22">
        <v>1</v>
      </c>
      <c r="C110" s="22">
        <f t="shared" ref="C110:C114" si="51">D110+E110</f>
        <v>189</v>
      </c>
      <c r="D110" s="22">
        <v>165</v>
      </c>
      <c r="E110" s="16">
        <v>24</v>
      </c>
      <c r="F110" s="23"/>
      <c r="G110" s="30" t="s">
        <v>55</v>
      </c>
      <c r="H110" s="24">
        <f t="shared" ref="H110:H121" si="52">ROUND(G110*E110*2,2)</f>
        <v>294.29000000000002</v>
      </c>
      <c r="I110" s="23">
        <f t="shared" ref="I110:I162" si="53">ROUND(H110*0.2359+H110,2)</f>
        <v>363.71</v>
      </c>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1"/>
      <c r="VB110" s="1"/>
      <c r="VC110" s="1"/>
      <c r="VD110" s="1"/>
      <c r="VE110" s="1"/>
      <c r="VF110" s="1"/>
      <c r="VG110" s="1"/>
      <c r="VH110" s="1"/>
      <c r="VI110" s="1"/>
      <c r="VJ110" s="1"/>
      <c r="VK110" s="1"/>
      <c r="VL110" s="1"/>
      <c r="VM110" s="1"/>
      <c r="VN110" s="1"/>
      <c r="VO110" s="1"/>
      <c r="VP110" s="1"/>
      <c r="VQ110" s="1"/>
      <c r="VR110" s="1"/>
      <c r="VS110" s="1"/>
      <c r="VT110" s="1"/>
      <c r="VU110" s="1"/>
      <c r="VV110" s="1"/>
      <c r="VW110" s="1"/>
      <c r="VX110" s="1"/>
      <c r="VY110" s="1"/>
      <c r="VZ110" s="1"/>
      <c r="WA110" s="1"/>
      <c r="WB110" s="1"/>
      <c r="WC110" s="1"/>
      <c r="WD110" s="1"/>
      <c r="WE110" s="1"/>
      <c r="WF110" s="1"/>
      <c r="WG110" s="1"/>
      <c r="WH110" s="1"/>
      <c r="WI110" s="1"/>
      <c r="WJ110" s="1"/>
      <c r="WK110" s="1"/>
      <c r="WL110" s="1"/>
      <c r="WM110" s="1"/>
      <c r="WN110" s="1"/>
      <c r="WO110" s="1"/>
      <c r="WP110" s="1"/>
      <c r="WQ110" s="1"/>
      <c r="WR110" s="1"/>
      <c r="WS110" s="1"/>
      <c r="WT110" s="1"/>
      <c r="WU110" s="1"/>
      <c r="WV110" s="1"/>
      <c r="WW110" s="1"/>
      <c r="WX110" s="1"/>
      <c r="WY110" s="1"/>
      <c r="WZ110" s="1"/>
      <c r="XA110" s="1"/>
      <c r="XB110" s="1"/>
      <c r="XC110" s="1"/>
      <c r="XD110" s="1"/>
      <c r="XE110" s="1"/>
      <c r="XF110" s="1"/>
      <c r="XG110" s="1"/>
      <c r="XH110" s="1"/>
      <c r="XI110" s="1"/>
      <c r="XJ110" s="1"/>
      <c r="XK110" s="1"/>
      <c r="XL110" s="1"/>
      <c r="XM110" s="1"/>
      <c r="XN110" s="1"/>
      <c r="XO110" s="1"/>
      <c r="XP110" s="1"/>
      <c r="XQ110" s="1"/>
      <c r="XR110" s="1"/>
      <c r="XS110" s="1"/>
      <c r="XT110" s="1"/>
      <c r="XU110" s="1"/>
      <c r="XV110" s="1"/>
      <c r="XW110" s="1"/>
      <c r="XX110" s="1"/>
      <c r="XY110" s="1"/>
      <c r="XZ110" s="1"/>
      <c r="YA110" s="1"/>
      <c r="YB110" s="1"/>
      <c r="YC110" s="1"/>
      <c r="YD110" s="1"/>
      <c r="YE110" s="1"/>
      <c r="YF110" s="1"/>
      <c r="YG110" s="1"/>
      <c r="YH110" s="1"/>
      <c r="YI110" s="1"/>
      <c r="YJ110" s="1"/>
      <c r="YK110" s="1"/>
      <c r="YL110" s="1"/>
      <c r="YM110" s="1"/>
      <c r="YN110" s="1"/>
      <c r="YO110" s="1"/>
      <c r="YP110" s="1"/>
      <c r="YQ110" s="1"/>
      <c r="YR110" s="1"/>
      <c r="YS110" s="1"/>
      <c r="YT110" s="1"/>
      <c r="YU110" s="1"/>
      <c r="YV110" s="1"/>
      <c r="YW110" s="1"/>
      <c r="YX110" s="1"/>
      <c r="YY110" s="1"/>
      <c r="YZ110" s="1"/>
      <c r="ZA110" s="1"/>
      <c r="ZB110" s="1"/>
      <c r="ZC110" s="1"/>
      <c r="ZD110" s="1"/>
      <c r="ZE110" s="1"/>
      <c r="ZF110" s="1"/>
      <c r="ZG110" s="1"/>
      <c r="ZH110" s="1"/>
      <c r="ZI110" s="1"/>
      <c r="ZJ110" s="1"/>
      <c r="ZK110" s="1"/>
      <c r="ZL110" s="1"/>
      <c r="ZM110" s="1"/>
      <c r="ZN110" s="1"/>
      <c r="ZO110" s="1"/>
      <c r="ZP110" s="1"/>
      <c r="ZQ110" s="1"/>
      <c r="ZR110" s="1"/>
      <c r="ZS110" s="1"/>
      <c r="ZT110" s="1"/>
      <c r="ZU110" s="1"/>
      <c r="ZV110" s="1"/>
      <c r="ZW110" s="1"/>
      <c r="ZX110" s="1"/>
      <c r="ZY110" s="1"/>
      <c r="ZZ110" s="1"/>
      <c r="AAA110" s="1"/>
      <c r="AAB110" s="1"/>
      <c r="AAC110" s="1"/>
      <c r="AAD110" s="1"/>
      <c r="AAE110" s="1"/>
      <c r="AAF110" s="1"/>
      <c r="AAG110" s="1"/>
      <c r="AAH110" s="1"/>
      <c r="AAI110" s="1"/>
      <c r="AAJ110" s="1"/>
      <c r="AAK110" s="1"/>
      <c r="AAL110" s="1"/>
      <c r="AAM110" s="1"/>
      <c r="AAN110" s="1"/>
      <c r="AAO110" s="1"/>
      <c r="AAP110" s="1"/>
      <c r="AAQ110" s="1"/>
      <c r="AAR110" s="1"/>
      <c r="AAS110" s="1"/>
      <c r="AAT110" s="1"/>
      <c r="AAU110" s="1"/>
      <c r="AAV110" s="1"/>
      <c r="AAW110" s="1"/>
      <c r="AAX110" s="1"/>
      <c r="AAY110" s="1"/>
      <c r="AAZ110" s="1"/>
      <c r="ABA110" s="1"/>
      <c r="ABB110" s="1"/>
      <c r="ABC110" s="1"/>
      <c r="ABD110" s="1"/>
      <c r="ABE110" s="1"/>
      <c r="ABF110" s="1"/>
      <c r="ABG110" s="1"/>
      <c r="ABH110" s="1"/>
      <c r="ABI110" s="1"/>
      <c r="ABJ110" s="1"/>
      <c r="ABK110" s="1"/>
      <c r="ABL110" s="1"/>
      <c r="ABM110" s="1"/>
      <c r="ABN110" s="1"/>
      <c r="ABO110" s="1"/>
      <c r="ABP110" s="1"/>
      <c r="ABQ110" s="1"/>
      <c r="ABR110" s="1"/>
      <c r="ABS110" s="1"/>
      <c r="ABT110" s="1"/>
      <c r="ABU110" s="1"/>
      <c r="ABV110" s="1"/>
      <c r="ABW110" s="1"/>
      <c r="ABX110" s="1"/>
      <c r="ABY110" s="1"/>
      <c r="ABZ110" s="1"/>
      <c r="ACA110" s="1"/>
      <c r="ACB110" s="1"/>
      <c r="ACC110" s="1"/>
      <c r="ACD110" s="1"/>
      <c r="ACE110" s="1"/>
      <c r="ACF110" s="1"/>
      <c r="ACG110" s="1"/>
      <c r="ACH110" s="1"/>
      <c r="ACI110" s="1"/>
      <c r="ACJ110" s="1"/>
      <c r="ACK110" s="1"/>
      <c r="ACL110" s="1"/>
      <c r="ACM110" s="1"/>
      <c r="ACN110" s="1"/>
      <c r="ACO110" s="1"/>
      <c r="ACP110" s="1"/>
      <c r="ACQ110" s="1"/>
      <c r="ACR110" s="1"/>
      <c r="ACS110" s="1"/>
      <c r="ACT110" s="1"/>
      <c r="ACU110" s="1"/>
      <c r="ACV110" s="1"/>
      <c r="ACW110" s="1"/>
      <c r="ACX110" s="1"/>
      <c r="ACY110" s="1"/>
      <c r="ACZ110" s="1"/>
      <c r="ADA110" s="1"/>
      <c r="ADB110" s="1"/>
      <c r="ADC110" s="1"/>
      <c r="ADD110" s="1"/>
      <c r="ADE110" s="1"/>
      <c r="ADF110" s="1"/>
      <c r="ADG110" s="1"/>
      <c r="ADH110" s="1"/>
      <c r="ADI110" s="1"/>
      <c r="ADJ110" s="1"/>
      <c r="ADK110" s="1"/>
      <c r="ADL110" s="1"/>
      <c r="ADM110" s="1"/>
      <c r="ADN110" s="1"/>
      <c r="ADO110" s="1"/>
      <c r="ADP110" s="1"/>
      <c r="ADQ110" s="1"/>
      <c r="ADR110" s="1"/>
      <c r="ADS110" s="1"/>
      <c r="ADT110" s="1"/>
      <c r="ADU110" s="1"/>
      <c r="ADV110" s="1"/>
      <c r="ADW110" s="1"/>
      <c r="ADX110" s="1"/>
      <c r="ADY110" s="1"/>
      <c r="ADZ110" s="1"/>
      <c r="AEA110" s="1"/>
      <c r="AEB110" s="1"/>
      <c r="AEC110" s="1"/>
      <c r="AED110" s="1"/>
      <c r="AEE110" s="1"/>
      <c r="AEF110" s="1"/>
      <c r="AEG110" s="1"/>
      <c r="AEH110" s="1"/>
      <c r="AEI110" s="1"/>
      <c r="AEJ110" s="1"/>
      <c r="AEK110" s="1"/>
      <c r="AEL110" s="1"/>
      <c r="AEM110" s="1"/>
      <c r="AEN110" s="1"/>
      <c r="AEO110" s="1"/>
      <c r="AEP110" s="1"/>
      <c r="AEQ110" s="1"/>
      <c r="AER110" s="1"/>
      <c r="AES110" s="1"/>
      <c r="AET110" s="1"/>
      <c r="AEU110" s="1"/>
      <c r="AEV110" s="1"/>
      <c r="AEW110" s="1"/>
      <c r="AEX110" s="1"/>
      <c r="AEY110" s="1"/>
      <c r="AEZ110" s="1"/>
      <c r="AFA110" s="1"/>
      <c r="AFB110" s="1"/>
      <c r="AFC110" s="1"/>
      <c r="AFD110" s="1"/>
      <c r="AFE110" s="1"/>
      <c r="AFF110" s="1"/>
      <c r="AFG110" s="1"/>
      <c r="AFH110" s="1"/>
      <c r="AFI110" s="1"/>
      <c r="AFJ110" s="1"/>
      <c r="AFK110" s="1"/>
      <c r="AFL110" s="1"/>
      <c r="AFM110" s="1"/>
      <c r="AFN110" s="1"/>
      <c r="AFO110" s="1"/>
      <c r="AFP110" s="1"/>
      <c r="AFQ110" s="1"/>
      <c r="AFR110" s="1"/>
      <c r="AFS110" s="1"/>
      <c r="AFT110" s="1"/>
      <c r="AFU110" s="1"/>
      <c r="AFV110" s="1"/>
      <c r="AFW110" s="1"/>
      <c r="AFX110" s="1"/>
      <c r="AFY110" s="1"/>
      <c r="AFZ110" s="1"/>
      <c r="AGA110" s="1"/>
      <c r="AGB110" s="1"/>
      <c r="AGC110" s="1"/>
      <c r="AGD110" s="1"/>
      <c r="AGE110" s="1"/>
      <c r="AGF110" s="1"/>
      <c r="AGG110" s="1"/>
      <c r="AGH110" s="1"/>
      <c r="AGI110" s="1"/>
      <c r="AGJ110" s="1"/>
      <c r="AGK110" s="1"/>
      <c r="AGL110" s="1"/>
      <c r="AGM110" s="1"/>
      <c r="AGN110" s="1"/>
      <c r="AGO110" s="1"/>
      <c r="AGP110" s="1"/>
      <c r="AGQ110" s="1"/>
      <c r="AGR110" s="1"/>
      <c r="AGS110" s="1"/>
      <c r="AGT110" s="1"/>
      <c r="AGU110" s="1"/>
      <c r="AGV110" s="1"/>
      <c r="AGW110" s="1"/>
      <c r="AGX110" s="1"/>
      <c r="AGY110" s="1"/>
      <c r="AGZ110" s="1"/>
      <c r="AHA110" s="1"/>
      <c r="AHB110" s="1"/>
      <c r="AHC110" s="1"/>
      <c r="AHD110" s="1"/>
      <c r="AHE110" s="1"/>
      <c r="AHF110" s="1"/>
      <c r="AHG110" s="1"/>
      <c r="AHH110" s="1"/>
      <c r="AHI110" s="1"/>
      <c r="AHJ110" s="1"/>
      <c r="AHK110" s="1"/>
      <c r="AHL110" s="1"/>
      <c r="AHM110" s="1"/>
      <c r="AHN110" s="1"/>
      <c r="AHO110" s="1"/>
      <c r="AHP110" s="1"/>
      <c r="AHQ110" s="1"/>
      <c r="AHR110" s="1"/>
      <c r="AHS110" s="1"/>
      <c r="AHT110" s="1"/>
      <c r="AHU110" s="1"/>
      <c r="AHV110" s="1"/>
      <c r="AHW110" s="1"/>
      <c r="AHX110" s="1"/>
      <c r="AHY110" s="1"/>
      <c r="AHZ110" s="1"/>
      <c r="AIA110" s="1"/>
      <c r="AIB110" s="1"/>
      <c r="AIC110" s="1"/>
      <c r="AID110" s="1"/>
      <c r="AIE110" s="1"/>
      <c r="AIF110" s="1"/>
      <c r="AIG110" s="1"/>
      <c r="AIH110" s="1"/>
      <c r="AII110" s="1"/>
      <c r="AIJ110" s="1"/>
      <c r="AIK110" s="1"/>
      <c r="AIL110" s="1"/>
      <c r="AIM110" s="1"/>
      <c r="AIN110" s="1"/>
      <c r="AIO110" s="1"/>
      <c r="AIP110" s="1"/>
      <c r="AIQ110" s="1"/>
      <c r="AIR110" s="1"/>
      <c r="AIS110" s="1"/>
      <c r="AIT110" s="1"/>
      <c r="AIU110" s="1"/>
      <c r="AIV110" s="1"/>
      <c r="AIW110" s="1"/>
      <c r="AIX110" s="1"/>
      <c r="AIY110" s="1"/>
      <c r="AIZ110" s="1"/>
      <c r="AJA110" s="1"/>
      <c r="AJB110" s="1"/>
      <c r="AJC110" s="1"/>
      <c r="AJD110" s="1"/>
      <c r="AJE110" s="1"/>
      <c r="AJF110" s="1"/>
      <c r="AJG110" s="1"/>
      <c r="AJH110" s="1"/>
      <c r="AJI110" s="1"/>
      <c r="AJJ110" s="1"/>
      <c r="AJK110" s="1"/>
      <c r="AJL110" s="1"/>
      <c r="AJM110" s="1"/>
      <c r="AJN110" s="1"/>
      <c r="AJO110" s="1"/>
      <c r="AJP110" s="1"/>
      <c r="AJQ110" s="1"/>
      <c r="AJR110" s="1"/>
      <c r="AJS110" s="1"/>
      <c r="AJT110" s="1"/>
      <c r="AJU110" s="1"/>
      <c r="AJV110" s="1"/>
      <c r="AJW110" s="1"/>
      <c r="AJX110" s="1"/>
      <c r="AJY110" s="1"/>
      <c r="AJZ110" s="1"/>
      <c r="AKA110" s="1"/>
      <c r="AKB110" s="1"/>
      <c r="AKC110" s="1"/>
      <c r="AKD110" s="1"/>
      <c r="AKE110" s="1"/>
      <c r="AKF110" s="1"/>
      <c r="AKG110" s="1"/>
      <c r="AKH110" s="1"/>
      <c r="AKI110" s="1"/>
      <c r="AKJ110" s="1"/>
      <c r="AKK110" s="1"/>
      <c r="AKL110" s="1"/>
      <c r="AKM110" s="1"/>
      <c r="AKN110" s="1"/>
      <c r="AKO110" s="1"/>
      <c r="AKP110" s="1"/>
      <c r="AKQ110" s="1"/>
      <c r="AKR110" s="1"/>
      <c r="AKS110" s="1"/>
      <c r="AKT110" s="1"/>
      <c r="AKU110" s="1"/>
      <c r="AKV110" s="1"/>
      <c r="AKW110" s="1"/>
      <c r="AKX110" s="1"/>
      <c r="AKY110" s="1"/>
      <c r="AKZ110" s="1"/>
      <c r="ALA110" s="1"/>
      <c r="ALB110" s="1"/>
      <c r="ALC110" s="1"/>
      <c r="ALD110" s="1"/>
      <c r="ALE110" s="1"/>
      <c r="ALF110" s="1"/>
      <c r="ALG110" s="1"/>
      <c r="ALH110" s="1"/>
      <c r="ALI110" s="1"/>
      <c r="ALJ110" s="1"/>
      <c r="ALK110" s="1"/>
      <c r="ALL110" s="1"/>
      <c r="ALM110" s="1"/>
      <c r="ALN110" s="1"/>
      <c r="ALO110" s="1"/>
      <c r="ALP110" s="1"/>
      <c r="ALQ110" s="1"/>
      <c r="ALR110" s="1"/>
      <c r="ALS110" s="1"/>
      <c r="ALT110" s="1"/>
      <c r="ALU110" s="1"/>
      <c r="ALV110" s="1"/>
      <c r="ALW110" s="1"/>
      <c r="ALX110" s="1"/>
      <c r="ALY110" s="1"/>
      <c r="ALZ110" s="1"/>
      <c r="AMA110" s="1"/>
      <c r="AMB110" s="1"/>
      <c r="AMC110" s="1"/>
      <c r="AMD110" s="1"/>
      <c r="AME110" s="1"/>
      <c r="AMF110" s="1"/>
      <c r="AMG110" s="1"/>
      <c r="AMH110" s="1"/>
      <c r="AMI110" s="1"/>
      <c r="AMJ110" s="1"/>
      <c r="AMK110" s="1"/>
      <c r="AML110" s="1"/>
      <c r="AMM110" s="1"/>
      <c r="AMN110" s="1"/>
      <c r="AMO110" s="1"/>
      <c r="AMP110" s="1"/>
      <c r="AMQ110" s="1"/>
      <c r="AMR110" s="1"/>
      <c r="AMS110" s="1"/>
      <c r="AMT110" s="1"/>
      <c r="AMU110" s="1"/>
      <c r="AMV110" s="1"/>
      <c r="AMW110" s="1"/>
      <c r="AMX110" s="1"/>
      <c r="AMY110" s="1"/>
      <c r="AMZ110" s="1"/>
      <c r="ANA110" s="1"/>
      <c r="ANB110" s="1"/>
      <c r="ANC110" s="1"/>
      <c r="AND110" s="1"/>
      <c r="ANE110" s="1"/>
      <c r="ANF110" s="1"/>
      <c r="ANG110" s="1"/>
      <c r="ANH110" s="1"/>
      <c r="ANI110" s="1"/>
      <c r="ANJ110" s="1"/>
      <c r="ANK110" s="1"/>
      <c r="ANL110" s="1"/>
      <c r="ANM110" s="1"/>
      <c r="ANN110" s="1"/>
      <c r="ANO110" s="1"/>
      <c r="ANP110" s="1"/>
      <c r="ANQ110" s="1"/>
      <c r="ANR110" s="1"/>
      <c r="ANS110" s="1"/>
      <c r="ANT110" s="1"/>
      <c r="ANU110" s="1"/>
      <c r="ANV110" s="1"/>
      <c r="ANW110" s="1"/>
      <c r="ANX110" s="1"/>
      <c r="ANY110" s="1"/>
      <c r="ANZ110" s="1"/>
      <c r="AOA110" s="1"/>
      <c r="AOB110" s="1"/>
      <c r="AOC110" s="1"/>
      <c r="AOD110" s="1"/>
      <c r="AOE110" s="1"/>
      <c r="AOF110" s="1"/>
      <c r="AOG110" s="1"/>
      <c r="AOH110" s="1"/>
      <c r="AOI110" s="1"/>
      <c r="AOJ110" s="1"/>
      <c r="AOK110" s="1"/>
      <c r="AOL110" s="1"/>
      <c r="AOM110" s="1"/>
      <c r="AON110" s="1"/>
      <c r="AOO110" s="1"/>
      <c r="AOP110" s="1"/>
      <c r="AOQ110" s="1"/>
      <c r="AOR110" s="1"/>
      <c r="AOS110" s="1"/>
      <c r="AOT110" s="1"/>
      <c r="AOU110" s="1"/>
      <c r="AOV110" s="1"/>
      <c r="AOW110" s="1"/>
      <c r="AOX110" s="1"/>
      <c r="AOY110" s="1"/>
      <c r="AOZ110" s="1"/>
      <c r="APA110" s="1"/>
      <c r="APB110" s="1"/>
      <c r="APC110" s="1"/>
      <c r="APD110" s="1"/>
      <c r="APE110" s="1"/>
      <c r="APF110" s="1"/>
      <c r="APG110" s="1"/>
      <c r="APH110" s="1"/>
      <c r="API110" s="1"/>
    </row>
    <row r="111" spans="1:1101" ht="14.25" customHeight="1" x14ac:dyDescent="0.2">
      <c r="A111" s="9" t="s">
        <v>35</v>
      </c>
      <c r="B111" s="22">
        <v>1</v>
      </c>
      <c r="C111" s="22">
        <f t="shared" si="51"/>
        <v>188</v>
      </c>
      <c r="D111" s="22">
        <v>165</v>
      </c>
      <c r="E111" s="16">
        <v>23</v>
      </c>
      <c r="F111" s="23"/>
      <c r="G111" s="30" t="s">
        <v>55</v>
      </c>
      <c r="H111" s="24">
        <f t="shared" si="52"/>
        <v>282.02999999999997</v>
      </c>
      <c r="I111" s="23">
        <f t="shared" si="53"/>
        <v>348.56</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1"/>
      <c r="VB111" s="1"/>
      <c r="VC111" s="1"/>
      <c r="VD111" s="1"/>
      <c r="VE111" s="1"/>
      <c r="VF111" s="1"/>
      <c r="VG111" s="1"/>
      <c r="VH111" s="1"/>
      <c r="VI111" s="1"/>
      <c r="VJ111" s="1"/>
      <c r="VK111" s="1"/>
      <c r="VL111" s="1"/>
      <c r="VM111" s="1"/>
      <c r="VN111" s="1"/>
      <c r="VO111" s="1"/>
      <c r="VP111" s="1"/>
      <c r="VQ111" s="1"/>
      <c r="VR111" s="1"/>
      <c r="VS111" s="1"/>
      <c r="VT111" s="1"/>
      <c r="VU111" s="1"/>
      <c r="VV111" s="1"/>
      <c r="VW111" s="1"/>
      <c r="VX111" s="1"/>
      <c r="VY111" s="1"/>
      <c r="VZ111" s="1"/>
      <c r="WA111" s="1"/>
      <c r="WB111" s="1"/>
      <c r="WC111" s="1"/>
      <c r="WD111" s="1"/>
      <c r="WE111" s="1"/>
      <c r="WF111" s="1"/>
      <c r="WG111" s="1"/>
      <c r="WH111" s="1"/>
      <c r="WI111" s="1"/>
      <c r="WJ111" s="1"/>
      <c r="WK111" s="1"/>
      <c r="WL111" s="1"/>
      <c r="WM111" s="1"/>
      <c r="WN111" s="1"/>
      <c r="WO111" s="1"/>
      <c r="WP111" s="1"/>
      <c r="WQ111" s="1"/>
      <c r="WR111" s="1"/>
      <c r="WS111" s="1"/>
      <c r="WT111" s="1"/>
      <c r="WU111" s="1"/>
      <c r="WV111" s="1"/>
      <c r="WW111" s="1"/>
      <c r="WX111" s="1"/>
      <c r="WY111" s="1"/>
      <c r="WZ111" s="1"/>
      <c r="XA111" s="1"/>
      <c r="XB111" s="1"/>
      <c r="XC111" s="1"/>
      <c r="XD111" s="1"/>
      <c r="XE111" s="1"/>
      <c r="XF111" s="1"/>
      <c r="XG111" s="1"/>
      <c r="XH111" s="1"/>
      <c r="XI111" s="1"/>
      <c r="XJ111" s="1"/>
      <c r="XK111" s="1"/>
      <c r="XL111" s="1"/>
      <c r="XM111" s="1"/>
      <c r="XN111" s="1"/>
      <c r="XO111" s="1"/>
      <c r="XP111" s="1"/>
      <c r="XQ111" s="1"/>
      <c r="XR111" s="1"/>
      <c r="XS111" s="1"/>
      <c r="XT111" s="1"/>
      <c r="XU111" s="1"/>
      <c r="XV111" s="1"/>
      <c r="XW111" s="1"/>
      <c r="XX111" s="1"/>
      <c r="XY111" s="1"/>
      <c r="XZ111" s="1"/>
      <c r="YA111" s="1"/>
      <c r="YB111" s="1"/>
      <c r="YC111" s="1"/>
      <c r="YD111" s="1"/>
      <c r="YE111" s="1"/>
      <c r="YF111" s="1"/>
      <c r="YG111" s="1"/>
      <c r="YH111" s="1"/>
      <c r="YI111" s="1"/>
      <c r="YJ111" s="1"/>
      <c r="YK111" s="1"/>
      <c r="YL111" s="1"/>
      <c r="YM111" s="1"/>
      <c r="YN111" s="1"/>
      <c r="YO111" s="1"/>
      <c r="YP111" s="1"/>
      <c r="YQ111" s="1"/>
      <c r="YR111" s="1"/>
      <c r="YS111" s="1"/>
      <c r="YT111" s="1"/>
      <c r="YU111" s="1"/>
      <c r="YV111" s="1"/>
      <c r="YW111" s="1"/>
      <c r="YX111" s="1"/>
      <c r="YY111" s="1"/>
      <c r="YZ111" s="1"/>
      <c r="ZA111" s="1"/>
      <c r="ZB111" s="1"/>
      <c r="ZC111" s="1"/>
      <c r="ZD111" s="1"/>
      <c r="ZE111" s="1"/>
      <c r="ZF111" s="1"/>
      <c r="ZG111" s="1"/>
      <c r="ZH111" s="1"/>
      <c r="ZI111" s="1"/>
      <c r="ZJ111" s="1"/>
      <c r="ZK111" s="1"/>
      <c r="ZL111" s="1"/>
      <c r="ZM111" s="1"/>
      <c r="ZN111" s="1"/>
      <c r="ZO111" s="1"/>
      <c r="ZP111" s="1"/>
      <c r="ZQ111" s="1"/>
      <c r="ZR111" s="1"/>
      <c r="ZS111" s="1"/>
      <c r="ZT111" s="1"/>
      <c r="ZU111" s="1"/>
      <c r="ZV111" s="1"/>
      <c r="ZW111" s="1"/>
      <c r="ZX111" s="1"/>
      <c r="ZY111" s="1"/>
      <c r="ZZ111" s="1"/>
      <c r="AAA111" s="1"/>
      <c r="AAB111" s="1"/>
      <c r="AAC111" s="1"/>
      <c r="AAD111" s="1"/>
      <c r="AAE111" s="1"/>
      <c r="AAF111" s="1"/>
      <c r="AAG111" s="1"/>
      <c r="AAH111" s="1"/>
      <c r="AAI111" s="1"/>
      <c r="AAJ111" s="1"/>
      <c r="AAK111" s="1"/>
      <c r="AAL111" s="1"/>
      <c r="AAM111" s="1"/>
      <c r="AAN111" s="1"/>
      <c r="AAO111" s="1"/>
      <c r="AAP111" s="1"/>
      <c r="AAQ111" s="1"/>
      <c r="AAR111" s="1"/>
      <c r="AAS111" s="1"/>
      <c r="AAT111" s="1"/>
      <c r="AAU111" s="1"/>
      <c r="AAV111" s="1"/>
      <c r="AAW111" s="1"/>
      <c r="AAX111" s="1"/>
      <c r="AAY111" s="1"/>
      <c r="AAZ111" s="1"/>
      <c r="ABA111" s="1"/>
      <c r="ABB111" s="1"/>
      <c r="ABC111" s="1"/>
      <c r="ABD111" s="1"/>
      <c r="ABE111" s="1"/>
      <c r="ABF111" s="1"/>
      <c r="ABG111" s="1"/>
      <c r="ABH111" s="1"/>
      <c r="ABI111" s="1"/>
      <c r="ABJ111" s="1"/>
      <c r="ABK111" s="1"/>
      <c r="ABL111" s="1"/>
      <c r="ABM111" s="1"/>
      <c r="ABN111" s="1"/>
      <c r="ABO111" s="1"/>
      <c r="ABP111" s="1"/>
      <c r="ABQ111" s="1"/>
      <c r="ABR111" s="1"/>
      <c r="ABS111" s="1"/>
      <c r="ABT111" s="1"/>
      <c r="ABU111" s="1"/>
      <c r="ABV111" s="1"/>
      <c r="ABW111" s="1"/>
      <c r="ABX111" s="1"/>
      <c r="ABY111" s="1"/>
      <c r="ABZ111" s="1"/>
      <c r="ACA111" s="1"/>
      <c r="ACB111" s="1"/>
      <c r="ACC111" s="1"/>
      <c r="ACD111" s="1"/>
      <c r="ACE111" s="1"/>
      <c r="ACF111" s="1"/>
      <c r="ACG111" s="1"/>
      <c r="ACH111" s="1"/>
      <c r="ACI111" s="1"/>
      <c r="ACJ111" s="1"/>
      <c r="ACK111" s="1"/>
      <c r="ACL111" s="1"/>
      <c r="ACM111" s="1"/>
      <c r="ACN111" s="1"/>
      <c r="ACO111" s="1"/>
      <c r="ACP111" s="1"/>
      <c r="ACQ111" s="1"/>
      <c r="ACR111" s="1"/>
      <c r="ACS111" s="1"/>
      <c r="ACT111" s="1"/>
      <c r="ACU111" s="1"/>
      <c r="ACV111" s="1"/>
      <c r="ACW111" s="1"/>
      <c r="ACX111" s="1"/>
      <c r="ACY111" s="1"/>
      <c r="ACZ111" s="1"/>
      <c r="ADA111" s="1"/>
      <c r="ADB111" s="1"/>
      <c r="ADC111" s="1"/>
      <c r="ADD111" s="1"/>
      <c r="ADE111" s="1"/>
      <c r="ADF111" s="1"/>
      <c r="ADG111" s="1"/>
      <c r="ADH111" s="1"/>
      <c r="ADI111" s="1"/>
      <c r="ADJ111" s="1"/>
      <c r="ADK111" s="1"/>
      <c r="ADL111" s="1"/>
      <c r="ADM111" s="1"/>
      <c r="ADN111" s="1"/>
      <c r="ADO111" s="1"/>
      <c r="ADP111" s="1"/>
      <c r="ADQ111" s="1"/>
      <c r="ADR111" s="1"/>
      <c r="ADS111" s="1"/>
      <c r="ADT111" s="1"/>
      <c r="ADU111" s="1"/>
      <c r="ADV111" s="1"/>
      <c r="ADW111" s="1"/>
      <c r="ADX111" s="1"/>
      <c r="ADY111" s="1"/>
      <c r="ADZ111" s="1"/>
      <c r="AEA111" s="1"/>
      <c r="AEB111" s="1"/>
      <c r="AEC111" s="1"/>
      <c r="AED111" s="1"/>
      <c r="AEE111" s="1"/>
      <c r="AEF111" s="1"/>
      <c r="AEG111" s="1"/>
      <c r="AEH111" s="1"/>
      <c r="AEI111" s="1"/>
      <c r="AEJ111" s="1"/>
      <c r="AEK111" s="1"/>
      <c r="AEL111" s="1"/>
      <c r="AEM111" s="1"/>
      <c r="AEN111" s="1"/>
      <c r="AEO111" s="1"/>
      <c r="AEP111" s="1"/>
      <c r="AEQ111" s="1"/>
      <c r="AER111" s="1"/>
      <c r="AES111" s="1"/>
      <c r="AET111" s="1"/>
      <c r="AEU111" s="1"/>
      <c r="AEV111" s="1"/>
      <c r="AEW111" s="1"/>
      <c r="AEX111" s="1"/>
      <c r="AEY111" s="1"/>
      <c r="AEZ111" s="1"/>
      <c r="AFA111" s="1"/>
      <c r="AFB111" s="1"/>
      <c r="AFC111" s="1"/>
      <c r="AFD111" s="1"/>
      <c r="AFE111" s="1"/>
      <c r="AFF111" s="1"/>
      <c r="AFG111" s="1"/>
      <c r="AFH111" s="1"/>
      <c r="AFI111" s="1"/>
      <c r="AFJ111" s="1"/>
      <c r="AFK111" s="1"/>
      <c r="AFL111" s="1"/>
      <c r="AFM111" s="1"/>
      <c r="AFN111" s="1"/>
      <c r="AFO111" s="1"/>
      <c r="AFP111" s="1"/>
      <c r="AFQ111" s="1"/>
      <c r="AFR111" s="1"/>
      <c r="AFS111" s="1"/>
      <c r="AFT111" s="1"/>
      <c r="AFU111" s="1"/>
      <c r="AFV111" s="1"/>
      <c r="AFW111" s="1"/>
      <c r="AFX111" s="1"/>
      <c r="AFY111" s="1"/>
      <c r="AFZ111" s="1"/>
      <c r="AGA111" s="1"/>
      <c r="AGB111" s="1"/>
      <c r="AGC111" s="1"/>
      <c r="AGD111" s="1"/>
      <c r="AGE111" s="1"/>
      <c r="AGF111" s="1"/>
      <c r="AGG111" s="1"/>
      <c r="AGH111" s="1"/>
      <c r="AGI111" s="1"/>
      <c r="AGJ111" s="1"/>
      <c r="AGK111" s="1"/>
      <c r="AGL111" s="1"/>
      <c r="AGM111" s="1"/>
      <c r="AGN111" s="1"/>
      <c r="AGO111" s="1"/>
      <c r="AGP111" s="1"/>
      <c r="AGQ111" s="1"/>
      <c r="AGR111" s="1"/>
      <c r="AGS111" s="1"/>
      <c r="AGT111" s="1"/>
      <c r="AGU111" s="1"/>
      <c r="AGV111" s="1"/>
      <c r="AGW111" s="1"/>
      <c r="AGX111" s="1"/>
      <c r="AGY111" s="1"/>
      <c r="AGZ111" s="1"/>
      <c r="AHA111" s="1"/>
      <c r="AHB111" s="1"/>
      <c r="AHC111" s="1"/>
      <c r="AHD111" s="1"/>
      <c r="AHE111" s="1"/>
      <c r="AHF111" s="1"/>
      <c r="AHG111" s="1"/>
      <c r="AHH111" s="1"/>
      <c r="AHI111" s="1"/>
      <c r="AHJ111" s="1"/>
      <c r="AHK111" s="1"/>
      <c r="AHL111" s="1"/>
      <c r="AHM111" s="1"/>
      <c r="AHN111" s="1"/>
      <c r="AHO111" s="1"/>
      <c r="AHP111" s="1"/>
      <c r="AHQ111" s="1"/>
      <c r="AHR111" s="1"/>
      <c r="AHS111" s="1"/>
      <c r="AHT111" s="1"/>
      <c r="AHU111" s="1"/>
      <c r="AHV111" s="1"/>
      <c r="AHW111" s="1"/>
      <c r="AHX111" s="1"/>
      <c r="AHY111" s="1"/>
      <c r="AHZ111" s="1"/>
      <c r="AIA111" s="1"/>
      <c r="AIB111" s="1"/>
      <c r="AIC111" s="1"/>
      <c r="AID111" s="1"/>
      <c r="AIE111" s="1"/>
      <c r="AIF111" s="1"/>
      <c r="AIG111" s="1"/>
      <c r="AIH111" s="1"/>
      <c r="AII111" s="1"/>
      <c r="AIJ111" s="1"/>
      <c r="AIK111" s="1"/>
      <c r="AIL111" s="1"/>
      <c r="AIM111" s="1"/>
      <c r="AIN111" s="1"/>
      <c r="AIO111" s="1"/>
      <c r="AIP111" s="1"/>
      <c r="AIQ111" s="1"/>
      <c r="AIR111" s="1"/>
      <c r="AIS111" s="1"/>
      <c r="AIT111" s="1"/>
      <c r="AIU111" s="1"/>
      <c r="AIV111" s="1"/>
      <c r="AIW111" s="1"/>
      <c r="AIX111" s="1"/>
      <c r="AIY111" s="1"/>
      <c r="AIZ111" s="1"/>
      <c r="AJA111" s="1"/>
      <c r="AJB111" s="1"/>
      <c r="AJC111" s="1"/>
      <c r="AJD111" s="1"/>
      <c r="AJE111" s="1"/>
      <c r="AJF111" s="1"/>
      <c r="AJG111" s="1"/>
      <c r="AJH111" s="1"/>
      <c r="AJI111" s="1"/>
      <c r="AJJ111" s="1"/>
      <c r="AJK111" s="1"/>
      <c r="AJL111" s="1"/>
      <c r="AJM111" s="1"/>
      <c r="AJN111" s="1"/>
      <c r="AJO111" s="1"/>
      <c r="AJP111" s="1"/>
      <c r="AJQ111" s="1"/>
      <c r="AJR111" s="1"/>
      <c r="AJS111" s="1"/>
      <c r="AJT111" s="1"/>
      <c r="AJU111" s="1"/>
      <c r="AJV111" s="1"/>
      <c r="AJW111" s="1"/>
      <c r="AJX111" s="1"/>
      <c r="AJY111" s="1"/>
      <c r="AJZ111" s="1"/>
      <c r="AKA111" s="1"/>
      <c r="AKB111" s="1"/>
      <c r="AKC111" s="1"/>
      <c r="AKD111" s="1"/>
      <c r="AKE111" s="1"/>
      <c r="AKF111" s="1"/>
      <c r="AKG111" s="1"/>
      <c r="AKH111" s="1"/>
      <c r="AKI111" s="1"/>
      <c r="AKJ111" s="1"/>
      <c r="AKK111" s="1"/>
      <c r="AKL111" s="1"/>
      <c r="AKM111" s="1"/>
      <c r="AKN111" s="1"/>
      <c r="AKO111" s="1"/>
      <c r="AKP111" s="1"/>
      <c r="AKQ111" s="1"/>
      <c r="AKR111" s="1"/>
      <c r="AKS111" s="1"/>
      <c r="AKT111" s="1"/>
      <c r="AKU111" s="1"/>
      <c r="AKV111" s="1"/>
      <c r="AKW111" s="1"/>
      <c r="AKX111" s="1"/>
      <c r="AKY111" s="1"/>
      <c r="AKZ111" s="1"/>
      <c r="ALA111" s="1"/>
      <c r="ALB111" s="1"/>
      <c r="ALC111" s="1"/>
      <c r="ALD111" s="1"/>
      <c r="ALE111" s="1"/>
      <c r="ALF111" s="1"/>
      <c r="ALG111" s="1"/>
      <c r="ALH111" s="1"/>
      <c r="ALI111" s="1"/>
      <c r="ALJ111" s="1"/>
      <c r="ALK111" s="1"/>
      <c r="ALL111" s="1"/>
      <c r="ALM111" s="1"/>
      <c r="ALN111" s="1"/>
      <c r="ALO111" s="1"/>
      <c r="ALP111" s="1"/>
      <c r="ALQ111" s="1"/>
      <c r="ALR111" s="1"/>
      <c r="ALS111" s="1"/>
      <c r="ALT111" s="1"/>
      <c r="ALU111" s="1"/>
      <c r="ALV111" s="1"/>
      <c r="ALW111" s="1"/>
      <c r="ALX111" s="1"/>
      <c r="ALY111" s="1"/>
      <c r="ALZ111" s="1"/>
      <c r="AMA111" s="1"/>
      <c r="AMB111" s="1"/>
      <c r="AMC111" s="1"/>
      <c r="AMD111" s="1"/>
      <c r="AME111" s="1"/>
      <c r="AMF111" s="1"/>
      <c r="AMG111" s="1"/>
      <c r="AMH111" s="1"/>
      <c r="AMI111" s="1"/>
      <c r="AMJ111" s="1"/>
      <c r="AMK111" s="1"/>
      <c r="AML111" s="1"/>
      <c r="AMM111" s="1"/>
      <c r="AMN111" s="1"/>
      <c r="AMO111" s="1"/>
      <c r="AMP111" s="1"/>
      <c r="AMQ111" s="1"/>
      <c r="AMR111" s="1"/>
      <c r="AMS111" s="1"/>
      <c r="AMT111" s="1"/>
      <c r="AMU111" s="1"/>
      <c r="AMV111" s="1"/>
      <c r="AMW111" s="1"/>
      <c r="AMX111" s="1"/>
      <c r="AMY111" s="1"/>
      <c r="AMZ111" s="1"/>
      <c r="ANA111" s="1"/>
      <c r="ANB111" s="1"/>
      <c r="ANC111" s="1"/>
      <c r="AND111" s="1"/>
      <c r="ANE111" s="1"/>
      <c r="ANF111" s="1"/>
      <c r="ANG111" s="1"/>
      <c r="ANH111" s="1"/>
      <c r="ANI111" s="1"/>
      <c r="ANJ111" s="1"/>
      <c r="ANK111" s="1"/>
      <c r="ANL111" s="1"/>
      <c r="ANM111" s="1"/>
      <c r="ANN111" s="1"/>
      <c r="ANO111" s="1"/>
      <c r="ANP111" s="1"/>
      <c r="ANQ111" s="1"/>
      <c r="ANR111" s="1"/>
      <c r="ANS111" s="1"/>
      <c r="ANT111" s="1"/>
      <c r="ANU111" s="1"/>
      <c r="ANV111" s="1"/>
      <c r="ANW111" s="1"/>
      <c r="ANX111" s="1"/>
      <c r="ANY111" s="1"/>
      <c r="ANZ111" s="1"/>
      <c r="AOA111" s="1"/>
      <c r="AOB111" s="1"/>
      <c r="AOC111" s="1"/>
      <c r="AOD111" s="1"/>
      <c r="AOE111" s="1"/>
      <c r="AOF111" s="1"/>
      <c r="AOG111" s="1"/>
      <c r="AOH111" s="1"/>
      <c r="AOI111" s="1"/>
      <c r="AOJ111" s="1"/>
      <c r="AOK111" s="1"/>
      <c r="AOL111" s="1"/>
      <c r="AOM111" s="1"/>
      <c r="AON111" s="1"/>
      <c r="AOO111" s="1"/>
      <c r="AOP111" s="1"/>
      <c r="AOQ111" s="1"/>
      <c r="AOR111" s="1"/>
      <c r="AOS111" s="1"/>
      <c r="AOT111" s="1"/>
      <c r="AOU111" s="1"/>
      <c r="AOV111" s="1"/>
      <c r="AOW111" s="1"/>
      <c r="AOX111" s="1"/>
      <c r="AOY111" s="1"/>
      <c r="AOZ111" s="1"/>
      <c r="APA111" s="1"/>
      <c r="APB111" s="1"/>
      <c r="APC111" s="1"/>
      <c r="APD111" s="1"/>
      <c r="APE111" s="1"/>
      <c r="APF111" s="1"/>
      <c r="APG111" s="1"/>
      <c r="APH111" s="1"/>
      <c r="API111" s="1"/>
    </row>
    <row r="112" spans="1:1101" ht="14.25" customHeight="1" x14ac:dyDescent="0.2">
      <c r="A112" s="9" t="s">
        <v>35</v>
      </c>
      <c r="B112" s="22">
        <v>1</v>
      </c>
      <c r="C112" s="22">
        <f t="shared" si="51"/>
        <v>218</v>
      </c>
      <c r="D112" s="22">
        <v>165</v>
      </c>
      <c r="E112" s="16">
        <v>53</v>
      </c>
      <c r="F112" s="23"/>
      <c r="G112" s="30" t="s">
        <v>49</v>
      </c>
      <c r="H112" s="24">
        <f t="shared" si="52"/>
        <v>678.82</v>
      </c>
      <c r="I112" s="23">
        <f t="shared" si="53"/>
        <v>838.95</v>
      </c>
    </row>
    <row r="113" spans="1:1101" ht="14.25" customHeight="1" x14ac:dyDescent="0.2">
      <c r="A113" s="9" t="s">
        <v>35</v>
      </c>
      <c r="B113" s="22">
        <v>1</v>
      </c>
      <c r="C113" s="22">
        <f t="shared" si="51"/>
        <v>213</v>
      </c>
      <c r="D113" s="22">
        <v>165</v>
      </c>
      <c r="E113" s="16">
        <v>48</v>
      </c>
      <c r="F113" s="23"/>
      <c r="G113" s="30" t="s">
        <v>48</v>
      </c>
      <c r="H113" s="24">
        <f t="shared" si="52"/>
        <v>598.08000000000004</v>
      </c>
      <c r="I113" s="23">
        <f t="shared" si="53"/>
        <v>739.17</v>
      </c>
    </row>
    <row r="114" spans="1:1101" ht="14.25" customHeight="1" x14ac:dyDescent="0.2">
      <c r="A114" s="9" t="s">
        <v>35</v>
      </c>
      <c r="B114" s="22">
        <v>1</v>
      </c>
      <c r="C114" s="22">
        <f t="shared" si="51"/>
        <v>248</v>
      </c>
      <c r="D114" s="22">
        <v>165</v>
      </c>
      <c r="E114" s="16">
        <v>83</v>
      </c>
      <c r="F114" s="23"/>
      <c r="G114" s="30" t="s">
        <v>55</v>
      </c>
      <c r="H114" s="24">
        <f t="shared" si="52"/>
        <v>1017.75</v>
      </c>
      <c r="I114" s="23">
        <f t="shared" si="53"/>
        <v>1257.8399999999999</v>
      </c>
    </row>
    <row r="115" spans="1:1101" ht="14.25" customHeight="1" x14ac:dyDescent="0.2">
      <c r="A115" s="9" t="s">
        <v>35</v>
      </c>
      <c r="B115" s="22">
        <v>1</v>
      </c>
      <c r="C115" s="22">
        <f>D115+E115</f>
        <v>194</v>
      </c>
      <c r="D115" s="22">
        <v>165</v>
      </c>
      <c r="E115" s="16">
        <v>29</v>
      </c>
      <c r="F115" s="23"/>
      <c r="G115" s="30" t="s">
        <v>58</v>
      </c>
      <c r="H115" s="24">
        <f t="shared" si="52"/>
        <v>312.97000000000003</v>
      </c>
      <c r="I115" s="23">
        <f t="shared" si="53"/>
        <v>386.8</v>
      </c>
    </row>
    <row r="116" spans="1:1101" s="16" customFormat="1" ht="40.5" customHeight="1" x14ac:dyDescent="0.2">
      <c r="A116" s="332" t="s">
        <v>18</v>
      </c>
      <c r="B116" s="17">
        <f>SUM(B117:B121)</f>
        <v>5</v>
      </c>
      <c r="C116" s="17"/>
      <c r="D116" s="17"/>
      <c r="E116" s="17">
        <f t="shared" ref="E116:I116" si="54">SUM(E117:E121)</f>
        <v>341</v>
      </c>
      <c r="F116" s="17"/>
      <c r="G116" s="29"/>
      <c r="H116" s="331">
        <f t="shared" si="54"/>
        <v>2952.38</v>
      </c>
      <c r="I116" s="331">
        <f t="shared" si="54"/>
        <v>3648.85</v>
      </c>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14"/>
      <c r="BI116" s="14"/>
      <c r="BJ116" s="14"/>
      <c r="BK116" s="14"/>
      <c r="BL116" s="14"/>
      <c r="BM116" s="14"/>
      <c r="BN116" s="14"/>
      <c r="BO116" s="14"/>
      <c r="BP116" s="14"/>
      <c r="BQ116" s="14"/>
      <c r="BR116" s="14"/>
      <c r="BS116" s="14"/>
      <c r="BT116" s="14"/>
      <c r="BU116" s="14"/>
      <c r="BV116" s="14"/>
      <c r="BW116" s="14"/>
      <c r="BX116" s="14"/>
      <c r="BY116" s="14"/>
      <c r="BZ116" s="14"/>
      <c r="CA116" s="14"/>
      <c r="CB116" s="14"/>
      <c r="CC116" s="14"/>
      <c r="CD116" s="14"/>
      <c r="CE116" s="14"/>
      <c r="CF116" s="14"/>
      <c r="CG116" s="14"/>
      <c r="CH116" s="14"/>
      <c r="CI116" s="14"/>
      <c r="CJ116" s="14"/>
      <c r="CK116" s="14"/>
      <c r="CL116" s="14"/>
      <c r="CM116" s="14"/>
      <c r="CN116" s="14"/>
      <c r="CO116" s="14"/>
      <c r="CP116" s="14"/>
      <c r="CQ116" s="14"/>
      <c r="CR116" s="14"/>
      <c r="CS116" s="14"/>
      <c r="CT116" s="14"/>
      <c r="CU116" s="14"/>
      <c r="CV116" s="14"/>
      <c r="CW116" s="14"/>
      <c r="CX116" s="14"/>
      <c r="CY116" s="14"/>
      <c r="CZ116" s="14"/>
      <c r="DA116" s="14"/>
      <c r="DB116" s="14"/>
      <c r="DC116" s="14"/>
      <c r="DD116" s="14"/>
      <c r="DE116" s="14"/>
      <c r="DF116" s="14"/>
      <c r="DG116" s="14"/>
      <c r="DH116" s="14"/>
      <c r="DI116" s="14"/>
      <c r="DJ116" s="14"/>
      <c r="DK116" s="14"/>
      <c r="DL116" s="14"/>
      <c r="DM116" s="14"/>
      <c r="DN116" s="14"/>
      <c r="DO116" s="14"/>
      <c r="DP116" s="14"/>
      <c r="DQ116" s="14"/>
      <c r="DR116" s="14"/>
      <c r="DS116" s="14"/>
      <c r="DT116" s="14"/>
      <c r="DU116" s="14"/>
      <c r="DV116" s="14"/>
      <c r="DW116" s="14"/>
      <c r="DX116" s="14"/>
      <c r="DY116" s="14"/>
      <c r="DZ116" s="14"/>
      <c r="EA116" s="14"/>
      <c r="EB116" s="14"/>
      <c r="EC116" s="14"/>
      <c r="ED116" s="14"/>
      <c r="EE116" s="14"/>
      <c r="EF116" s="14"/>
      <c r="EG116" s="14"/>
      <c r="EH116" s="14"/>
      <c r="EI116" s="14"/>
      <c r="EJ116" s="14"/>
      <c r="EK116" s="14"/>
      <c r="EL116" s="14"/>
      <c r="EM116" s="14"/>
      <c r="EN116" s="14"/>
      <c r="EO116" s="14"/>
      <c r="EP116" s="14"/>
      <c r="EQ116" s="14"/>
      <c r="ER116" s="14"/>
      <c r="ES116" s="14"/>
      <c r="ET116" s="14"/>
      <c r="EU116" s="14"/>
      <c r="EV116" s="14"/>
      <c r="EW116" s="14"/>
      <c r="EX116" s="14"/>
      <c r="EY116" s="14"/>
      <c r="EZ116" s="14"/>
      <c r="FA116" s="14"/>
      <c r="FB116" s="14"/>
      <c r="FC116" s="14"/>
      <c r="FD116" s="14"/>
      <c r="FE116" s="14"/>
      <c r="FF116" s="14"/>
      <c r="FG116" s="14"/>
      <c r="FH116" s="14"/>
      <c r="FI116" s="14"/>
      <c r="FJ116" s="14"/>
      <c r="FK116" s="14"/>
      <c r="FL116" s="14"/>
      <c r="FM116" s="14"/>
      <c r="FN116" s="14"/>
      <c r="FO116" s="14"/>
      <c r="FP116" s="14"/>
      <c r="FQ116" s="14"/>
      <c r="FR116" s="14"/>
      <c r="FS116" s="14"/>
      <c r="FT116" s="14"/>
      <c r="FU116" s="14"/>
      <c r="FV116" s="14"/>
      <c r="FW116" s="14"/>
      <c r="FX116" s="14"/>
      <c r="FY116" s="14"/>
      <c r="FZ116" s="14"/>
      <c r="GA116" s="14"/>
      <c r="GB116" s="14"/>
      <c r="GC116" s="14"/>
      <c r="GD116" s="14"/>
      <c r="GE116" s="14"/>
      <c r="GF116" s="14"/>
      <c r="GG116" s="14"/>
      <c r="GH116" s="14"/>
      <c r="GI116" s="14"/>
      <c r="GJ116" s="14"/>
      <c r="GK116" s="14"/>
      <c r="GL116" s="14"/>
      <c r="GM116" s="14"/>
      <c r="GN116" s="14"/>
      <c r="GO116" s="14"/>
      <c r="GP116" s="14"/>
      <c r="GQ116" s="14"/>
      <c r="GR116" s="14"/>
      <c r="GS116" s="14"/>
      <c r="GT116" s="14"/>
      <c r="GU116" s="14"/>
      <c r="GV116" s="14"/>
      <c r="GW116" s="14"/>
      <c r="GX116" s="14"/>
      <c r="GY116" s="14"/>
      <c r="GZ116" s="14"/>
      <c r="HA116" s="14"/>
      <c r="HB116" s="14"/>
      <c r="HC116" s="14"/>
      <c r="HD116" s="14"/>
      <c r="HE116" s="14"/>
      <c r="HF116" s="14"/>
      <c r="HG116" s="14"/>
      <c r="HH116" s="14"/>
      <c r="HI116" s="14"/>
      <c r="HJ116" s="14"/>
      <c r="HK116" s="14"/>
      <c r="HL116" s="14"/>
      <c r="HM116" s="14"/>
      <c r="HN116" s="14"/>
      <c r="HO116" s="14"/>
      <c r="HP116" s="14"/>
      <c r="HQ116" s="14"/>
      <c r="HR116" s="14"/>
      <c r="HS116" s="14"/>
      <c r="HT116" s="14"/>
      <c r="HU116" s="14"/>
      <c r="HV116" s="14"/>
      <c r="HW116" s="14"/>
      <c r="HX116" s="14"/>
      <c r="HY116" s="14"/>
      <c r="HZ116" s="14"/>
      <c r="IA116" s="14"/>
      <c r="IB116" s="14"/>
      <c r="IC116" s="14"/>
      <c r="ID116" s="14"/>
      <c r="IE116" s="14"/>
      <c r="IF116" s="14"/>
      <c r="IG116" s="14"/>
      <c r="IH116" s="14"/>
      <c r="II116" s="14"/>
      <c r="IJ116" s="14"/>
      <c r="IK116" s="14"/>
      <c r="IL116" s="14"/>
      <c r="IM116" s="14"/>
      <c r="IN116" s="14"/>
      <c r="IO116" s="14"/>
      <c r="IP116" s="14"/>
      <c r="IQ116" s="14"/>
      <c r="IR116" s="14"/>
      <c r="IS116" s="14"/>
      <c r="IT116" s="14"/>
      <c r="IU116" s="14"/>
      <c r="IV116" s="14"/>
      <c r="IW116" s="14"/>
      <c r="IX116" s="14"/>
      <c r="IY116" s="14"/>
      <c r="IZ116" s="14"/>
      <c r="JA116" s="14"/>
      <c r="JB116" s="14"/>
      <c r="JC116" s="14"/>
      <c r="JD116" s="14"/>
      <c r="JE116" s="14"/>
      <c r="JF116" s="14"/>
      <c r="JG116" s="14"/>
      <c r="JH116" s="14"/>
      <c r="JI116" s="14"/>
      <c r="JJ116" s="14"/>
      <c r="JK116" s="14"/>
      <c r="JL116" s="14"/>
      <c r="JM116" s="14"/>
      <c r="JN116" s="14"/>
      <c r="JO116" s="14"/>
      <c r="JP116" s="14"/>
      <c r="JQ116" s="14"/>
      <c r="JR116" s="14"/>
      <c r="JS116" s="14"/>
      <c r="JT116" s="14"/>
      <c r="JU116" s="14"/>
      <c r="JV116" s="14"/>
      <c r="JW116" s="14"/>
      <c r="JX116" s="14"/>
      <c r="JY116" s="14"/>
      <c r="JZ116" s="14"/>
      <c r="KA116" s="14"/>
      <c r="KB116" s="14"/>
      <c r="KC116" s="14"/>
      <c r="KD116" s="14"/>
      <c r="KE116" s="14"/>
      <c r="KF116" s="14"/>
      <c r="KG116" s="14"/>
      <c r="KH116" s="14"/>
      <c r="KI116" s="14"/>
      <c r="KJ116" s="14"/>
      <c r="KK116" s="14"/>
      <c r="KL116" s="14"/>
      <c r="KM116" s="14"/>
      <c r="KN116" s="14"/>
      <c r="KO116" s="14"/>
      <c r="KP116" s="14"/>
      <c r="KQ116" s="14"/>
      <c r="KR116" s="14"/>
      <c r="KS116" s="14"/>
      <c r="KT116" s="14"/>
      <c r="KU116" s="14"/>
      <c r="KV116" s="14"/>
      <c r="KW116" s="14"/>
      <c r="KX116" s="14"/>
      <c r="KY116" s="14"/>
      <c r="KZ116" s="14"/>
      <c r="LA116" s="14"/>
      <c r="LB116" s="14"/>
      <c r="LC116" s="14"/>
      <c r="LD116" s="14"/>
      <c r="LE116" s="14"/>
      <c r="LF116" s="14"/>
      <c r="LG116" s="14"/>
      <c r="LH116" s="14"/>
      <c r="LI116" s="14"/>
      <c r="LJ116" s="14"/>
      <c r="LK116" s="14"/>
      <c r="LL116" s="14"/>
      <c r="LM116" s="14"/>
      <c r="LN116" s="14"/>
      <c r="LO116" s="14"/>
      <c r="LP116" s="14"/>
      <c r="LQ116" s="14"/>
      <c r="LR116" s="14"/>
      <c r="LS116" s="14"/>
      <c r="LT116" s="14"/>
      <c r="LU116" s="14"/>
      <c r="LV116" s="14"/>
      <c r="LW116" s="14"/>
      <c r="LX116" s="14"/>
      <c r="LY116" s="14"/>
      <c r="LZ116" s="14"/>
      <c r="MA116" s="14"/>
      <c r="MB116" s="14"/>
      <c r="MC116" s="14"/>
      <c r="MD116" s="14"/>
      <c r="ME116" s="14"/>
      <c r="MF116" s="14"/>
      <c r="MG116" s="14"/>
      <c r="MH116" s="14"/>
      <c r="MI116" s="14"/>
      <c r="MJ116" s="14"/>
      <c r="MK116" s="14"/>
      <c r="ML116" s="14"/>
      <c r="MM116" s="14"/>
      <c r="MN116" s="14"/>
      <c r="MO116" s="14"/>
      <c r="MP116" s="14"/>
      <c r="MQ116" s="14"/>
      <c r="MR116" s="14"/>
      <c r="MS116" s="14"/>
      <c r="MT116" s="14"/>
      <c r="MU116" s="14"/>
      <c r="MV116" s="14"/>
      <c r="MW116" s="14"/>
      <c r="MX116" s="14"/>
      <c r="MY116" s="14"/>
      <c r="MZ116" s="14"/>
      <c r="NA116" s="14"/>
      <c r="NB116" s="14"/>
      <c r="NC116" s="14"/>
      <c r="ND116" s="14"/>
      <c r="NE116" s="14"/>
      <c r="NF116" s="14"/>
      <c r="NG116" s="14"/>
      <c r="NH116" s="14"/>
      <c r="NI116" s="14"/>
      <c r="NJ116" s="14"/>
      <c r="NK116" s="14"/>
      <c r="NL116" s="14"/>
      <c r="NM116" s="14"/>
      <c r="NN116" s="14"/>
      <c r="NO116" s="14"/>
      <c r="NP116" s="14"/>
      <c r="NQ116" s="14"/>
      <c r="NR116" s="14"/>
      <c r="NS116" s="14"/>
      <c r="NT116" s="14"/>
      <c r="NU116" s="14"/>
      <c r="NV116" s="14"/>
      <c r="NW116" s="14"/>
      <c r="NX116" s="14"/>
      <c r="NY116" s="14"/>
      <c r="NZ116" s="14"/>
      <c r="OA116" s="14"/>
      <c r="OB116" s="14"/>
      <c r="OC116" s="14"/>
      <c r="OD116" s="14"/>
      <c r="OE116" s="14"/>
      <c r="OF116" s="14"/>
      <c r="OG116" s="14"/>
      <c r="OH116" s="14"/>
      <c r="OI116" s="14"/>
      <c r="OJ116" s="14"/>
      <c r="OK116" s="14"/>
      <c r="OL116" s="14"/>
      <c r="OM116" s="14"/>
      <c r="ON116" s="14"/>
      <c r="OO116" s="14"/>
      <c r="OP116" s="14"/>
      <c r="OQ116" s="14"/>
      <c r="OR116" s="14"/>
      <c r="OS116" s="14"/>
      <c r="OT116" s="14"/>
      <c r="OU116" s="14"/>
      <c r="OV116" s="14"/>
      <c r="OW116" s="14"/>
      <c r="OX116" s="14"/>
      <c r="OY116" s="14"/>
      <c r="OZ116" s="14"/>
      <c r="PA116" s="14"/>
      <c r="PB116" s="14"/>
      <c r="PC116" s="14"/>
      <c r="PD116" s="14"/>
      <c r="PE116" s="14"/>
      <c r="PF116" s="14"/>
      <c r="PG116" s="14"/>
      <c r="PH116" s="14"/>
      <c r="PI116" s="14"/>
      <c r="PJ116" s="14"/>
      <c r="PK116" s="14"/>
      <c r="PL116" s="14"/>
      <c r="PM116" s="14"/>
      <c r="PN116" s="14"/>
      <c r="PO116" s="14"/>
      <c r="PP116" s="14"/>
      <c r="PQ116" s="14"/>
      <c r="PR116" s="14"/>
      <c r="PS116" s="14"/>
      <c r="PT116" s="14"/>
      <c r="PU116" s="14"/>
      <c r="PV116" s="14"/>
      <c r="PW116" s="14"/>
      <c r="PX116" s="14"/>
      <c r="PY116" s="14"/>
      <c r="PZ116" s="14"/>
      <c r="QA116" s="14"/>
      <c r="QB116" s="14"/>
      <c r="QC116" s="14"/>
      <c r="QD116" s="14"/>
      <c r="QE116" s="14"/>
      <c r="QF116" s="14"/>
      <c r="QG116" s="14"/>
      <c r="QH116" s="14"/>
      <c r="QI116" s="14"/>
      <c r="QJ116" s="14"/>
      <c r="QK116" s="14"/>
      <c r="QL116" s="14"/>
      <c r="QM116" s="14"/>
      <c r="QN116" s="14"/>
      <c r="QO116" s="14"/>
      <c r="QP116" s="14"/>
      <c r="QQ116" s="14"/>
      <c r="QR116" s="14"/>
      <c r="QS116" s="14"/>
      <c r="QT116" s="14"/>
      <c r="QU116" s="14"/>
      <c r="QV116" s="14"/>
      <c r="QW116" s="14"/>
      <c r="QX116" s="14"/>
      <c r="QY116" s="14"/>
      <c r="QZ116" s="14"/>
      <c r="RA116" s="14"/>
      <c r="RB116" s="14"/>
      <c r="RC116" s="14"/>
      <c r="RD116" s="14"/>
      <c r="RE116" s="14"/>
      <c r="RF116" s="14"/>
      <c r="RG116" s="14"/>
      <c r="RH116" s="14"/>
      <c r="RI116" s="14"/>
      <c r="RJ116" s="14"/>
      <c r="RK116" s="14"/>
      <c r="RL116" s="14"/>
      <c r="RM116" s="14"/>
      <c r="RN116" s="14"/>
      <c r="RO116" s="14"/>
      <c r="RP116" s="14"/>
      <c r="RQ116" s="14"/>
      <c r="RR116" s="14"/>
      <c r="RS116" s="14"/>
      <c r="RT116" s="14"/>
      <c r="RU116" s="14"/>
      <c r="RV116" s="14"/>
      <c r="RW116" s="14"/>
      <c r="RX116" s="14"/>
      <c r="RY116" s="14"/>
      <c r="RZ116" s="14"/>
      <c r="SA116" s="14"/>
      <c r="SB116" s="14"/>
      <c r="SC116" s="14"/>
      <c r="SD116" s="14"/>
      <c r="SE116" s="14"/>
      <c r="SF116" s="14"/>
      <c r="SG116" s="14"/>
      <c r="SH116" s="14"/>
      <c r="SI116" s="14"/>
      <c r="SJ116" s="14"/>
      <c r="SK116" s="14"/>
      <c r="SL116" s="14"/>
      <c r="SM116" s="14"/>
      <c r="SN116" s="14"/>
      <c r="SO116" s="14"/>
      <c r="SP116" s="14"/>
      <c r="SQ116" s="14"/>
      <c r="SR116" s="14"/>
      <c r="SS116" s="14"/>
      <c r="ST116" s="14"/>
      <c r="SU116" s="14"/>
      <c r="SV116" s="14"/>
      <c r="SW116" s="14"/>
      <c r="SX116" s="14"/>
      <c r="SY116" s="14"/>
      <c r="SZ116" s="14"/>
      <c r="TA116" s="14"/>
      <c r="TB116" s="14"/>
      <c r="TC116" s="14"/>
      <c r="TD116" s="14"/>
      <c r="TE116" s="14"/>
      <c r="TF116" s="14"/>
      <c r="TG116" s="14"/>
      <c r="TH116" s="14"/>
      <c r="TI116" s="14"/>
      <c r="TJ116" s="14"/>
      <c r="TK116" s="14"/>
      <c r="TL116" s="14"/>
      <c r="TM116" s="14"/>
      <c r="TN116" s="14"/>
      <c r="TO116" s="14"/>
      <c r="TP116" s="14"/>
      <c r="TQ116" s="14"/>
      <c r="TR116" s="14"/>
      <c r="TS116" s="14"/>
      <c r="TT116" s="14"/>
      <c r="TU116" s="14"/>
      <c r="TV116" s="14"/>
      <c r="TW116" s="14"/>
      <c r="TX116" s="14"/>
      <c r="TY116" s="14"/>
      <c r="TZ116" s="14"/>
      <c r="UA116" s="14"/>
      <c r="UB116" s="14"/>
      <c r="UC116" s="14"/>
      <c r="UD116" s="14"/>
      <c r="UE116" s="14"/>
      <c r="UF116" s="14"/>
      <c r="UG116" s="14"/>
      <c r="UH116" s="14"/>
      <c r="UI116" s="14"/>
      <c r="UJ116" s="14"/>
      <c r="UK116" s="14"/>
      <c r="UL116" s="14"/>
      <c r="UM116" s="14"/>
      <c r="UN116" s="14"/>
      <c r="UO116" s="14"/>
      <c r="UP116" s="14"/>
      <c r="UQ116" s="14"/>
      <c r="UR116" s="14"/>
      <c r="US116" s="14"/>
      <c r="UT116" s="14"/>
      <c r="UU116" s="14"/>
      <c r="UV116" s="14"/>
      <c r="UW116" s="14"/>
      <c r="UX116" s="14"/>
      <c r="UY116" s="14"/>
      <c r="UZ116" s="14"/>
      <c r="VA116" s="14"/>
      <c r="VB116" s="14"/>
      <c r="VC116" s="14"/>
      <c r="VD116" s="14"/>
      <c r="VE116" s="14"/>
      <c r="VF116" s="14"/>
      <c r="VG116" s="14"/>
      <c r="VH116" s="14"/>
      <c r="VI116" s="14"/>
      <c r="VJ116" s="14"/>
      <c r="VK116" s="14"/>
      <c r="VL116" s="14"/>
      <c r="VM116" s="14"/>
      <c r="VN116" s="14"/>
      <c r="VO116" s="14"/>
      <c r="VP116" s="14"/>
      <c r="VQ116" s="14"/>
      <c r="VR116" s="14"/>
      <c r="VS116" s="14"/>
      <c r="VT116" s="14"/>
      <c r="VU116" s="14"/>
      <c r="VV116" s="14"/>
      <c r="VW116" s="14"/>
      <c r="VX116" s="14"/>
      <c r="VY116" s="14"/>
      <c r="VZ116" s="14"/>
      <c r="WA116" s="14"/>
      <c r="WB116" s="14"/>
      <c r="WC116" s="14"/>
      <c r="WD116" s="14"/>
      <c r="WE116" s="14"/>
      <c r="WF116" s="14"/>
      <c r="WG116" s="14"/>
      <c r="WH116" s="14"/>
      <c r="WI116" s="14"/>
      <c r="WJ116" s="14"/>
      <c r="WK116" s="14"/>
      <c r="WL116" s="14"/>
      <c r="WM116" s="14"/>
      <c r="WN116" s="14"/>
      <c r="WO116" s="14"/>
      <c r="WP116" s="14"/>
      <c r="WQ116" s="14"/>
      <c r="WR116" s="14"/>
      <c r="WS116" s="14"/>
      <c r="WT116" s="14"/>
      <c r="WU116" s="14"/>
      <c r="WV116" s="14"/>
      <c r="WW116" s="14"/>
      <c r="WX116" s="14"/>
      <c r="WY116" s="14"/>
      <c r="WZ116" s="14"/>
      <c r="XA116" s="14"/>
      <c r="XB116" s="14"/>
      <c r="XC116" s="14"/>
      <c r="XD116" s="14"/>
      <c r="XE116" s="14"/>
      <c r="XF116" s="14"/>
      <c r="XG116" s="14"/>
      <c r="XH116" s="14"/>
      <c r="XI116" s="14"/>
      <c r="XJ116" s="14"/>
      <c r="XK116" s="14"/>
      <c r="XL116" s="14"/>
      <c r="XM116" s="14"/>
      <c r="XN116" s="14"/>
      <c r="XO116" s="14"/>
      <c r="XP116" s="14"/>
      <c r="XQ116" s="14"/>
      <c r="XR116" s="14"/>
      <c r="XS116" s="14"/>
      <c r="XT116" s="14"/>
      <c r="XU116" s="14"/>
      <c r="XV116" s="14"/>
      <c r="XW116" s="14"/>
      <c r="XX116" s="14"/>
      <c r="XY116" s="14"/>
      <c r="XZ116" s="14"/>
      <c r="YA116" s="14"/>
      <c r="YB116" s="14"/>
      <c r="YC116" s="14"/>
      <c r="YD116" s="14"/>
      <c r="YE116" s="14"/>
      <c r="YF116" s="14"/>
      <c r="YG116" s="14"/>
      <c r="YH116" s="14"/>
      <c r="YI116" s="14"/>
      <c r="YJ116" s="14"/>
      <c r="YK116" s="14"/>
      <c r="YL116" s="14"/>
      <c r="YM116" s="14"/>
      <c r="YN116" s="14"/>
      <c r="YO116" s="14"/>
      <c r="YP116" s="14"/>
      <c r="YQ116" s="14"/>
      <c r="YR116" s="14"/>
      <c r="YS116" s="14"/>
      <c r="YT116" s="14"/>
      <c r="YU116" s="14"/>
      <c r="YV116" s="14"/>
      <c r="YW116" s="14"/>
      <c r="YX116" s="14"/>
      <c r="YY116" s="14"/>
      <c r="YZ116" s="14"/>
      <c r="ZA116" s="14"/>
      <c r="ZB116" s="14"/>
      <c r="ZC116" s="14"/>
      <c r="ZD116" s="14"/>
      <c r="ZE116" s="14"/>
      <c r="ZF116" s="14"/>
      <c r="ZG116" s="14"/>
      <c r="ZH116" s="14"/>
      <c r="ZI116" s="14"/>
      <c r="ZJ116" s="14"/>
      <c r="ZK116" s="14"/>
      <c r="ZL116" s="14"/>
      <c r="ZM116" s="14"/>
      <c r="ZN116" s="14"/>
      <c r="ZO116" s="14"/>
      <c r="ZP116" s="14"/>
      <c r="ZQ116" s="14"/>
      <c r="ZR116" s="14"/>
      <c r="ZS116" s="14"/>
      <c r="ZT116" s="14"/>
      <c r="ZU116" s="14"/>
      <c r="ZV116" s="14"/>
      <c r="ZW116" s="14"/>
      <c r="ZX116" s="14"/>
      <c r="ZY116" s="14"/>
      <c r="ZZ116" s="14"/>
      <c r="AAA116" s="14"/>
      <c r="AAB116" s="14"/>
      <c r="AAC116" s="14"/>
      <c r="AAD116" s="14"/>
      <c r="AAE116" s="14"/>
      <c r="AAF116" s="14"/>
      <c r="AAG116" s="14"/>
      <c r="AAH116" s="14"/>
      <c r="AAI116" s="14"/>
      <c r="AAJ116" s="14"/>
      <c r="AAK116" s="14"/>
      <c r="AAL116" s="14"/>
      <c r="AAM116" s="14"/>
      <c r="AAN116" s="14"/>
      <c r="AAO116" s="14"/>
      <c r="AAP116" s="14"/>
      <c r="AAQ116" s="14"/>
      <c r="AAR116" s="14"/>
      <c r="AAS116" s="14"/>
      <c r="AAT116" s="14"/>
      <c r="AAU116" s="14"/>
      <c r="AAV116" s="14"/>
      <c r="AAW116" s="14"/>
      <c r="AAX116" s="14"/>
      <c r="AAY116" s="14"/>
      <c r="AAZ116" s="14"/>
      <c r="ABA116" s="14"/>
      <c r="ABB116" s="14"/>
      <c r="ABC116" s="14"/>
      <c r="ABD116" s="14"/>
      <c r="ABE116" s="14"/>
      <c r="ABF116" s="14"/>
      <c r="ABG116" s="14"/>
      <c r="ABH116" s="14"/>
      <c r="ABI116" s="14"/>
      <c r="ABJ116" s="14"/>
      <c r="ABK116" s="14"/>
      <c r="ABL116" s="14"/>
      <c r="ABM116" s="14"/>
      <c r="ABN116" s="14"/>
      <c r="ABO116" s="14"/>
      <c r="ABP116" s="14"/>
      <c r="ABQ116" s="14"/>
      <c r="ABR116" s="14"/>
      <c r="ABS116" s="14"/>
      <c r="ABT116" s="14"/>
      <c r="ABU116" s="14"/>
      <c r="ABV116" s="14"/>
      <c r="ABW116" s="14"/>
      <c r="ABX116" s="14"/>
      <c r="ABY116" s="14"/>
      <c r="ABZ116" s="14"/>
      <c r="ACA116" s="14"/>
      <c r="ACB116" s="14"/>
      <c r="ACC116" s="14"/>
      <c r="ACD116" s="14"/>
      <c r="ACE116" s="14"/>
      <c r="ACF116" s="14"/>
      <c r="ACG116" s="14"/>
      <c r="ACH116" s="14"/>
      <c r="ACI116" s="14"/>
      <c r="ACJ116" s="14"/>
      <c r="ACK116" s="14"/>
      <c r="ACL116" s="14"/>
      <c r="ACM116" s="14"/>
      <c r="ACN116" s="14"/>
      <c r="ACO116" s="14"/>
      <c r="ACP116" s="14"/>
      <c r="ACQ116" s="14"/>
      <c r="ACR116" s="14"/>
      <c r="ACS116" s="14"/>
      <c r="ACT116" s="14"/>
      <c r="ACU116" s="14"/>
      <c r="ACV116" s="14"/>
      <c r="ACW116" s="14"/>
      <c r="ACX116" s="14"/>
      <c r="ACY116" s="14"/>
      <c r="ACZ116" s="14"/>
      <c r="ADA116" s="14"/>
      <c r="ADB116" s="14"/>
      <c r="ADC116" s="14"/>
      <c r="ADD116" s="14"/>
      <c r="ADE116" s="14"/>
      <c r="ADF116" s="14"/>
      <c r="ADG116" s="14"/>
      <c r="ADH116" s="14"/>
      <c r="ADI116" s="14"/>
      <c r="ADJ116" s="14"/>
      <c r="ADK116" s="14"/>
      <c r="ADL116" s="14"/>
      <c r="ADM116" s="14"/>
      <c r="ADN116" s="14"/>
      <c r="ADO116" s="14"/>
      <c r="ADP116" s="14"/>
      <c r="ADQ116" s="14"/>
      <c r="ADR116" s="14"/>
      <c r="ADS116" s="14"/>
      <c r="ADT116" s="14"/>
      <c r="ADU116" s="14"/>
      <c r="ADV116" s="14"/>
      <c r="ADW116" s="14"/>
      <c r="ADX116" s="14"/>
      <c r="ADY116" s="14"/>
      <c r="ADZ116" s="14"/>
      <c r="AEA116" s="14"/>
      <c r="AEB116" s="14"/>
      <c r="AEC116" s="14"/>
      <c r="AED116" s="14"/>
      <c r="AEE116" s="14"/>
      <c r="AEF116" s="14"/>
      <c r="AEG116" s="14"/>
      <c r="AEH116" s="14"/>
      <c r="AEI116" s="14"/>
      <c r="AEJ116" s="14"/>
      <c r="AEK116" s="14"/>
      <c r="AEL116" s="14"/>
      <c r="AEM116" s="14"/>
      <c r="AEN116" s="14"/>
      <c r="AEO116" s="14"/>
      <c r="AEP116" s="14"/>
      <c r="AEQ116" s="14"/>
      <c r="AER116" s="14"/>
      <c r="AES116" s="14"/>
      <c r="AET116" s="14"/>
      <c r="AEU116" s="14"/>
      <c r="AEV116" s="14"/>
      <c r="AEW116" s="14"/>
      <c r="AEX116" s="14"/>
      <c r="AEY116" s="14"/>
      <c r="AEZ116" s="14"/>
      <c r="AFA116" s="14"/>
      <c r="AFB116" s="14"/>
      <c r="AFC116" s="14"/>
      <c r="AFD116" s="14"/>
      <c r="AFE116" s="14"/>
      <c r="AFF116" s="14"/>
      <c r="AFG116" s="14"/>
      <c r="AFH116" s="14"/>
      <c r="AFI116" s="14"/>
      <c r="AFJ116" s="14"/>
      <c r="AFK116" s="14"/>
      <c r="AFL116" s="14"/>
      <c r="AFM116" s="14"/>
      <c r="AFN116" s="14"/>
      <c r="AFO116" s="14"/>
      <c r="AFP116" s="14"/>
      <c r="AFQ116" s="14"/>
      <c r="AFR116" s="14"/>
      <c r="AFS116" s="14"/>
      <c r="AFT116" s="14"/>
      <c r="AFU116" s="14"/>
      <c r="AFV116" s="14"/>
      <c r="AFW116" s="14"/>
      <c r="AFX116" s="14"/>
      <c r="AFY116" s="14"/>
      <c r="AFZ116" s="14"/>
      <c r="AGA116" s="14"/>
      <c r="AGB116" s="14"/>
      <c r="AGC116" s="14"/>
      <c r="AGD116" s="14"/>
      <c r="AGE116" s="14"/>
      <c r="AGF116" s="14"/>
      <c r="AGG116" s="14"/>
      <c r="AGH116" s="14"/>
      <c r="AGI116" s="14"/>
      <c r="AGJ116" s="14"/>
      <c r="AGK116" s="14"/>
      <c r="AGL116" s="14"/>
      <c r="AGM116" s="14"/>
      <c r="AGN116" s="14"/>
      <c r="AGO116" s="14"/>
      <c r="AGP116" s="14"/>
      <c r="AGQ116" s="14"/>
      <c r="AGR116" s="14"/>
      <c r="AGS116" s="14"/>
      <c r="AGT116" s="14"/>
      <c r="AGU116" s="14"/>
      <c r="AGV116" s="14"/>
      <c r="AGW116" s="14"/>
      <c r="AGX116" s="14"/>
      <c r="AGY116" s="14"/>
      <c r="AGZ116" s="14"/>
      <c r="AHA116" s="14"/>
      <c r="AHB116" s="14"/>
      <c r="AHC116" s="14"/>
      <c r="AHD116" s="14"/>
      <c r="AHE116" s="14"/>
      <c r="AHF116" s="14"/>
      <c r="AHG116" s="14"/>
      <c r="AHH116" s="14"/>
      <c r="AHI116" s="14"/>
      <c r="AHJ116" s="14"/>
      <c r="AHK116" s="14"/>
      <c r="AHL116" s="14"/>
      <c r="AHM116" s="14"/>
      <c r="AHN116" s="14"/>
      <c r="AHO116" s="14"/>
      <c r="AHP116" s="14"/>
      <c r="AHQ116" s="14"/>
      <c r="AHR116" s="14"/>
      <c r="AHS116" s="14"/>
      <c r="AHT116" s="14"/>
      <c r="AHU116" s="14"/>
      <c r="AHV116" s="14"/>
      <c r="AHW116" s="14"/>
      <c r="AHX116" s="14"/>
      <c r="AHY116" s="14"/>
      <c r="AHZ116" s="14"/>
      <c r="AIA116" s="14"/>
      <c r="AIB116" s="14"/>
      <c r="AIC116" s="14"/>
      <c r="AID116" s="14"/>
      <c r="AIE116" s="14"/>
      <c r="AIF116" s="14"/>
      <c r="AIG116" s="14"/>
      <c r="AIH116" s="14"/>
      <c r="AII116" s="14"/>
      <c r="AIJ116" s="14"/>
      <c r="AIK116" s="14"/>
      <c r="AIL116" s="14"/>
      <c r="AIM116" s="14"/>
      <c r="AIN116" s="14"/>
      <c r="AIO116" s="14"/>
      <c r="AIP116" s="14"/>
      <c r="AIQ116" s="14"/>
      <c r="AIR116" s="14"/>
      <c r="AIS116" s="14"/>
      <c r="AIT116" s="14"/>
      <c r="AIU116" s="14"/>
      <c r="AIV116" s="14"/>
      <c r="AIW116" s="14"/>
      <c r="AIX116" s="14"/>
      <c r="AIY116" s="14"/>
      <c r="AIZ116" s="14"/>
      <c r="AJA116" s="14"/>
      <c r="AJB116" s="14"/>
      <c r="AJC116" s="14"/>
      <c r="AJD116" s="14"/>
      <c r="AJE116" s="14"/>
      <c r="AJF116" s="14"/>
      <c r="AJG116" s="14"/>
      <c r="AJH116" s="14"/>
      <c r="AJI116" s="14"/>
      <c r="AJJ116" s="14"/>
      <c r="AJK116" s="14"/>
      <c r="AJL116" s="14"/>
      <c r="AJM116" s="14"/>
      <c r="AJN116" s="14"/>
      <c r="AJO116" s="14"/>
      <c r="AJP116" s="14"/>
      <c r="AJQ116" s="14"/>
      <c r="AJR116" s="14"/>
      <c r="AJS116" s="14"/>
      <c r="AJT116" s="14"/>
      <c r="AJU116" s="14"/>
      <c r="AJV116" s="14"/>
      <c r="AJW116" s="14"/>
      <c r="AJX116" s="14"/>
      <c r="AJY116" s="14"/>
      <c r="AJZ116" s="14"/>
      <c r="AKA116" s="14"/>
      <c r="AKB116" s="14"/>
      <c r="AKC116" s="14"/>
      <c r="AKD116" s="14"/>
      <c r="AKE116" s="14"/>
      <c r="AKF116" s="14"/>
      <c r="AKG116" s="14"/>
      <c r="AKH116" s="14"/>
      <c r="AKI116" s="14"/>
      <c r="AKJ116" s="14"/>
      <c r="AKK116" s="14"/>
      <c r="AKL116" s="14"/>
      <c r="AKM116" s="14"/>
      <c r="AKN116" s="14"/>
      <c r="AKO116" s="14"/>
      <c r="AKP116" s="14"/>
      <c r="AKQ116" s="14"/>
      <c r="AKR116" s="14"/>
      <c r="AKS116" s="14"/>
      <c r="AKT116" s="14"/>
      <c r="AKU116" s="14"/>
      <c r="AKV116" s="14"/>
      <c r="AKW116" s="14"/>
      <c r="AKX116" s="14"/>
      <c r="AKY116" s="14"/>
      <c r="AKZ116" s="14"/>
      <c r="ALA116" s="14"/>
      <c r="ALB116" s="14"/>
      <c r="ALC116" s="14"/>
      <c r="ALD116" s="14"/>
      <c r="ALE116" s="14"/>
      <c r="ALF116" s="14"/>
      <c r="ALG116" s="14"/>
      <c r="ALH116" s="14"/>
      <c r="ALI116" s="14"/>
      <c r="ALJ116" s="14"/>
      <c r="ALK116" s="14"/>
      <c r="ALL116" s="14"/>
      <c r="ALM116" s="14"/>
      <c r="ALN116" s="14"/>
      <c r="ALO116" s="14"/>
      <c r="ALP116" s="14"/>
      <c r="ALQ116" s="14"/>
      <c r="ALR116" s="14"/>
      <c r="ALS116" s="14"/>
      <c r="ALT116" s="14"/>
      <c r="ALU116" s="14"/>
      <c r="ALV116" s="14"/>
      <c r="ALW116" s="14"/>
      <c r="ALX116" s="14"/>
      <c r="ALY116" s="14"/>
      <c r="ALZ116" s="14"/>
      <c r="AMA116" s="14"/>
      <c r="AMB116" s="14"/>
      <c r="AMC116" s="14"/>
      <c r="AMD116" s="14"/>
      <c r="AME116" s="14"/>
      <c r="AMF116" s="14"/>
      <c r="AMG116" s="14"/>
      <c r="AMH116" s="14"/>
      <c r="AMI116" s="14"/>
      <c r="AMJ116" s="14"/>
      <c r="AMK116" s="14"/>
      <c r="AML116" s="14"/>
      <c r="AMM116" s="14"/>
      <c r="AMN116" s="14"/>
      <c r="AMO116" s="14"/>
      <c r="AMP116" s="14"/>
      <c r="AMQ116" s="14"/>
      <c r="AMR116" s="14"/>
      <c r="AMS116" s="14"/>
      <c r="AMT116" s="14"/>
      <c r="AMU116" s="14"/>
      <c r="AMV116" s="14"/>
      <c r="AMW116" s="14"/>
      <c r="AMX116" s="14"/>
      <c r="AMY116" s="14"/>
      <c r="AMZ116" s="14"/>
      <c r="ANA116" s="14"/>
      <c r="ANB116" s="14"/>
      <c r="ANC116" s="14"/>
      <c r="AND116" s="14"/>
      <c r="ANE116" s="14"/>
      <c r="ANF116" s="14"/>
      <c r="ANG116" s="14"/>
      <c r="ANH116" s="14"/>
      <c r="ANI116" s="14"/>
      <c r="ANJ116" s="14"/>
      <c r="ANK116" s="14"/>
      <c r="ANL116" s="14"/>
      <c r="ANM116" s="14"/>
      <c r="ANN116" s="14"/>
      <c r="ANO116" s="14"/>
      <c r="ANP116" s="14"/>
      <c r="ANQ116" s="14"/>
      <c r="ANR116" s="14"/>
      <c r="ANS116" s="14"/>
      <c r="ANT116" s="14"/>
      <c r="ANU116" s="14"/>
      <c r="ANV116" s="14"/>
      <c r="ANW116" s="14"/>
      <c r="ANX116" s="14"/>
      <c r="ANY116" s="14"/>
      <c r="ANZ116" s="14"/>
      <c r="AOA116" s="14"/>
      <c r="AOB116" s="14"/>
      <c r="AOC116" s="14"/>
      <c r="AOD116" s="14"/>
      <c r="AOE116" s="14"/>
      <c r="AOF116" s="14"/>
      <c r="AOG116" s="14"/>
      <c r="AOH116" s="14"/>
      <c r="AOI116" s="14"/>
      <c r="AOJ116" s="14"/>
      <c r="AOK116" s="14"/>
      <c r="AOL116" s="14"/>
      <c r="AOM116" s="14"/>
      <c r="AON116" s="14"/>
      <c r="AOO116" s="14"/>
      <c r="AOP116" s="14"/>
      <c r="AOQ116" s="14"/>
      <c r="AOR116" s="14"/>
      <c r="AOS116" s="14"/>
      <c r="AOT116" s="14"/>
      <c r="AOU116" s="14"/>
      <c r="AOV116" s="14"/>
      <c r="AOW116" s="14"/>
      <c r="AOX116" s="14"/>
      <c r="AOY116" s="14"/>
      <c r="AOZ116" s="14"/>
      <c r="APA116" s="14"/>
      <c r="APB116" s="14"/>
      <c r="APC116" s="14"/>
      <c r="APD116" s="14"/>
      <c r="APE116" s="14"/>
      <c r="APF116" s="14"/>
      <c r="APG116" s="14"/>
      <c r="APH116" s="14"/>
      <c r="API116" s="14"/>
    </row>
    <row r="117" spans="1:1101" s="14" customFormat="1" ht="13.9" customHeight="1" x14ac:dyDescent="0.2">
      <c r="A117" s="18" t="s">
        <v>22</v>
      </c>
      <c r="B117" s="22">
        <v>1</v>
      </c>
      <c r="C117" s="22">
        <f>D117+E117</f>
        <v>229</v>
      </c>
      <c r="D117" s="22">
        <v>165</v>
      </c>
      <c r="E117" s="16">
        <v>64</v>
      </c>
      <c r="F117" s="23"/>
      <c r="G117" s="30" t="s">
        <v>56</v>
      </c>
      <c r="H117" s="24">
        <f t="shared" ref="H117" si="55">ROUND(G117*E117*2,2)</f>
        <v>554.11</v>
      </c>
      <c r="I117" s="23">
        <f t="shared" si="53"/>
        <v>684.82</v>
      </c>
    </row>
    <row r="118" spans="1:1101" s="14" customFormat="1" ht="14.45" customHeight="1" x14ac:dyDescent="0.2">
      <c r="A118" s="18" t="s">
        <v>22</v>
      </c>
      <c r="B118" s="22">
        <v>1</v>
      </c>
      <c r="C118" s="22">
        <f>D118+E118</f>
        <v>232</v>
      </c>
      <c r="D118" s="22">
        <v>165</v>
      </c>
      <c r="E118" s="16">
        <v>67</v>
      </c>
      <c r="F118" s="23"/>
      <c r="G118" s="30" t="s">
        <v>56</v>
      </c>
      <c r="H118" s="24">
        <f t="shared" ref="H118" si="56">ROUND(G118*E118*2,2)</f>
        <v>580.09</v>
      </c>
      <c r="I118" s="23">
        <f t="shared" si="53"/>
        <v>716.93</v>
      </c>
    </row>
    <row r="119" spans="1:1101" ht="14.25" customHeight="1" x14ac:dyDescent="0.2">
      <c r="A119" s="18" t="s">
        <v>22</v>
      </c>
      <c r="B119" s="22">
        <v>1</v>
      </c>
      <c r="C119" s="22">
        <f>D119+E119</f>
        <v>213</v>
      </c>
      <c r="D119" s="22">
        <v>165</v>
      </c>
      <c r="E119" s="16">
        <v>48</v>
      </c>
      <c r="F119" s="23"/>
      <c r="G119" s="30" t="s">
        <v>56</v>
      </c>
      <c r="H119" s="24">
        <f t="shared" si="52"/>
        <v>415.58</v>
      </c>
      <c r="I119" s="23">
        <f t="shared" si="53"/>
        <v>513.62</v>
      </c>
    </row>
    <row r="120" spans="1:1101" ht="14.25" customHeight="1" x14ac:dyDescent="0.2">
      <c r="A120" s="9" t="s">
        <v>22</v>
      </c>
      <c r="B120" s="22">
        <v>1</v>
      </c>
      <c r="C120" s="22">
        <f t="shared" ref="C120:C121" si="57">D120+E120</f>
        <v>237</v>
      </c>
      <c r="D120" s="22">
        <v>165</v>
      </c>
      <c r="E120" s="16">
        <v>72</v>
      </c>
      <c r="F120" s="23"/>
      <c r="G120" s="30" t="s">
        <v>56</v>
      </c>
      <c r="H120" s="24">
        <f t="shared" si="52"/>
        <v>623.38</v>
      </c>
      <c r="I120" s="23">
        <f t="shared" si="53"/>
        <v>770.44</v>
      </c>
    </row>
    <row r="121" spans="1:1101" ht="14.25" customHeight="1" x14ac:dyDescent="0.2">
      <c r="A121" s="9" t="s">
        <v>22</v>
      </c>
      <c r="B121" s="22">
        <v>1</v>
      </c>
      <c r="C121" s="22">
        <f t="shared" si="57"/>
        <v>255</v>
      </c>
      <c r="D121" s="22">
        <v>165</v>
      </c>
      <c r="E121" s="16">
        <v>90</v>
      </c>
      <c r="F121" s="23"/>
      <c r="G121" s="30" t="s">
        <v>56</v>
      </c>
      <c r="H121" s="24">
        <f t="shared" si="52"/>
        <v>779.22</v>
      </c>
      <c r="I121" s="23">
        <f t="shared" si="53"/>
        <v>963.04</v>
      </c>
    </row>
    <row r="122" spans="1:1101" ht="27" customHeight="1" x14ac:dyDescent="0.2">
      <c r="A122" s="332" t="s">
        <v>19</v>
      </c>
      <c r="B122" s="17">
        <f>SUM(B123:B124)</f>
        <v>2</v>
      </c>
      <c r="C122" s="17"/>
      <c r="D122" s="17"/>
      <c r="E122" s="17">
        <f t="shared" ref="E122:I122" si="58">SUM(E123:E124)</f>
        <v>102</v>
      </c>
      <c r="F122" s="17"/>
      <c r="G122" s="29"/>
      <c r="H122" s="331">
        <f t="shared" si="58"/>
        <v>824.56999999999994</v>
      </c>
      <c r="I122" s="331">
        <f t="shared" si="58"/>
        <v>1019.08</v>
      </c>
    </row>
    <row r="123" spans="1:1101" ht="14.25" customHeight="1" x14ac:dyDescent="0.2">
      <c r="A123" s="9" t="s">
        <v>23</v>
      </c>
      <c r="B123" s="22">
        <v>1</v>
      </c>
      <c r="C123" s="22">
        <f t="shared" ref="C123:C124" si="59">D123+E123</f>
        <v>194</v>
      </c>
      <c r="D123" s="22">
        <v>165</v>
      </c>
      <c r="E123" s="16">
        <v>29</v>
      </c>
      <c r="F123" s="23"/>
      <c r="G123" s="30" t="s">
        <v>57</v>
      </c>
      <c r="H123" s="24">
        <f t="shared" ref="H123:H124" si="60">ROUND(G123*E123*2,2)</f>
        <v>234.44</v>
      </c>
      <c r="I123" s="23">
        <f t="shared" si="53"/>
        <v>289.74</v>
      </c>
    </row>
    <row r="124" spans="1:1101" ht="14.25" customHeight="1" x14ac:dyDescent="0.2">
      <c r="A124" s="9" t="s">
        <v>23</v>
      </c>
      <c r="B124" s="22">
        <v>1</v>
      </c>
      <c r="C124" s="22">
        <f t="shared" si="59"/>
        <v>238</v>
      </c>
      <c r="D124" s="22">
        <v>165</v>
      </c>
      <c r="E124" s="16">
        <v>73</v>
      </c>
      <c r="F124" s="23"/>
      <c r="G124" s="30" t="s">
        <v>57</v>
      </c>
      <c r="H124" s="24">
        <f t="shared" si="60"/>
        <v>590.13</v>
      </c>
      <c r="I124" s="23">
        <f t="shared" si="53"/>
        <v>729.34</v>
      </c>
    </row>
    <row r="125" spans="1:1101" ht="14.25" customHeight="1" x14ac:dyDescent="0.2">
      <c r="A125" s="8" t="s">
        <v>36</v>
      </c>
      <c r="B125" s="21">
        <f>B126+B132+B139+B143</f>
        <v>18</v>
      </c>
      <c r="C125" s="21"/>
      <c r="D125" s="21"/>
      <c r="E125" s="21">
        <f>E126+E132+E139+E143</f>
        <v>484</v>
      </c>
      <c r="F125" s="21"/>
      <c r="G125" s="28"/>
      <c r="H125" s="330">
        <f>H126+H132+H139+H143</f>
        <v>6949.2800000000007</v>
      </c>
      <c r="I125" s="330">
        <f>I126+I132+I139+I143</f>
        <v>8588.64</v>
      </c>
    </row>
    <row r="126" spans="1:1101" ht="25.5" x14ac:dyDescent="0.2">
      <c r="A126" s="332" t="s">
        <v>16</v>
      </c>
      <c r="B126" s="17">
        <f>SUM(B127:B131)</f>
        <v>5</v>
      </c>
      <c r="C126" s="17"/>
      <c r="D126" s="17"/>
      <c r="E126" s="17">
        <f>SUM(E127:E131)</f>
        <v>233</v>
      </c>
      <c r="F126" s="17"/>
      <c r="G126" s="29"/>
      <c r="H126" s="331">
        <f>SUM(H127:H131)</f>
        <v>4289.43</v>
      </c>
      <c r="I126" s="331">
        <f>SUM(I127:I131)</f>
        <v>5301.32</v>
      </c>
    </row>
    <row r="127" spans="1:1101" ht="14.25" customHeight="1" x14ac:dyDescent="0.2">
      <c r="A127" s="9" t="s">
        <v>37</v>
      </c>
      <c r="B127" s="22">
        <v>1</v>
      </c>
      <c r="C127" s="22">
        <f>D127+E127</f>
        <v>200</v>
      </c>
      <c r="D127" s="22">
        <v>165</v>
      </c>
      <c r="E127" s="16">
        <v>35</v>
      </c>
      <c r="F127" s="23"/>
      <c r="G127" s="30" t="s">
        <v>59</v>
      </c>
      <c r="H127" s="24">
        <f t="shared" ref="H127:H138" si="61">ROUND(G127*E127*2,2)</f>
        <v>592.05999999999995</v>
      </c>
      <c r="I127" s="23">
        <f t="shared" si="53"/>
        <v>731.73</v>
      </c>
    </row>
    <row r="128" spans="1:1101" ht="14.25" customHeight="1" x14ac:dyDescent="0.2">
      <c r="A128" s="9" t="s">
        <v>37</v>
      </c>
      <c r="B128" s="22">
        <v>1</v>
      </c>
      <c r="C128" s="22">
        <f>D128+E128</f>
        <v>209</v>
      </c>
      <c r="D128" s="22">
        <v>165</v>
      </c>
      <c r="E128" s="16">
        <v>44</v>
      </c>
      <c r="F128" s="23"/>
      <c r="G128" s="30" t="s">
        <v>54</v>
      </c>
      <c r="H128" s="24">
        <f t="shared" si="61"/>
        <v>815.5</v>
      </c>
      <c r="I128" s="23">
        <f t="shared" si="53"/>
        <v>1007.88</v>
      </c>
    </row>
    <row r="129" spans="1:1101" ht="14.25" customHeight="1" x14ac:dyDescent="0.2">
      <c r="A129" s="9" t="s">
        <v>37</v>
      </c>
      <c r="B129" s="22">
        <v>1</v>
      </c>
      <c r="C129" s="22">
        <f t="shared" ref="C129:C130" si="62">D129+E129</f>
        <v>206</v>
      </c>
      <c r="D129" s="22">
        <v>165</v>
      </c>
      <c r="E129" s="16">
        <v>41</v>
      </c>
      <c r="F129" s="23"/>
      <c r="G129" s="30" t="s">
        <v>53</v>
      </c>
      <c r="H129" s="24">
        <f t="shared" si="61"/>
        <v>787.53</v>
      </c>
      <c r="I129" s="23">
        <f t="shared" si="53"/>
        <v>973.31</v>
      </c>
    </row>
    <row r="130" spans="1:1101" ht="14.25" customHeight="1" x14ac:dyDescent="0.2">
      <c r="A130" s="9" t="s">
        <v>37</v>
      </c>
      <c r="B130" s="22">
        <v>1</v>
      </c>
      <c r="C130" s="22">
        <f t="shared" si="62"/>
        <v>248</v>
      </c>
      <c r="D130" s="22">
        <v>165</v>
      </c>
      <c r="E130" s="16">
        <v>83</v>
      </c>
      <c r="F130" s="23"/>
      <c r="G130" s="30" t="s">
        <v>54</v>
      </c>
      <c r="H130" s="24">
        <f t="shared" si="61"/>
        <v>1538.32</v>
      </c>
      <c r="I130" s="23">
        <f t="shared" si="53"/>
        <v>1901.21</v>
      </c>
    </row>
    <row r="131" spans="1:1101" ht="14.25" customHeight="1" x14ac:dyDescent="0.2">
      <c r="A131" s="9" t="s">
        <v>37</v>
      </c>
      <c r="B131" s="22">
        <v>1</v>
      </c>
      <c r="C131" s="22">
        <f t="shared" ref="C131" si="63">D131+E131</f>
        <v>195</v>
      </c>
      <c r="D131" s="22">
        <v>165</v>
      </c>
      <c r="E131" s="16">
        <v>30</v>
      </c>
      <c r="F131" s="23"/>
      <c r="G131" s="30" t="s">
        <v>54</v>
      </c>
      <c r="H131" s="24">
        <f t="shared" ref="H131" si="64">ROUND(G131*E131*2,2)</f>
        <v>556.02</v>
      </c>
      <c r="I131" s="23">
        <f t="shared" si="53"/>
        <v>687.19</v>
      </c>
    </row>
    <row r="132" spans="1:1101" ht="38.25" x14ac:dyDescent="0.2">
      <c r="A132" s="332" t="s">
        <v>17</v>
      </c>
      <c r="B132" s="17">
        <f>SUM(B133:B138)</f>
        <v>6</v>
      </c>
      <c r="C132" s="17"/>
      <c r="D132" s="17"/>
      <c r="E132" s="17">
        <f t="shared" ref="E132:I132" si="65">SUM(E133:E138)</f>
        <v>130</v>
      </c>
      <c r="F132" s="17"/>
      <c r="G132" s="29"/>
      <c r="H132" s="331">
        <f t="shared" si="65"/>
        <v>1632.89</v>
      </c>
      <c r="I132" s="331">
        <f t="shared" si="65"/>
        <v>2018.1</v>
      </c>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c r="FT132" s="1"/>
      <c r="FU132" s="1"/>
      <c r="FV132" s="1"/>
      <c r="FW132" s="1"/>
      <c r="FX132" s="1"/>
      <c r="FY132" s="1"/>
      <c r="FZ132" s="1"/>
      <c r="GA132" s="1"/>
      <c r="GB132" s="1"/>
      <c r="GC132" s="1"/>
      <c r="GD132" s="1"/>
      <c r="GE132" s="1"/>
      <c r="GF132" s="1"/>
      <c r="GG132" s="1"/>
      <c r="GH132" s="1"/>
      <c r="GI132" s="1"/>
      <c r="GJ132" s="1"/>
      <c r="GK132" s="1"/>
      <c r="GL132" s="1"/>
      <c r="GM132" s="1"/>
      <c r="GN132" s="1"/>
      <c r="GO132" s="1"/>
      <c r="GP132" s="1"/>
      <c r="GQ132" s="1"/>
      <c r="GR132" s="1"/>
      <c r="GS132" s="1"/>
      <c r="GT132" s="1"/>
      <c r="GU132" s="1"/>
      <c r="GV132" s="1"/>
      <c r="GW132" s="1"/>
      <c r="GX132" s="1"/>
      <c r="GY132" s="1"/>
      <c r="GZ132" s="1"/>
      <c r="HA132" s="1"/>
      <c r="HB132" s="1"/>
      <c r="HC132" s="1"/>
      <c r="HD132" s="1"/>
      <c r="HE132" s="1"/>
      <c r="HF132" s="1"/>
      <c r="HG132" s="1"/>
      <c r="HH132" s="1"/>
      <c r="HI132" s="1"/>
      <c r="HJ132" s="1"/>
      <c r="HK132" s="1"/>
      <c r="HL132" s="1"/>
      <c r="HM132" s="1"/>
      <c r="HN132" s="1"/>
      <c r="HO132" s="1"/>
      <c r="HP132" s="1"/>
      <c r="HQ132" s="1"/>
      <c r="HR132" s="1"/>
      <c r="HS132" s="1"/>
      <c r="HT132" s="1"/>
      <c r="HU132" s="1"/>
      <c r="HV132" s="1"/>
      <c r="HW132" s="1"/>
      <c r="HX132" s="1"/>
      <c r="HY132" s="1"/>
      <c r="HZ132" s="1"/>
      <c r="IA132" s="1"/>
      <c r="IB132" s="1"/>
      <c r="IC132" s="1"/>
      <c r="ID132" s="1"/>
      <c r="IE132" s="1"/>
      <c r="IF132" s="1"/>
      <c r="IG132" s="1"/>
      <c r="IH132" s="1"/>
      <c r="II132" s="1"/>
      <c r="IJ132" s="1"/>
      <c r="IK132" s="1"/>
      <c r="IL132" s="1"/>
      <c r="IM132" s="1"/>
      <c r="IN132" s="1"/>
      <c r="IO132" s="1"/>
      <c r="IP132" s="1"/>
      <c r="IQ132" s="1"/>
      <c r="IR132" s="1"/>
      <c r="IS132" s="1"/>
      <c r="IT132" s="1"/>
      <c r="IU132" s="1"/>
      <c r="IV132" s="1"/>
      <c r="IW132" s="1"/>
      <c r="IX132" s="1"/>
      <c r="IY132" s="1"/>
      <c r="IZ132" s="1"/>
      <c r="JA132" s="1"/>
      <c r="JB132" s="1"/>
      <c r="JC132" s="1"/>
      <c r="JD132" s="1"/>
      <c r="JE132" s="1"/>
      <c r="JF132" s="1"/>
      <c r="JG132" s="1"/>
      <c r="JH132" s="1"/>
      <c r="JI132" s="1"/>
      <c r="JJ132" s="1"/>
      <c r="JK132" s="1"/>
      <c r="JL132" s="1"/>
      <c r="JM132" s="1"/>
      <c r="JN132" s="1"/>
      <c r="JO132" s="1"/>
      <c r="JP132" s="1"/>
      <c r="JQ132" s="1"/>
      <c r="JR132" s="1"/>
      <c r="JS132" s="1"/>
      <c r="JT132" s="1"/>
      <c r="JU132" s="1"/>
      <c r="JV132" s="1"/>
      <c r="JW132" s="1"/>
      <c r="JX132" s="1"/>
      <c r="JY132" s="1"/>
      <c r="JZ132" s="1"/>
      <c r="KA132" s="1"/>
      <c r="KB132" s="1"/>
      <c r="KC132" s="1"/>
      <c r="KD132" s="1"/>
      <c r="KE132" s="1"/>
      <c r="KF132" s="1"/>
      <c r="KG132" s="1"/>
      <c r="KH132" s="1"/>
      <c r="KI132" s="1"/>
      <c r="KJ132" s="1"/>
      <c r="KK132" s="1"/>
      <c r="KL132" s="1"/>
      <c r="KM132" s="1"/>
      <c r="KN132" s="1"/>
      <c r="KO132" s="1"/>
      <c r="KP132" s="1"/>
      <c r="KQ132" s="1"/>
      <c r="KR132" s="1"/>
      <c r="KS132" s="1"/>
      <c r="KT132" s="1"/>
      <c r="KU132" s="1"/>
      <c r="KV132" s="1"/>
      <c r="KW132" s="1"/>
      <c r="KX132" s="1"/>
      <c r="KY132" s="1"/>
      <c r="KZ132" s="1"/>
      <c r="LA132" s="1"/>
      <c r="LB132" s="1"/>
      <c r="LC132" s="1"/>
      <c r="LD132" s="1"/>
      <c r="LE132" s="1"/>
      <c r="LF132" s="1"/>
      <c r="LG132" s="1"/>
      <c r="LH132" s="1"/>
      <c r="LI132" s="1"/>
      <c r="LJ132" s="1"/>
      <c r="LK132" s="1"/>
      <c r="LL132" s="1"/>
      <c r="LM132" s="1"/>
      <c r="LN132" s="1"/>
      <c r="LO132" s="1"/>
      <c r="LP132" s="1"/>
      <c r="LQ132" s="1"/>
      <c r="LR132" s="1"/>
      <c r="LS132" s="1"/>
      <c r="LT132" s="1"/>
      <c r="LU132" s="1"/>
      <c r="LV132" s="1"/>
      <c r="LW132" s="1"/>
      <c r="LX132" s="1"/>
      <c r="LY132" s="1"/>
      <c r="LZ132" s="1"/>
      <c r="MA132" s="1"/>
      <c r="MB132" s="1"/>
      <c r="MC132" s="1"/>
      <c r="MD132" s="1"/>
      <c r="ME132" s="1"/>
      <c r="MF132" s="1"/>
      <c r="MG132" s="1"/>
      <c r="MH132" s="1"/>
      <c r="MI132" s="1"/>
      <c r="MJ132" s="1"/>
      <c r="MK132" s="1"/>
      <c r="ML132" s="1"/>
      <c r="MM132" s="1"/>
      <c r="MN132" s="1"/>
      <c r="MO132" s="1"/>
      <c r="MP132" s="1"/>
      <c r="MQ132" s="1"/>
      <c r="MR132" s="1"/>
      <c r="MS132" s="1"/>
      <c r="MT132" s="1"/>
      <c r="MU132" s="1"/>
      <c r="MV132" s="1"/>
      <c r="MW132" s="1"/>
      <c r="MX132" s="1"/>
      <c r="MY132" s="1"/>
      <c r="MZ132" s="1"/>
      <c r="NA132" s="1"/>
      <c r="NB132" s="1"/>
      <c r="NC132" s="1"/>
      <c r="ND132" s="1"/>
      <c r="NE132" s="1"/>
      <c r="NF132" s="1"/>
      <c r="NG132" s="1"/>
      <c r="NH132" s="1"/>
      <c r="NI132" s="1"/>
      <c r="NJ132" s="1"/>
      <c r="NK132" s="1"/>
      <c r="NL132" s="1"/>
      <c r="NM132" s="1"/>
      <c r="NN132" s="1"/>
      <c r="NO132" s="1"/>
      <c r="NP132" s="1"/>
      <c r="NQ132" s="1"/>
      <c r="NR132" s="1"/>
      <c r="NS132" s="1"/>
      <c r="NT132" s="1"/>
      <c r="NU132" s="1"/>
      <c r="NV132" s="1"/>
      <c r="NW132" s="1"/>
      <c r="NX132" s="1"/>
      <c r="NY132" s="1"/>
      <c r="NZ132" s="1"/>
      <c r="OA132" s="1"/>
      <c r="OB132" s="1"/>
      <c r="OC132" s="1"/>
      <c r="OD132" s="1"/>
      <c r="OE132" s="1"/>
      <c r="OF132" s="1"/>
      <c r="OG132" s="1"/>
      <c r="OH132" s="1"/>
      <c r="OI132" s="1"/>
      <c r="OJ132" s="1"/>
      <c r="OK132" s="1"/>
      <c r="OL132" s="1"/>
      <c r="OM132" s="1"/>
      <c r="ON132" s="1"/>
      <c r="OO132" s="1"/>
      <c r="OP132" s="1"/>
      <c r="OQ132" s="1"/>
      <c r="OR132" s="1"/>
      <c r="OS132" s="1"/>
      <c r="OT132" s="1"/>
      <c r="OU132" s="1"/>
      <c r="OV132" s="1"/>
      <c r="OW132" s="1"/>
      <c r="OX132" s="1"/>
      <c r="OY132" s="1"/>
      <c r="OZ132" s="1"/>
      <c r="PA132" s="1"/>
      <c r="PB132" s="1"/>
      <c r="PC132" s="1"/>
      <c r="PD132" s="1"/>
      <c r="PE132" s="1"/>
      <c r="PF132" s="1"/>
      <c r="PG132" s="1"/>
      <c r="PH132" s="1"/>
      <c r="PI132" s="1"/>
      <c r="PJ132" s="1"/>
      <c r="PK132" s="1"/>
      <c r="PL132" s="1"/>
      <c r="PM132" s="1"/>
      <c r="PN132" s="1"/>
      <c r="PO132" s="1"/>
      <c r="PP132" s="1"/>
      <c r="PQ132" s="1"/>
      <c r="PR132" s="1"/>
      <c r="PS132" s="1"/>
      <c r="PT132" s="1"/>
      <c r="PU132" s="1"/>
      <c r="PV132" s="1"/>
      <c r="PW132" s="1"/>
      <c r="PX132" s="1"/>
      <c r="PY132" s="1"/>
      <c r="PZ132" s="1"/>
      <c r="QA132" s="1"/>
      <c r="QB132" s="1"/>
      <c r="QC132" s="1"/>
      <c r="QD132" s="1"/>
      <c r="QE132" s="1"/>
      <c r="QF132" s="1"/>
      <c r="QG132" s="1"/>
      <c r="QH132" s="1"/>
      <c r="QI132" s="1"/>
      <c r="QJ132" s="1"/>
      <c r="QK132" s="1"/>
      <c r="QL132" s="1"/>
      <c r="QM132" s="1"/>
      <c r="QN132" s="1"/>
      <c r="QO132" s="1"/>
      <c r="QP132" s="1"/>
      <c r="QQ132" s="1"/>
      <c r="QR132" s="1"/>
      <c r="QS132" s="1"/>
      <c r="QT132" s="1"/>
      <c r="QU132" s="1"/>
      <c r="QV132" s="1"/>
      <c r="QW132" s="1"/>
      <c r="QX132" s="1"/>
      <c r="QY132" s="1"/>
      <c r="QZ132" s="1"/>
      <c r="RA132" s="1"/>
      <c r="RB132" s="1"/>
      <c r="RC132" s="1"/>
      <c r="RD132" s="1"/>
      <c r="RE132" s="1"/>
      <c r="RF132" s="1"/>
      <c r="RG132" s="1"/>
      <c r="RH132" s="1"/>
      <c r="RI132" s="1"/>
      <c r="RJ132" s="1"/>
      <c r="RK132" s="1"/>
      <c r="RL132" s="1"/>
      <c r="RM132" s="1"/>
      <c r="RN132" s="1"/>
      <c r="RO132" s="1"/>
      <c r="RP132" s="1"/>
      <c r="RQ132" s="1"/>
      <c r="RR132" s="1"/>
      <c r="RS132" s="1"/>
      <c r="RT132" s="1"/>
      <c r="RU132" s="1"/>
      <c r="RV132" s="1"/>
      <c r="RW132" s="1"/>
      <c r="RX132" s="1"/>
      <c r="RY132" s="1"/>
      <c r="RZ132" s="1"/>
      <c r="SA132" s="1"/>
      <c r="SB132" s="1"/>
      <c r="SC132" s="1"/>
      <c r="SD132" s="1"/>
      <c r="SE132" s="1"/>
      <c r="SF132" s="1"/>
      <c r="SG132" s="1"/>
      <c r="SH132" s="1"/>
      <c r="SI132" s="1"/>
      <c r="SJ132" s="1"/>
      <c r="SK132" s="1"/>
      <c r="SL132" s="1"/>
      <c r="SM132" s="1"/>
      <c r="SN132" s="1"/>
      <c r="SO132" s="1"/>
      <c r="SP132" s="1"/>
      <c r="SQ132" s="1"/>
      <c r="SR132" s="1"/>
      <c r="SS132" s="1"/>
      <c r="ST132" s="1"/>
      <c r="SU132" s="1"/>
      <c r="SV132" s="1"/>
      <c r="SW132" s="1"/>
      <c r="SX132" s="1"/>
      <c r="SY132" s="1"/>
      <c r="SZ132" s="1"/>
      <c r="TA132" s="1"/>
      <c r="TB132" s="1"/>
      <c r="TC132" s="1"/>
      <c r="TD132" s="1"/>
      <c r="TE132" s="1"/>
      <c r="TF132" s="1"/>
      <c r="TG132" s="1"/>
      <c r="TH132" s="1"/>
      <c r="TI132" s="1"/>
      <c r="TJ132" s="1"/>
      <c r="TK132" s="1"/>
      <c r="TL132" s="1"/>
      <c r="TM132" s="1"/>
      <c r="TN132" s="1"/>
      <c r="TO132" s="1"/>
      <c r="TP132" s="1"/>
      <c r="TQ132" s="1"/>
      <c r="TR132" s="1"/>
      <c r="TS132" s="1"/>
      <c r="TT132" s="1"/>
      <c r="TU132" s="1"/>
      <c r="TV132" s="1"/>
      <c r="TW132" s="1"/>
      <c r="TX132" s="1"/>
      <c r="TY132" s="1"/>
      <c r="TZ132" s="1"/>
      <c r="UA132" s="1"/>
      <c r="UB132" s="1"/>
      <c r="UC132" s="1"/>
      <c r="UD132" s="1"/>
      <c r="UE132" s="1"/>
      <c r="UF132" s="1"/>
      <c r="UG132" s="1"/>
      <c r="UH132" s="1"/>
      <c r="UI132" s="1"/>
      <c r="UJ132" s="1"/>
      <c r="UK132" s="1"/>
      <c r="UL132" s="1"/>
      <c r="UM132" s="1"/>
      <c r="UN132" s="1"/>
      <c r="UO132" s="1"/>
      <c r="UP132" s="1"/>
      <c r="UQ132" s="1"/>
      <c r="UR132" s="1"/>
      <c r="US132" s="1"/>
      <c r="UT132" s="1"/>
      <c r="UU132" s="1"/>
      <c r="UV132" s="1"/>
      <c r="UW132" s="1"/>
      <c r="UX132" s="1"/>
      <c r="UY132" s="1"/>
      <c r="UZ132" s="1"/>
      <c r="VA132" s="1"/>
      <c r="VB132" s="1"/>
      <c r="VC132" s="1"/>
      <c r="VD132" s="1"/>
      <c r="VE132" s="1"/>
      <c r="VF132" s="1"/>
      <c r="VG132" s="1"/>
      <c r="VH132" s="1"/>
      <c r="VI132" s="1"/>
      <c r="VJ132" s="1"/>
      <c r="VK132" s="1"/>
      <c r="VL132" s="1"/>
      <c r="VM132" s="1"/>
      <c r="VN132" s="1"/>
      <c r="VO132" s="1"/>
      <c r="VP132" s="1"/>
      <c r="VQ132" s="1"/>
      <c r="VR132" s="1"/>
      <c r="VS132" s="1"/>
      <c r="VT132" s="1"/>
      <c r="VU132" s="1"/>
      <c r="VV132" s="1"/>
      <c r="VW132" s="1"/>
      <c r="VX132" s="1"/>
      <c r="VY132" s="1"/>
      <c r="VZ132" s="1"/>
      <c r="WA132" s="1"/>
      <c r="WB132" s="1"/>
      <c r="WC132" s="1"/>
      <c r="WD132" s="1"/>
      <c r="WE132" s="1"/>
      <c r="WF132" s="1"/>
      <c r="WG132" s="1"/>
      <c r="WH132" s="1"/>
      <c r="WI132" s="1"/>
      <c r="WJ132" s="1"/>
      <c r="WK132" s="1"/>
      <c r="WL132" s="1"/>
      <c r="WM132" s="1"/>
      <c r="WN132" s="1"/>
      <c r="WO132" s="1"/>
      <c r="WP132" s="1"/>
      <c r="WQ132" s="1"/>
      <c r="WR132" s="1"/>
      <c r="WS132" s="1"/>
      <c r="WT132" s="1"/>
      <c r="WU132" s="1"/>
      <c r="WV132" s="1"/>
      <c r="WW132" s="1"/>
      <c r="WX132" s="1"/>
      <c r="WY132" s="1"/>
      <c r="WZ132" s="1"/>
      <c r="XA132" s="1"/>
      <c r="XB132" s="1"/>
      <c r="XC132" s="1"/>
      <c r="XD132" s="1"/>
      <c r="XE132" s="1"/>
      <c r="XF132" s="1"/>
      <c r="XG132" s="1"/>
      <c r="XH132" s="1"/>
      <c r="XI132" s="1"/>
      <c r="XJ132" s="1"/>
      <c r="XK132" s="1"/>
      <c r="XL132" s="1"/>
      <c r="XM132" s="1"/>
      <c r="XN132" s="1"/>
      <c r="XO132" s="1"/>
      <c r="XP132" s="1"/>
      <c r="XQ132" s="1"/>
      <c r="XR132" s="1"/>
      <c r="XS132" s="1"/>
      <c r="XT132" s="1"/>
      <c r="XU132" s="1"/>
      <c r="XV132" s="1"/>
      <c r="XW132" s="1"/>
      <c r="XX132" s="1"/>
      <c r="XY132" s="1"/>
      <c r="XZ132" s="1"/>
      <c r="YA132" s="1"/>
      <c r="YB132" s="1"/>
      <c r="YC132" s="1"/>
      <c r="YD132" s="1"/>
      <c r="YE132" s="1"/>
      <c r="YF132" s="1"/>
      <c r="YG132" s="1"/>
      <c r="YH132" s="1"/>
      <c r="YI132" s="1"/>
      <c r="YJ132" s="1"/>
      <c r="YK132" s="1"/>
      <c r="YL132" s="1"/>
      <c r="YM132" s="1"/>
      <c r="YN132" s="1"/>
      <c r="YO132" s="1"/>
      <c r="YP132" s="1"/>
      <c r="YQ132" s="1"/>
      <c r="YR132" s="1"/>
      <c r="YS132" s="1"/>
      <c r="YT132" s="1"/>
      <c r="YU132" s="1"/>
      <c r="YV132" s="1"/>
      <c r="YW132" s="1"/>
      <c r="YX132" s="1"/>
      <c r="YY132" s="1"/>
      <c r="YZ132" s="1"/>
      <c r="ZA132" s="1"/>
      <c r="ZB132" s="1"/>
      <c r="ZC132" s="1"/>
      <c r="ZD132" s="1"/>
      <c r="ZE132" s="1"/>
      <c r="ZF132" s="1"/>
      <c r="ZG132" s="1"/>
      <c r="ZH132" s="1"/>
      <c r="ZI132" s="1"/>
      <c r="ZJ132" s="1"/>
      <c r="ZK132" s="1"/>
      <c r="ZL132" s="1"/>
      <c r="ZM132" s="1"/>
      <c r="ZN132" s="1"/>
      <c r="ZO132" s="1"/>
      <c r="ZP132" s="1"/>
      <c r="ZQ132" s="1"/>
      <c r="ZR132" s="1"/>
      <c r="ZS132" s="1"/>
      <c r="ZT132" s="1"/>
      <c r="ZU132" s="1"/>
      <c r="ZV132" s="1"/>
      <c r="ZW132" s="1"/>
      <c r="ZX132" s="1"/>
      <c r="ZY132" s="1"/>
      <c r="ZZ132" s="1"/>
      <c r="AAA132" s="1"/>
      <c r="AAB132" s="1"/>
      <c r="AAC132" s="1"/>
      <c r="AAD132" s="1"/>
      <c r="AAE132" s="1"/>
      <c r="AAF132" s="1"/>
      <c r="AAG132" s="1"/>
      <c r="AAH132" s="1"/>
      <c r="AAI132" s="1"/>
      <c r="AAJ132" s="1"/>
      <c r="AAK132" s="1"/>
      <c r="AAL132" s="1"/>
      <c r="AAM132" s="1"/>
      <c r="AAN132" s="1"/>
      <c r="AAO132" s="1"/>
      <c r="AAP132" s="1"/>
      <c r="AAQ132" s="1"/>
      <c r="AAR132" s="1"/>
      <c r="AAS132" s="1"/>
      <c r="AAT132" s="1"/>
      <c r="AAU132" s="1"/>
      <c r="AAV132" s="1"/>
      <c r="AAW132" s="1"/>
      <c r="AAX132" s="1"/>
      <c r="AAY132" s="1"/>
      <c r="AAZ132" s="1"/>
      <c r="ABA132" s="1"/>
      <c r="ABB132" s="1"/>
      <c r="ABC132" s="1"/>
      <c r="ABD132" s="1"/>
      <c r="ABE132" s="1"/>
      <c r="ABF132" s="1"/>
      <c r="ABG132" s="1"/>
      <c r="ABH132" s="1"/>
      <c r="ABI132" s="1"/>
      <c r="ABJ132" s="1"/>
      <c r="ABK132" s="1"/>
      <c r="ABL132" s="1"/>
      <c r="ABM132" s="1"/>
      <c r="ABN132" s="1"/>
      <c r="ABO132" s="1"/>
      <c r="ABP132" s="1"/>
      <c r="ABQ132" s="1"/>
      <c r="ABR132" s="1"/>
      <c r="ABS132" s="1"/>
      <c r="ABT132" s="1"/>
      <c r="ABU132" s="1"/>
      <c r="ABV132" s="1"/>
      <c r="ABW132" s="1"/>
      <c r="ABX132" s="1"/>
      <c r="ABY132" s="1"/>
      <c r="ABZ132" s="1"/>
      <c r="ACA132" s="1"/>
      <c r="ACB132" s="1"/>
      <c r="ACC132" s="1"/>
      <c r="ACD132" s="1"/>
      <c r="ACE132" s="1"/>
      <c r="ACF132" s="1"/>
      <c r="ACG132" s="1"/>
      <c r="ACH132" s="1"/>
      <c r="ACI132" s="1"/>
      <c r="ACJ132" s="1"/>
      <c r="ACK132" s="1"/>
      <c r="ACL132" s="1"/>
      <c r="ACM132" s="1"/>
      <c r="ACN132" s="1"/>
      <c r="ACO132" s="1"/>
      <c r="ACP132" s="1"/>
      <c r="ACQ132" s="1"/>
      <c r="ACR132" s="1"/>
      <c r="ACS132" s="1"/>
      <c r="ACT132" s="1"/>
      <c r="ACU132" s="1"/>
      <c r="ACV132" s="1"/>
      <c r="ACW132" s="1"/>
      <c r="ACX132" s="1"/>
      <c r="ACY132" s="1"/>
      <c r="ACZ132" s="1"/>
      <c r="ADA132" s="1"/>
      <c r="ADB132" s="1"/>
      <c r="ADC132" s="1"/>
      <c r="ADD132" s="1"/>
      <c r="ADE132" s="1"/>
      <c r="ADF132" s="1"/>
      <c r="ADG132" s="1"/>
      <c r="ADH132" s="1"/>
      <c r="ADI132" s="1"/>
      <c r="ADJ132" s="1"/>
      <c r="ADK132" s="1"/>
      <c r="ADL132" s="1"/>
      <c r="ADM132" s="1"/>
      <c r="ADN132" s="1"/>
      <c r="ADO132" s="1"/>
      <c r="ADP132" s="1"/>
      <c r="ADQ132" s="1"/>
      <c r="ADR132" s="1"/>
      <c r="ADS132" s="1"/>
      <c r="ADT132" s="1"/>
      <c r="ADU132" s="1"/>
      <c r="ADV132" s="1"/>
      <c r="ADW132" s="1"/>
      <c r="ADX132" s="1"/>
      <c r="ADY132" s="1"/>
      <c r="ADZ132" s="1"/>
      <c r="AEA132" s="1"/>
      <c r="AEB132" s="1"/>
      <c r="AEC132" s="1"/>
      <c r="AED132" s="1"/>
      <c r="AEE132" s="1"/>
      <c r="AEF132" s="1"/>
      <c r="AEG132" s="1"/>
      <c r="AEH132" s="1"/>
      <c r="AEI132" s="1"/>
      <c r="AEJ132" s="1"/>
      <c r="AEK132" s="1"/>
      <c r="AEL132" s="1"/>
      <c r="AEM132" s="1"/>
      <c r="AEN132" s="1"/>
      <c r="AEO132" s="1"/>
      <c r="AEP132" s="1"/>
      <c r="AEQ132" s="1"/>
      <c r="AER132" s="1"/>
      <c r="AES132" s="1"/>
      <c r="AET132" s="1"/>
      <c r="AEU132" s="1"/>
      <c r="AEV132" s="1"/>
      <c r="AEW132" s="1"/>
      <c r="AEX132" s="1"/>
      <c r="AEY132" s="1"/>
      <c r="AEZ132" s="1"/>
      <c r="AFA132" s="1"/>
      <c r="AFB132" s="1"/>
      <c r="AFC132" s="1"/>
      <c r="AFD132" s="1"/>
      <c r="AFE132" s="1"/>
      <c r="AFF132" s="1"/>
      <c r="AFG132" s="1"/>
      <c r="AFH132" s="1"/>
      <c r="AFI132" s="1"/>
      <c r="AFJ132" s="1"/>
      <c r="AFK132" s="1"/>
      <c r="AFL132" s="1"/>
      <c r="AFM132" s="1"/>
      <c r="AFN132" s="1"/>
      <c r="AFO132" s="1"/>
      <c r="AFP132" s="1"/>
      <c r="AFQ132" s="1"/>
      <c r="AFR132" s="1"/>
      <c r="AFS132" s="1"/>
      <c r="AFT132" s="1"/>
      <c r="AFU132" s="1"/>
      <c r="AFV132" s="1"/>
      <c r="AFW132" s="1"/>
      <c r="AFX132" s="1"/>
      <c r="AFY132" s="1"/>
      <c r="AFZ132" s="1"/>
      <c r="AGA132" s="1"/>
      <c r="AGB132" s="1"/>
      <c r="AGC132" s="1"/>
      <c r="AGD132" s="1"/>
      <c r="AGE132" s="1"/>
      <c r="AGF132" s="1"/>
      <c r="AGG132" s="1"/>
      <c r="AGH132" s="1"/>
      <c r="AGI132" s="1"/>
      <c r="AGJ132" s="1"/>
      <c r="AGK132" s="1"/>
      <c r="AGL132" s="1"/>
      <c r="AGM132" s="1"/>
      <c r="AGN132" s="1"/>
      <c r="AGO132" s="1"/>
      <c r="AGP132" s="1"/>
      <c r="AGQ132" s="1"/>
      <c r="AGR132" s="1"/>
      <c r="AGS132" s="1"/>
      <c r="AGT132" s="1"/>
      <c r="AGU132" s="1"/>
      <c r="AGV132" s="1"/>
      <c r="AGW132" s="1"/>
      <c r="AGX132" s="1"/>
      <c r="AGY132" s="1"/>
      <c r="AGZ132" s="1"/>
      <c r="AHA132" s="1"/>
      <c r="AHB132" s="1"/>
      <c r="AHC132" s="1"/>
      <c r="AHD132" s="1"/>
      <c r="AHE132" s="1"/>
      <c r="AHF132" s="1"/>
      <c r="AHG132" s="1"/>
      <c r="AHH132" s="1"/>
      <c r="AHI132" s="1"/>
      <c r="AHJ132" s="1"/>
      <c r="AHK132" s="1"/>
      <c r="AHL132" s="1"/>
      <c r="AHM132" s="1"/>
      <c r="AHN132" s="1"/>
      <c r="AHO132" s="1"/>
      <c r="AHP132" s="1"/>
      <c r="AHQ132" s="1"/>
      <c r="AHR132" s="1"/>
      <c r="AHS132" s="1"/>
      <c r="AHT132" s="1"/>
      <c r="AHU132" s="1"/>
      <c r="AHV132" s="1"/>
      <c r="AHW132" s="1"/>
      <c r="AHX132" s="1"/>
      <c r="AHY132" s="1"/>
      <c r="AHZ132" s="1"/>
      <c r="AIA132" s="1"/>
      <c r="AIB132" s="1"/>
      <c r="AIC132" s="1"/>
      <c r="AID132" s="1"/>
      <c r="AIE132" s="1"/>
      <c r="AIF132" s="1"/>
      <c r="AIG132" s="1"/>
      <c r="AIH132" s="1"/>
      <c r="AII132" s="1"/>
      <c r="AIJ132" s="1"/>
      <c r="AIK132" s="1"/>
      <c r="AIL132" s="1"/>
      <c r="AIM132" s="1"/>
      <c r="AIN132" s="1"/>
      <c r="AIO132" s="1"/>
      <c r="AIP132" s="1"/>
      <c r="AIQ132" s="1"/>
      <c r="AIR132" s="1"/>
      <c r="AIS132" s="1"/>
      <c r="AIT132" s="1"/>
      <c r="AIU132" s="1"/>
      <c r="AIV132" s="1"/>
      <c r="AIW132" s="1"/>
      <c r="AIX132" s="1"/>
      <c r="AIY132" s="1"/>
      <c r="AIZ132" s="1"/>
      <c r="AJA132" s="1"/>
      <c r="AJB132" s="1"/>
      <c r="AJC132" s="1"/>
      <c r="AJD132" s="1"/>
      <c r="AJE132" s="1"/>
      <c r="AJF132" s="1"/>
      <c r="AJG132" s="1"/>
      <c r="AJH132" s="1"/>
      <c r="AJI132" s="1"/>
      <c r="AJJ132" s="1"/>
      <c r="AJK132" s="1"/>
      <c r="AJL132" s="1"/>
      <c r="AJM132" s="1"/>
      <c r="AJN132" s="1"/>
      <c r="AJO132" s="1"/>
      <c r="AJP132" s="1"/>
      <c r="AJQ132" s="1"/>
      <c r="AJR132" s="1"/>
      <c r="AJS132" s="1"/>
      <c r="AJT132" s="1"/>
      <c r="AJU132" s="1"/>
      <c r="AJV132" s="1"/>
      <c r="AJW132" s="1"/>
      <c r="AJX132" s="1"/>
      <c r="AJY132" s="1"/>
      <c r="AJZ132" s="1"/>
      <c r="AKA132" s="1"/>
      <c r="AKB132" s="1"/>
      <c r="AKC132" s="1"/>
      <c r="AKD132" s="1"/>
      <c r="AKE132" s="1"/>
      <c r="AKF132" s="1"/>
      <c r="AKG132" s="1"/>
      <c r="AKH132" s="1"/>
      <c r="AKI132" s="1"/>
      <c r="AKJ132" s="1"/>
      <c r="AKK132" s="1"/>
      <c r="AKL132" s="1"/>
      <c r="AKM132" s="1"/>
      <c r="AKN132" s="1"/>
      <c r="AKO132" s="1"/>
      <c r="AKP132" s="1"/>
      <c r="AKQ132" s="1"/>
      <c r="AKR132" s="1"/>
      <c r="AKS132" s="1"/>
      <c r="AKT132" s="1"/>
      <c r="AKU132" s="1"/>
      <c r="AKV132" s="1"/>
      <c r="AKW132" s="1"/>
      <c r="AKX132" s="1"/>
      <c r="AKY132" s="1"/>
      <c r="AKZ132" s="1"/>
      <c r="ALA132" s="1"/>
      <c r="ALB132" s="1"/>
      <c r="ALC132" s="1"/>
      <c r="ALD132" s="1"/>
      <c r="ALE132" s="1"/>
      <c r="ALF132" s="1"/>
      <c r="ALG132" s="1"/>
      <c r="ALH132" s="1"/>
      <c r="ALI132" s="1"/>
      <c r="ALJ132" s="1"/>
      <c r="ALK132" s="1"/>
      <c r="ALL132" s="1"/>
      <c r="ALM132" s="1"/>
      <c r="ALN132" s="1"/>
      <c r="ALO132" s="1"/>
      <c r="ALP132" s="1"/>
      <c r="ALQ132" s="1"/>
      <c r="ALR132" s="1"/>
      <c r="ALS132" s="1"/>
      <c r="ALT132" s="1"/>
      <c r="ALU132" s="1"/>
      <c r="ALV132" s="1"/>
      <c r="ALW132" s="1"/>
      <c r="ALX132" s="1"/>
      <c r="ALY132" s="1"/>
      <c r="ALZ132" s="1"/>
      <c r="AMA132" s="1"/>
      <c r="AMB132" s="1"/>
      <c r="AMC132" s="1"/>
      <c r="AMD132" s="1"/>
      <c r="AME132" s="1"/>
      <c r="AMF132" s="1"/>
      <c r="AMG132" s="1"/>
      <c r="AMH132" s="1"/>
      <c r="AMI132" s="1"/>
      <c r="AMJ132" s="1"/>
      <c r="AMK132" s="1"/>
      <c r="AML132" s="1"/>
      <c r="AMM132" s="1"/>
      <c r="AMN132" s="1"/>
      <c r="AMO132" s="1"/>
      <c r="AMP132" s="1"/>
      <c r="AMQ132" s="1"/>
      <c r="AMR132" s="1"/>
      <c r="AMS132" s="1"/>
      <c r="AMT132" s="1"/>
      <c r="AMU132" s="1"/>
      <c r="AMV132" s="1"/>
      <c r="AMW132" s="1"/>
      <c r="AMX132" s="1"/>
      <c r="AMY132" s="1"/>
      <c r="AMZ132" s="1"/>
      <c r="ANA132" s="1"/>
      <c r="ANB132" s="1"/>
      <c r="ANC132" s="1"/>
      <c r="AND132" s="1"/>
      <c r="ANE132" s="1"/>
      <c r="ANF132" s="1"/>
      <c r="ANG132" s="1"/>
      <c r="ANH132" s="1"/>
      <c r="ANI132" s="1"/>
      <c r="ANJ132" s="1"/>
      <c r="ANK132" s="1"/>
      <c r="ANL132" s="1"/>
      <c r="ANM132" s="1"/>
      <c r="ANN132" s="1"/>
      <c r="ANO132" s="1"/>
      <c r="ANP132" s="1"/>
      <c r="ANQ132" s="1"/>
      <c r="ANR132" s="1"/>
      <c r="ANS132" s="1"/>
      <c r="ANT132" s="1"/>
      <c r="ANU132" s="1"/>
      <c r="ANV132" s="1"/>
      <c r="ANW132" s="1"/>
      <c r="ANX132" s="1"/>
      <c r="ANY132" s="1"/>
      <c r="ANZ132" s="1"/>
      <c r="AOA132" s="1"/>
      <c r="AOB132" s="1"/>
      <c r="AOC132" s="1"/>
      <c r="AOD132" s="1"/>
      <c r="AOE132" s="1"/>
      <c r="AOF132" s="1"/>
      <c r="AOG132" s="1"/>
      <c r="AOH132" s="1"/>
      <c r="AOI132" s="1"/>
      <c r="AOJ132" s="1"/>
      <c r="AOK132" s="1"/>
      <c r="AOL132" s="1"/>
      <c r="AOM132" s="1"/>
      <c r="AON132" s="1"/>
      <c r="AOO132" s="1"/>
      <c r="AOP132" s="1"/>
      <c r="AOQ132" s="1"/>
      <c r="AOR132" s="1"/>
      <c r="AOS132" s="1"/>
      <c r="AOT132" s="1"/>
      <c r="AOU132" s="1"/>
      <c r="AOV132" s="1"/>
      <c r="AOW132" s="1"/>
      <c r="AOX132" s="1"/>
      <c r="AOY132" s="1"/>
      <c r="AOZ132" s="1"/>
      <c r="APA132" s="1"/>
      <c r="APB132" s="1"/>
      <c r="APC132" s="1"/>
      <c r="APD132" s="1"/>
      <c r="APE132" s="1"/>
      <c r="APF132" s="1"/>
      <c r="APG132" s="1"/>
      <c r="APH132" s="1"/>
      <c r="API132" s="1"/>
    </row>
    <row r="133" spans="1:1101" ht="14.25" customHeight="1" x14ac:dyDescent="0.2">
      <c r="A133" s="9" t="s">
        <v>33</v>
      </c>
      <c r="B133" s="22">
        <v>1</v>
      </c>
      <c r="C133" s="22">
        <f t="shared" ref="C133:C137" si="66">D133+E133</f>
        <v>192</v>
      </c>
      <c r="D133" s="22">
        <v>165</v>
      </c>
      <c r="E133" s="16">
        <v>27</v>
      </c>
      <c r="F133" s="23"/>
      <c r="G133" s="30" t="s">
        <v>60</v>
      </c>
      <c r="H133" s="24">
        <f t="shared" si="61"/>
        <v>351.54</v>
      </c>
      <c r="I133" s="23">
        <f t="shared" si="53"/>
        <v>434.47</v>
      </c>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c r="FT133" s="1"/>
      <c r="FU133" s="1"/>
      <c r="FV133" s="1"/>
      <c r="FW133" s="1"/>
      <c r="FX133" s="1"/>
      <c r="FY133" s="1"/>
      <c r="FZ133" s="1"/>
      <c r="GA133" s="1"/>
      <c r="GB133" s="1"/>
      <c r="GC133" s="1"/>
      <c r="GD133" s="1"/>
      <c r="GE133" s="1"/>
      <c r="GF133" s="1"/>
      <c r="GG133" s="1"/>
      <c r="GH133" s="1"/>
      <c r="GI133" s="1"/>
      <c r="GJ133" s="1"/>
      <c r="GK133" s="1"/>
      <c r="GL133" s="1"/>
      <c r="GM133" s="1"/>
      <c r="GN133" s="1"/>
      <c r="GO133" s="1"/>
      <c r="GP133" s="1"/>
      <c r="GQ133" s="1"/>
      <c r="GR133" s="1"/>
      <c r="GS133" s="1"/>
      <c r="GT133" s="1"/>
      <c r="GU133" s="1"/>
      <c r="GV133" s="1"/>
      <c r="GW133" s="1"/>
      <c r="GX133" s="1"/>
      <c r="GY133" s="1"/>
      <c r="GZ133" s="1"/>
      <c r="HA133" s="1"/>
      <c r="HB133" s="1"/>
      <c r="HC133" s="1"/>
      <c r="HD133" s="1"/>
      <c r="HE133" s="1"/>
      <c r="HF133" s="1"/>
      <c r="HG133" s="1"/>
      <c r="HH133" s="1"/>
      <c r="HI133" s="1"/>
      <c r="HJ133" s="1"/>
      <c r="HK133" s="1"/>
      <c r="HL133" s="1"/>
      <c r="HM133" s="1"/>
      <c r="HN133" s="1"/>
      <c r="HO133" s="1"/>
      <c r="HP133" s="1"/>
      <c r="HQ133" s="1"/>
      <c r="HR133" s="1"/>
      <c r="HS133" s="1"/>
      <c r="HT133" s="1"/>
      <c r="HU133" s="1"/>
      <c r="HV133" s="1"/>
      <c r="HW133" s="1"/>
      <c r="HX133" s="1"/>
      <c r="HY133" s="1"/>
      <c r="HZ133" s="1"/>
      <c r="IA133" s="1"/>
      <c r="IB133" s="1"/>
      <c r="IC133" s="1"/>
      <c r="ID133" s="1"/>
      <c r="IE133" s="1"/>
      <c r="IF133" s="1"/>
      <c r="IG133" s="1"/>
      <c r="IH133" s="1"/>
      <c r="II133" s="1"/>
      <c r="IJ133" s="1"/>
      <c r="IK133" s="1"/>
      <c r="IL133" s="1"/>
      <c r="IM133" s="1"/>
      <c r="IN133" s="1"/>
      <c r="IO133" s="1"/>
      <c r="IP133" s="1"/>
      <c r="IQ133" s="1"/>
      <c r="IR133" s="1"/>
      <c r="IS133" s="1"/>
      <c r="IT133" s="1"/>
      <c r="IU133" s="1"/>
      <c r="IV133" s="1"/>
      <c r="IW133" s="1"/>
      <c r="IX133" s="1"/>
      <c r="IY133" s="1"/>
      <c r="IZ133" s="1"/>
      <c r="JA133" s="1"/>
      <c r="JB133" s="1"/>
      <c r="JC133" s="1"/>
      <c r="JD133" s="1"/>
      <c r="JE133" s="1"/>
      <c r="JF133" s="1"/>
      <c r="JG133" s="1"/>
      <c r="JH133" s="1"/>
      <c r="JI133" s="1"/>
      <c r="JJ133" s="1"/>
      <c r="JK133" s="1"/>
      <c r="JL133" s="1"/>
      <c r="JM133" s="1"/>
      <c r="JN133" s="1"/>
      <c r="JO133" s="1"/>
      <c r="JP133" s="1"/>
      <c r="JQ133" s="1"/>
      <c r="JR133" s="1"/>
      <c r="JS133" s="1"/>
      <c r="JT133" s="1"/>
      <c r="JU133" s="1"/>
      <c r="JV133" s="1"/>
      <c r="JW133" s="1"/>
      <c r="JX133" s="1"/>
      <c r="JY133" s="1"/>
      <c r="JZ133" s="1"/>
      <c r="KA133" s="1"/>
      <c r="KB133" s="1"/>
      <c r="KC133" s="1"/>
      <c r="KD133" s="1"/>
      <c r="KE133" s="1"/>
      <c r="KF133" s="1"/>
      <c r="KG133" s="1"/>
      <c r="KH133" s="1"/>
      <c r="KI133" s="1"/>
      <c r="KJ133" s="1"/>
      <c r="KK133" s="1"/>
      <c r="KL133" s="1"/>
      <c r="KM133" s="1"/>
      <c r="KN133" s="1"/>
      <c r="KO133" s="1"/>
      <c r="KP133" s="1"/>
      <c r="KQ133" s="1"/>
      <c r="KR133" s="1"/>
      <c r="KS133" s="1"/>
      <c r="KT133" s="1"/>
      <c r="KU133" s="1"/>
      <c r="KV133" s="1"/>
      <c r="KW133" s="1"/>
      <c r="KX133" s="1"/>
      <c r="KY133" s="1"/>
      <c r="KZ133" s="1"/>
      <c r="LA133" s="1"/>
      <c r="LB133" s="1"/>
      <c r="LC133" s="1"/>
      <c r="LD133" s="1"/>
      <c r="LE133" s="1"/>
      <c r="LF133" s="1"/>
      <c r="LG133" s="1"/>
      <c r="LH133" s="1"/>
      <c r="LI133" s="1"/>
      <c r="LJ133" s="1"/>
      <c r="LK133" s="1"/>
      <c r="LL133" s="1"/>
      <c r="LM133" s="1"/>
      <c r="LN133" s="1"/>
      <c r="LO133" s="1"/>
      <c r="LP133" s="1"/>
      <c r="LQ133" s="1"/>
      <c r="LR133" s="1"/>
      <c r="LS133" s="1"/>
      <c r="LT133" s="1"/>
      <c r="LU133" s="1"/>
      <c r="LV133" s="1"/>
      <c r="LW133" s="1"/>
      <c r="LX133" s="1"/>
      <c r="LY133" s="1"/>
      <c r="LZ133" s="1"/>
      <c r="MA133" s="1"/>
      <c r="MB133" s="1"/>
      <c r="MC133" s="1"/>
      <c r="MD133" s="1"/>
      <c r="ME133" s="1"/>
      <c r="MF133" s="1"/>
      <c r="MG133" s="1"/>
      <c r="MH133" s="1"/>
      <c r="MI133" s="1"/>
      <c r="MJ133" s="1"/>
      <c r="MK133" s="1"/>
      <c r="ML133" s="1"/>
      <c r="MM133" s="1"/>
      <c r="MN133" s="1"/>
      <c r="MO133" s="1"/>
      <c r="MP133" s="1"/>
      <c r="MQ133" s="1"/>
      <c r="MR133" s="1"/>
      <c r="MS133" s="1"/>
      <c r="MT133" s="1"/>
      <c r="MU133" s="1"/>
      <c r="MV133" s="1"/>
      <c r="MW133" s="1"/>
      <c r="MX133" s="1"/>
      <c r="MY133" s="1"/>
      <c r="MZ133" s="1"/>
      <c r="NA133" s="1"/>
      <c r="NB133" s="1"/>
      <c r="NC133" s="1"/>
      <c r="ND133" s="1"/>
      <c r="NE133" s="1"/>
      <c r="NF133" s="1"/>
      <c r="NG133" s="1"/>
      <c r="NH133" s="1"/>
      <c r="NI133" s="1"/>
      <c r="NJ133" s="1"/>
      <c r="NK133" s="1"/>
      <c r="NL133" s="1"/>
      <c r="NM133" s="1"/>
      <c r="NN133" s="1"/>
      <c r="NO133" s="1"/>
      <c r="NP133" s="1"/>
      <c r="NQ133" s="1"/>
      <c r="NR133" s="1"/>
      <c r="NS133" s="1"/>
      <c r="NT133" s="1"/>
      <c r="NU133" s="1"/>
      <c r="NV133" s="1"/>
      <c r="NW133" s="1"/>
      <c r="NX133" s="1"/>
      <c r="NY133" s="1"/>
      <c r="NZ133" s="1"/>
      <c r="OA133" s="1"/>
      <c r="OB133" s="1"/>
      <c r="OC133" s="1"/>
      <c r="OD133" s="1"/>
      <c r="OE133" s="1"/>
      <c r="OF133" s="1"/>
      <c r="OG133" s="1"/>
      <c r="OH133" s="1"/>
      <c r="OI133" s="1"/>
      <c r="OJ133" s="1"/>
      <c r="OK133" s="1"/>
      <c r="OL133" s="1"/>
      <c r="OM133" s="1"/>
      <c r="ON133" s="1"/>
      <c r="OO133" s="1"/>
      <c r="OP133" s="1"/>
      <c r="OQ133" s="1"/>
      <c r="OR133" s="1"/>
      <c r="OS133" s="1"/>
      <c r="OT133" s="1"/>
      <c r="OU133" s="1"/>
      <c r="OV133" s="1"/>
      <c r="OW133" s="1"/>
      <c r="OX133" s="1"/>
      <c r="OY133" s="1"/>
      <c r="OZ133" s="1"/>
      <c r="PA133" s="1"/>
      <c r="PB133" s="1"/>
      <c r="PC133" s="1"/>
      <c r="PD133" s="1"/>
      <c r="PE133" s="1"/>
      <c r="PF133" s="1"/>
      <c r="PG133" s="1"/>
      <c r="PH133" s="1"/>
      <c r="PI133" s="1"/>
      <c r="PJ133" s="1"/>
      <c r="PK133" s="1"/>
      <c r="PL133" s="1"/>
      <c r="PM133" s="1"/>
      <c r="PN133" s="1"/>
      <c r="PO133" s="1"/>
      <c r="PP133" s="1"/>
      <c r="PQ133" s="1"/>
      <c r="PR133" s="1"/>
      <c r="PS133" s="1"/>
      <c r="PT133" s="1"/>
      <c r="PU133" s="1"/>
      <c r="PV133" s="1"/>
      <c r="PW133" s="1"/>
      <c r="PX133" s="1"/>
      <c r="PY133" s="1"/>
      <c r="PZ133" s="1"/>
      <c r="QA133" s="1"/>
      <c r="QB133" s="1"/>
      <c r="QC133" s="1"/>
      <c r="QD133" s="1"/>
      <c r="QE133" s="1"/>
      <c r="QF133" s="1"/>
      <c r="QG133" s="1"/>
      <c r="QH133" s="1"/>
      <c r="QI133" s="1"/>
      <c r="QJ133" s="1"/>
      <c r="QK133" s="1"/>
      <c r="QL133" s="1"/>
      <c r="QM133" s="1"/>
      <c r="QN133" s="1"/>
      <c r="QO133" s="1"/>
      <c r="QP133" s="1"/>
      <c r="QQ133" s="1"/>
      <c r="QR133" s="1"/>
      <c r="QS133" s="1"/>
      <c r="QT133" s="1"/>
      <c r="QU133" s="1"/>
      <c r="QV133" s="1"/>
      <c r="QW133" s="1"/>
      <c r="QX133" s="1"/>
      <c r="QY133" s="1"/>
      <c r="QZ133" s="1"/>
      <c r="RA133" s="1"/>
      <c r="RB133" s="1"/>
      <c r="RC133" s="1"/>
      <c r="RD133" s="1"/>
      <c r="RE133" s="1"/>
      <c r="RF133" s="1"/>
      <c r="RG133" s="1"/>
      <c r="RH133" s="1"/>
      <c r="RI133" s="1"/>
      <c r="RJ133" s="1"/>
      <c r="RK133" s="1"/>
      <c r="RL133" s="1"/>
      <c r="RM133" s="1"/>
      <c r="RN133" s="1"/>
      <c r="RO133" s="1"/>
      <c r="RP133" s="1"/>
      <c r="RQ133" s="1"/>
      <c r="RR133" s="1"/>
      <c r="RS133" s="1"/>
      <c r="RT133" s="1"/>
      <c r="RU133" s="1"/>
      <c r="RV133" s="1"/>
      <c r="RW133" s="1"/>
      <c r="RX133" s="1"/>
      <c r="RY133" s="1"/>
      <c r="RZ133" s="1"/>
      <c r="SA133" s="1"/>
      <c r="SB133" s="1"/>
      <c r="SC133" s="1"/>
      <c r="SD133" s="1"/>
      <c r="SE133" s="1"/>
      <c r="SF133" s="1"/>
      <c r="SG133" s="1"/>
      <c r="SH133" s="1"/>
      <c r="SI133" s="1"/>
      <c r="SJ133" s="1"/>
      <c r="SK133" s="1"/>
      <c r="SL133" s="1"/>
      <c r="SM133" s="1"/>
      <c r="SN133" s="1"/>
      <c r="SO133" s="1"/>
      <c r="SP133" s="1"/>
      <c r="SQ133" s="1"/>
      <c r="SR133" s="1"/>
      <c r="SS133" s="1"/>
      <c r="ST133" s="1"/>
      <c r="SU133" s="1"/>
      <c r="SV133" s="1"/>
      <c r="SW133" s="1"/>
      <c r="SX133" s="1"/>
      <c r="SY133" s="1"/>
      <c r="SZ133" s="1"/>
      <c r="TA133" s="1"/>
      <c r="TB133" s="1"/>
      <c r="TC133" s="1"/>
      <c r="TD133" s="1"/>
      <c r="TE133" s="1"/>
      <c r="TF133" s="1"/>
      <c r="TG133" s="1"/>
      <c r="TH133" s="1"/>
      <c r="TI133" s="1"/>
      <c r="TJ133" s="1"/>
      <c r="TK133" s="1"/>
      <c r="TL133" s="1"/>
      <c r="TM133" s="1"/>
      <c r="TN133" s="1"/>
      <c r="TO133" s="1"/>
      <c r="TP133" s="1"/>
      <c r="TQ133" s="1"/>
      <c r="TR133" s="1"/>
      <c r="TS133" s="1"/>
      <c r="TT133" s="1"/>
      <c r="TU133" s="1"/>
      <c r="TV133" s="1"/>
      <c r="TW133" s="1"/>
      <c r="TX133" s="1"/>
      <c r="TY133" s="1"/>
      <c r="TZ133" s="1"/>
      <c r="UA133" s="1"/>
      <c r="UB133" s="1"/>
      <c r="UC133" s="1"/>
      <c r="UD133" s="1"/>
      <c r="UE133" s="1"/>
      <c r="UF133" s="1"/>
      <c r="UG133" s="1"/>
      <c r="UH133" s="1"/>
      <c r="UI133" s="1"/>
      <c r="UJ133" s="1"/>
      <c r="UK133" s="1"/>
      <c r="UL133" s="1"/>
      <c r="UM133" s="1"/>
      <c r="UN133" s="1"/>
      <c r="UO133" s="1"/>
      <c r="UP133" s="1"/>
      <c r="UQ133" s="1"/>
      <c r="UR133" s="1"/>
      <c r="US133" s="1"/>
      <c r="UT133" s="1"/>
      <c r="UU133" s="1"/>
      <c r="UV133" s="1"/>
      <c r="UW133" s="1"/>
      <c r="UX133" s="1"/>
      <c r="UY133" s="1"/>
      <c r="UZ133" s="1"/>
      <c r="VA133" s="1"/>
      <c r="VB133" s="1"/>
      <c r="VC133" s="1"/>
      <c r="VD133" s="1"/>
      <c r="VE133" s="1"/>
      <c r="VF133" s="1"/>
      <c r="VG133" s="1"/>
      <c r="VH133" s="1"/>
      <c r="VI133" s="1"/>
      <c r="VJ133" s="1"/>
      <c r="VK133" s="1"/>
      <c r="VL133" s="1"/>
      <c r="VM133" s="1"/>
      <c r="VN133" s="1"/>
      <c r="VO133" s="1"/>
      <c r="VP133" s="1"/>
      <c r="VQ133" s="1"/>
      <c r="VR133" s="1"/>
      <c r="VS133" s="1"/>
      <c r="VT133" s="1"/>
      <c r="VU133" s="1"/>
      <c r="VV133" s="1"/>
      <c r="VW133" s="1"/>
      <c r="VX133" s="1"/>
      <c r="VY133" s="1"/>
      <c r="VZ133" s="1"/>
      <c r="WA133" s="1"/>
      <c r="WB133" s="1"/>
      <c r="WC133" s="1"/>
      <c r="WD133" s="1"/>
      <c r="WE133" s="1"/>
      <c r="WF133" s="1"/>
      <c r="WG133" s="1"/>
      <c r="WH133" s="1"/>
      <c r="WI133" s="1"/>
      <c r="WJ133" s="1"/>
      <c r="WK133" s="1"/>
      <c r="WL133" s="1"/>
      <c r="WM133" s="1"/>
      <c r="WN133" s="1"/>
      <c r="WO133" s="1"/>
      <c r="WP133" s="1"/>
      <c r="WQ133" s="1"/>
      <c r="WR133" s="1"/>
      <c r="WS133" s="1"/>
      <c r="WT133" s="1"/>
      <c r="WU133" s="1"/>
      <c r="WV133" s="1"/>
      <c r="WW133" s="1"/>
      <c r="WX133" s="1"/>
      <c r="WY133" s="1"/>
      <c r="WZ133" s="1"/>
      <c r="XA133" s="1"/>
      <c r="XB133" s="1"/>
      <c r="XC133" s="1"/>
      <c r="XD133" s="1"/>
      <c r="XE133" s="1"/>
      <c r="XF133" s="1"/>
      <c r="XG133" s="1"/>
      <c r="XH133" s="1"/>
      <c r="XI133" s="1"/>
      <c r="XJ133" s="1"/>
      <c r="XK133" s="1"/>
      <c r="XL133" s="1"/>
      <c r="XM133" s="1"/>
      <c r="XN133" s="1"/>
      <c r="XO133" s="1"/>
      <c r="XP133" s="1"/>
      <c r="XQ133" s="1"/>
      <c r="XR133" s="1"/>
      <c r="XS133" s="1"/>
      <c r="XT133" s="1"/>
      <c r="XU133" s="1"/>
      <c r="XV133" s="1"/>
      <c r="XW133" s="1"/>
      <c r="XX133" s="1"/>
      <c r="XY133" s="1"/>
      <c r="XZ133" s="1"/>
      <c r="YA133" s="1"/>
      <c r="YB133" s="1"/>
      <c r="YC133" s="1"/>
      <c r="YD133" s="1"/>
      <c r="YE133" s="1"/>
      <c r="YF133" s="1"/>
      <c r="YG133" s="1"/>
      <c r="YH133" s="1"/>
      <c r="YI133" s="1"/>
      <c r="YJ133" s="1"/>
      <c r="YK133" s="1"/>
      <c r="YL133" s="1"/>
      <c r="YM133" s="1"/>
      <c r="YN133" s="1"/>
      <c r="YO133" s="1"/>
      <c r="YP133" s="1"/>
      <c r="YQ133" s="1"/>
      <c r="YR133" s="1"/>
      <c r="YS133" s="1"/>
      <c r="YT133" s="1"/>
      <c r="YU133" s="1"/>
      <c r="YV133" s="1"/>
      <c r="YW133" s="1"/>
      <c r="YX133" s="1"/>
      <c r="YY133" s="1"/>
      <c r="YZ133" s="1"/>
      <c r="ZA133" s="1"/>
      <c r="ZB133" s="1"/>
      <c r="ZC133" s="1"/>
      <c r="ZD133" s="1"/>
      <c r="ZE133" s="1"/>
      <c r="ZF133" s="1"/>
      <c r="ZG133" s="1"/>
      <c r="ZH133" s="1"/>
      <c r="ZI133" s="1"/>
      <c r="ZJ133" s="1"/>
      <c r="ZK133" s="1"/>
      <c r="ZL133" s="1"/>
      <c r="ZM133" s="1"/>
      <c r="ZN133" s="1"/>
      <c r="ZO133" s="1"/>
      <c r="ZP133" s="1"/>
      <c r="ZQ133" s="1"/>
      <c r="ZR133" s="1"/>
      <c r="ZS133" s="1"/>
      <c r="ZT133" s="1"/>
      <c r="ZU133" s="1"/>
      <c r="ZV133" s="1"/>
      <c r="ZW133" s="1"/>
      <c r="ZX133" s="1"/>
      <c r="ZY133" s="1"/>
      <c r="ZZ133" s="1"/>
      <c r="AAA133" s="1"/>
      <c r="AAB133" s="1"/>
      <c r="AAC133" s="1"/>
      <c r="AAD133" s="1"/>
      <c r="AAE133" s="1"/>
      <c r="AAF133" s="1"/>
      <c r="AAG133" s="1"/>
      <c r="AAH133" s="1"/>
      <c r="AAI133" s="1"/>
      <c r="AAJ133" s="1"/>
      <c r="AAK133" s="1"/>
      <c r="AAL133" s="1"/>
      <c r="AAM133" s="1"/>
      <c r="AAN133" s="1"/>
      <c r="AAO133" s="1"/>
      <c r="AAP133" s="1"/>
      <c r="AAQ133" s="1"/>
      <c r="AAR133" s="1"/>
      <c r="AAS133" s="1"/>
      <c r="AAT133" s="1"/>
      <c r="AAU133" s="1"/>
      <c r="AAV133" s="1"/>
      <c r="AAW133" s="1"/>
      <c r="AAX133" s="1"/>
      <c r="AAY133" s="1"/>
      <c r="AAZ133" s="1"/>
      <c r="ABA133" s="1"/>
      <c r="ABB133" s="1"/>
      <c r="ABC133" s="1"/>
      <c r="ABD133" s="1"/>
      <c r="ABE133" s="1"/>
      <c r="ABF133" s="1"/>
      <c r="ABG133" s="1"/>
      <c r="ABH133" s="1"/>
      <c r="ABI133" s="1"/>
      <c r="ABJ133" s="1"/>
      <c r="ABK133" s="1"/>
      <c r="ABL133" s="1"/>
      <c r="ABM133" s="1"/>
      <c r="ABN133" s="1"/>
      <c r="ABO133" s="1"/>
      <c r="ABP133" s="1"/>
      <c r="ABQ133" s="1"/>
      <c r="ABR133" s="1"/>
      <c r="ABS133" s="1"/>
      <c r="ABT133" s="1"/>
      <c r="ABU133" s="1"/>
      <c r="ABV133" s="1"/>
      <c r="ABW133" s="1"/>
      <c r="ABX133" s="1"/>
      <c r="ABY133" s="1"/>
      <c r="ABZ133" s="1"/>
      <c r="ACA133" s="1"/>
      <c r="ACB133" s="1"/>
      <c r="ACC133" s="1"/>
      <c r="ACD133" s="1"/>
      <c r="ACE133" s="1"/>
      <c r="ACF133" s="1"/>
      <c r="ACG133" s="1"/>
      <c r="ACH133" s="1"/>
      <c r="ACI133" s="1"/>
      <c r="ACJ133" s="1"/>
      <c r="ACK133" s="1"/>
      <c r="ACL133" s="1"/>
      <c r="ACM133" s="1"/>
      <c r="ACN133" s="1"/>
      <c r="ACO133" s="1"/>
      <c r="ACP133" s="1"/>
      <c r="ACQ133" s="1"/>
      <c r="ACR133" s="1"/>
      <c r="ACS133" s="1"/>
      <c r="ACT133" s="1"/>
      <c r="ACU133" s="1"/>
      <c r="ACV133" s="1"/>
      <c r="ACW133" s="1"/>
      <c r="ACX133" s="1"/>
      <c r="ACY133" s="1"/>
      <c r="ACZ133" s="1"/>
      <c r="ADA133" s="1"/>
      <c r="ADB133" s="1"/>
      <c r="ADC133" s="1"/>
      <c r="ADD133" s="1"/>
      <c r="ADE133" s="1"/>
      <c r="ADF133" s="1"/>
      <c r="ADG133" s="1"/>
      <c r="ADH133" s="1"/>
      <c r="ADI133" s="1"/>
      <c r="ADJ133" s="1"/>
      <c r="ADK133" s="1"/>
      <c r="ADL133" s="1"/>
      <c r="ADM133" s="1"/>
      <c r="ADN133" s="1"/>
      <c r="ADO133" s="1"/>
      <c r="ADP133" s="1"/>
      <c r="ADQ133" s="1"/>
      <c r="ADR133" s="1"/>
      <c r="ADS133" s="1"/>
      <c r="ADT133" s="1"/>
      <c r="ADU133" s="1"/>
      <c r="ADV133" s="1"/>
      <c r="ADW133" s="1"/>
      <c r="ADX133" s="1"/>
      <c r="ADY133" s="1"/>
      <c r="ADZ133" s="1"/>
      <c r="AEA133" s="1"/>
      <c r="AEB133" s="1"/>
      <c r="AEC133" s="1"/>
      <c r="AED133" s="1"/>
      <c r="AEE133" s="1"/>
      <c r="AEF133" s="1"/>
      <c r="AEG133" s="1"/>
      <c r="AEH133" s="1"/>
      <c r="AEI133" s="1"/>
      <c r="AEJ133" s="1"/>
      <c r="AEK133" s="1"/>
      <c r="AEL133" s="1"/>
      <c r="AEM133" s="1"/>
      <c r="AEN133" s="1"/>
      <c r="AEO133" s="1"/>
      <c r="AEP133" s="1"/>
      <c r="AEQ133" s="1"/>
      <c r="AER133" s="1"/>
      <c r="AES133" s="1"/>
      <c r="AET133" s="1"/>
      <c r="AEU133" s="1"/>
      <c r="AEV133" s="1"/>
      <c r="AEW133" s="1"/>
      <c r="AEX133" s="1"/>
      <c r="AEY133" s="1"/>
      <c r="AEZ133" s="1"/>
      <c r="AFA133" s="1"/>
      <c r="AFB133" s="1"/>
      <c r="AFC133" s="1"/>
      <c r="AFD133" s="1"/>
      <c r="AFE133" s="1"/>
      <c r="AFF133" s="1"/>
      <c r="AFG133" s="1"/>
      <c r="AFH133" s="1"/>
      <c r="AFI133" s="1"/>
      <c r="AFJ133" s="1"/>
      <c r="AFK133" s="1"/>
      <c r="AFL133" s="1"/>
      <c r="AFM133" s="1"/>
      <c r="AFN133" s="1"/>
      <c r="AFO133" s="1"/>
      <c r="AFP133" s="1"/>
      <c r="AFQ133" s="1"/>
      <c r="AFR133" s="1"/>
      <c r="AFS133" s="1"/>
      <c r="AFT133" s="1"/>
      <c r="AFU133" s="1"/>
      <c r="AFV133" s="1"/>
      <c r="AFW133" s="1"/>
      <c r="AFX133" s="1"/>
      <c r="AFY133" s="1"/>
      <c r="AFZ133" s="1"/>
      <c r="AGA133" s="1"/>
      <c r="AGB133" s="1"/>
      <c r="AGC133" s="1"/>
      <c r="AGD133" s="1"/>
      <c r="AGE133" s="1"/>
      <c r="AGF133" s="1"/>
      <c r="AGG133" s="1"/>
      <c r="AGH133" s="1"/>
      <c r="AGI133" s="1"/>
      <c r="AGJ133" s="1"/>
      <c r="AGK133" s="1"/>
      <c r="AGL133" s="1"/>
      <c r="AGM133" s="1"/>
      <c r="AGN133" s="1"/>
      <c r="AGO133" s="1"/>
      <c r="AGP133" s="1"/>
      <c r="AGQ133" s="1"/>
      <c r="AGR133" s="1"/>
      <c r="AGS133" s="1"/>
      <c r="AGT133" s="1"/>
      <c r="AGU133" s="1"/>
      <c r="AGV133" s="1"/>
      <c r="AGW133" s="1"/>
      <c r="AGX133" s="1"/>
      <c r="AGY133" s="1"/>
      <c r="AGZ133" s="1"/>
      <c r="AHA133" s="1"/>
      <c r="AHB133" s="1"/>
      <c r="AHC133" s="1"/>
      <c r="AHD133" s="1"/>
      <c r="AHE133" s="1"/>
      <c r="AHF133" s="1"/>
      <c r="AHG133" s="1"/>
      <c r="AHH133" s="1"/>
      <c r="AHI133" s="1"/>
      <c r="AHJ133" s="1"/>
      <c r="AHK133" s="1"/>
      <c r="AHL133" s="1"/>
      <c r="AHM133" s="1"/>
      <c r="AHN133" s="1"/>
      <c r="AHO133" s="1"/>
      <c r="AHP133" s="1"/>
      <c r="AHQ133" s="1"/>
      <c r="AHR133" s="1"/>
      <c r="AHS133" s="1"/>
      <c r="AHT133" s="1"/>
      <c r="AHU133" s="1"/>
      <c r="AHV133" s="1"/>
      <c r="AHW133" s="1"/>
      <c r="AHX133" s="1"/>
      <c r="AHY133" s="1"/>
      <c r="AHZ133" s="1"/>
      <c r="AIA133" s="1"/>
      <c r="AIB133" s="1"/>
      <c r="AIC133" s="1"/>
      <c r="AID133" s="1"/>
      <c r="AIE133" s="1"/>
      <c r="AIF133" s="1"/>
      <c r="AIG133" s="1"/>
      <c r="AIH133" s="1"/>
      <c r="AII133" s="1"/>
      <c r="AIJ133" s="1"/>
      <c r="AIK133" s="1"/>
      <c r="AIL133" s="1"/>
      <c r="AIM133" s="1"/>
      <c r="AIN133" s="1"/>
      <c r="AIO133" s="1"/>
      <c r="AIP133" s="1"/>
      <c r="AIQ133" s="1"/>
      <c r="AIR133" s="1"/>
      <c r="AIS133" s="1"/>
      <c r="AIT133" s="1"/>
      <c r="AIU133" s="1"/>
      <c r="AIV133" s="1"/>
      <c r="AIW133" s="1"/>
      <c r="AIX133" s="1"/>
      <c r="AIY133" s="1"/>
      <c r="AIZ133" s="1"/>
      <c r="AJA133" s="1"/>
      <c r="AJB133" s="1"/>
      <c r="AJC133" s="1"/>
      <c r="AJD133" s="1"/>
      <c r="AJE133" s="1"/>
      <c r="AJF133" s="1"/>
      <c r="AJG133" s="1"/>
      <c r="AJH133" s="1"/>
      <c r="AJI133" s="1"/>
      <c r="AJJ133" s="1"/>
      <c r="AJK133" s="1"/>
      <c r="AJL133" s="1"/>
      <c r="AJM133" s="1"/>
      <c r="AJN133" s="1"/>
      <c r="AJO133" s="1"/>
      <c r="AJP133" s="1"/>
      <c r="AJQ133" s="1"/>
      <c r="AJR133" s="1"/>
      <c r="AJS133" s="1"/>
      <c r="AJT133" s="1"/>
      <c r="AJU133" s="1"/>
      <c r="AJV133" s="1"/>
      <c r="AJW133" s="1"/>
      <c r="AJX133" s="1"/>
      <c r="AJY133" s="1"/>
      <c r="AJZ133" s="1"/>
      <c r="AKA133" s="1"/>
      <c r="AKB133" s="1"/>
      <c r="AKC133" s="1"/>
      <c r="AKD133" s="1"/>
      <c r="AKE133" s="1"/>
      <c r="AKF133" s="1"/>
      <c r="AKG133" s="1"/>
      <c r="AKH133" s="1"/>
      <c r="AKI133" s="1"/>
      <c r="AKJ133" s="1"/>
      <c r="AKK133" s="1"/>
      <c r="AKL133" s="1"/>
      <c r="AKM133" s="1"/>
      <c r="AKN133" s="1"/>
      <c r="AKO133" s="1"/>
      <c r="AKP133" s="1"/>
      <c r="AKQ133" s="1"/>
      <c r="AKR133" s="1"/>
      <c r="AKS133" s="1"/>
      <c r="AKT133" s="1"/>
      <c r="AKU133" s="1"/>
      <c r="AKV133" s="1"/>
      <c r="AKW133" s="1"/>
      <c r="AKX133" s="1"/>
      <c r="AKY133" s="1"/>
      <c r="AKZ133" s="1"/>
      <c r="ALA133" s="1"/>
      <c r="ALB133" s="1"/>
      <c r="ALC133" s="1"/>
      <c r="ALD133" s="1"/>
      <c r="ALE133" s="1"/>
      <c r="ALF133" s="1"/>
      <c r="ALG133" s="1"/>
      <c r="ALH133" s="1"/>
      <c r="ALI133" s="1"/>
      <c r="ALJ133" s="1"/>
      <c r="ALK133" s="1"/>
      <c r="ALL133" s="1"/>
      <c r="ALM133" s="1"/>
      <c r="ALN133" s="1"/>
      <c r="ALO133" s="1"/>
      <c r="ALP133" s="1"/>
      <c r="ALQ133" s="1"/>
      <c r="ALR133" s="1"/>
      <c r="ALS133" s="1"/>
      <c r="ALT133" s="1"/>
      <c r="ALU133" s="1"/>
      <c r="ALV133" s="1"/>
      <c r="ALW133" s="1"/>
      <c r="ALX133" s="1"/>
      <c r="ALY133" s="1"/>
      <c r="ALZ133" s="1"/>
      <c r="AMA133" s="1"/>
      <c r="AMB133" s="1"/>
      <c r="AMC133" s="1"/>
      <c r="AMD133" s="1"/>
      <c r="AME133" s="1"/>
      <c r="AMF133" s="1"/>
      <c r="AMG133" s="1"/>
      <c r="AMH133" s="1"/>
      <c r="AMI133" s="1"/>
      <c r="AMJ133" s="1"/>
      <c r="AMK133" s="1"/>
      <c r="AML133" s="1"/>
      <c r="AMM133" s="1"/>
      <c r="AMN133" s="1"/>
      <c r="AMO133" s="1"/>
      <c r="AMP133" s="1"/>
      <c r="AMQ133" s="1"/>
      <c r="AMR133" s="1"/>
      <c r="AMS133" s="1"/>
      <c r="AMT133" s="1"/>
      <c r="AMU133" s="1"/>
      <c r="AMV133" s="1"/>
      <c r="AMW133" s="1"/>
      <c r="AMX133" s="1"/>
      <c r="AMY133" s="1"/>
      <c r="AMZ133" s="1"/>
      <c r="ANA133" s="1"/>
      <c r="ANB133" s="1"/>
      <c r="ANC133" s="1"/>
      <c r="AND133" s="1"/>
      <c r="ANE133" s="1"/>
      <c r="ANF133" s="1"/>
      <c r="ANG133" s="1"/>
      <c r="ANH133" s="1"/>
      <c r="ANI133" s="1"/>
      <c r="ANJ133" s="1"/>
      <c r="ANK133" s="1"/>
      <c r="ANL133" s="1"/>
      <c r="ANM133" s="1"/>
      <c r="ANN133" s="1"/>
      <c r="ANO133" s="1"/>
      <c r="ANP133" s="1"/>
      <c r="ANQ133" s="1"/>
      <c r="ANR133" s="1"/>
      <c r="ANS133" s="1"/>
      <c r="ANT133" s="1"/>
      <c r="ANU133" s="1"/>
      <c r="ANV133" s="1"/>
      <c r="ANW133" s="1"/>
      <c r="ANX133" s="1"/>
      <c r="ANY133" s="1"/>
      <c r="ANZ133" s="1"/>
      <c r="AOA133" s="1"/>
      <c r="AOB133" s="1"/>
      <c r="AOC133" s="1"/>
      <c r="AOD133" s="1"/>
      <c r="AOE133" s="1"/>
      <c r="AOF133" s="1"/>
      <c r="AOG133" s="1"/>
      <c r="AOH133" s="1"/>
      <c r="AOI133" s="1"/>
      <c r="AOJ133" s="1"/>
      <c r="AOK133" s="1"/>
      <c r="AOL133" s="1"/>
      <c r="AOM133" s="1"/>
      <c r="AON133" s="1"/>
      <c r="AOO133" s="1"/>
      <c r="AOP133" s="1"/>
      <c r="AOQ133" s="1"/>
      <c r="AOR133" s="1"/>
      <c r="AOS133" s="1"/>
      <c r="AOT133" s="1"/>
      <c r="AOU133" s="1"/>
      <c r="AOV133" s="1"/>
      <c r="AOW133" s="1"/>
      <c r="AOX133" s="1"/>
      <c r="AOY133" s="1"/>
      <c r="AOZ133" s="1"/>
      <c r="APA133" s="1"/>
      <c r="APB133" s="1"/>
      <c r="APC133" s="1"/>
      <c r="APD133" s="1"/>
      <c r="APE133" s="1"/>
      <c r="APF133" s="1"/>
      <c r="APG133" s="1"/>
      <c r="APH133" s="1"/>
      <c r="API133" s="1"/>
    </row>
    <row r="134" spans="1:1101" ht="14.25" customHeight="1" x14ac:dyDescent="0.2">
      <c r="A134" s="9" t="s">
        <v>33</v>
      </c>
      <c r="B134" s="22">
        <v>1</v>
      </c>
      <c r="C134" s="22">
        <f t="shared" si="66"/>
        <v>206</v>
      </c>
      <c r="D134" s="22">
        <v>165</v>
      </c>
      <c r="E134" s="16">
        <v>41</v>
      </c>
      <c r="F134" s="23"/>
      <c r="G134" s="30" t="s">
        <v>61</v>
      </c>
      <c r="H134" s="24">
        <f t="shared" si="61"/>
        <v>482.82</v>
      </c>
      <c r="I134" s="23">
        <f t="shared" si="53"/>
        <v>596.72</v>
      </c>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c r="FT134" s="1"/>
      <c r="FU134" s="1"/>
      <c r="FV134" s="1"/>
      <c r="FW134" s="1"/>
      <c r="FX134" s="1"/>
      <c r="FY134" s="1"/>
      <c r="FZ134" s="1"/>
      <c r="GA134" s="1"/>
      <c r="GB134" s="1"/>
      <c r="GC134" s="1"/>
      <c r="GD134" s="1"/>
      <c r="GE134" s="1"/>
      <c r="GF134" s="1"/>
      <c r="GG134" s="1"/>
      <c r="GH134" s="1"/>
      <c r="GI134" s="1"/>
      <c r="GJ134" s="1"/>
      <c r="GK134" s="1"/>
      <c r="GL134" s="1"/>
      <c r="GM134" s="1"/>
      <c r="GN134" s="1"/>
      <c r="GO134" s="1"/>
      <c r="GP134" s="1"/>
      <c r="GQ134" s="1"/>
      <c r="GR134" s="1"/>
      <c r="GS134" s="1"/>
      <c r="GT134" s="1"/>
      <c r="GU134" s="1"/>
      <c r="GV134" s="1"/>
      <c r="GW134" s="1"/>
      <c r="GX134" s="1"/>
      <c r="GY134" s="1"/>
      <c r="GZ134" s="1"/>
      <c r="HA134" s="1"/>
      <c r="HB134" s="1"/>
      <c r="HC134" s="1"/>
      <c r="HD134" s="1"/>
      <c r="HE134" s="1"/>
      <c r="HF134" s="1"/>
      <c r="HG134" s="1"/>
      <c r="HH134" s="1"/>
      <c r="HI134" s="1"/>
      <c r="HJ134" s="1"/>
      <c r="HK134" s="1"/>
      <c r="HL134" s="1"/>
      <c r="HM134" s="1"/>
      <c r="HN134" s="1"/>
      <c r="HO134" s="1"/>
      <c r="HP134" s="1"/>
      <c r="HQ134" s="1"/>
      <c r="HR134" s="1"/>
      <c r="HS134" s="1"/>
      <c r="HT134" s="1"/>
      <c r="HU134" s="1"/>
      <c r="HV134" s="1"/>
      <c r="HW134" s="1"/>
      <c r="HX134" s="1"/>
      <c r="HY134" s="1"/>
      <c r="HZ134" s="1"/>
      <c r="IA134" s="1"/>
      <c r="IB134" s="1"/>
      <c r="IC134" s="1"/>
      <c r="ID134" s="1"/>
      <c r="IE134" s="1"/>
      <c r="IF134" s="1"/>
      <c r="IG134" s="1"/>
      <c r="IH134" s="1"/>
      <c r="II134" s="1"/>
      <c r="IJ134" s="1"/>
      <c r="IK134" s="1"/>
      <c r="IL134" s="1"/>
      <c r="IM134" s="1"/>
      <c r="IN134" s="1"/>
      <c r="IO134" s="1"/>
      <c r="IP134" s="1"/>
      <c r="IQ134" s="1"/>
      <c r="IR134" s="1"/>
      <c r="IS134" s="1"/>
      <c r="IT134" s="1"/>
      <c r="IU134" s="1"/>
      <c r="IV134" s="1"/>
      <c r="IW134" s="1"/>
      <c r="IX134" s="1"/>
      <c r="IY134" s="1"/>
      <c r="IZ134" s="1"/>
      <c r="JA134" s="1"/>
      <c r="JB134" s="1"/>
      <c r="JC134" s="1"/>
      <c r="JD134" s="1"/>
      <c r="JE134" s="1"/>
      <c r="JF134" s="1"/>
      <c r="JG134" s="1"/>
      <c r="JH134" s="1"/>
      <c r="JI134" s="1"/>
      <c r="JJ134" s="1"/>
      <c r="JK134" s="1"/>
      <c r="JL134" s="1"/>
      <c r="JM134" s="1"/>
      <c r="JN134" s="1"/>
      <c r="JO134" s="1"/>
      <c r="JP134" s="1"/>
      <c r="JQ134" s="1"/>
      <c r="JR134" s="1"/>
      <c r="JS134" s="1"/>
      <c r="JT134" s="1"/>
      <c r="JU134" s="1"/>
      <c r="JV134" s="1"/>
      <c r="JW134" s="1"/>
      <c r="JX134" s="1"/>
      <c r="JY134" s="1"/>
      <c r="JZ134" s="1"/>
      <c r="KA134" s="1"/>
      <c r="KB134" s="1"/>
      <c r="KC134" s="1"/>
      <c r="KD134" s="1"/>
      <c r="KE134" s="1"/>
      <c r="KF134" s="1"/>
      <c r="KG134" s="1"/>
      <c r="KH134" s="1"/>
      <c r="KI134" s="1"/>
      <c r="KJ134" s="1"/>
      <c r="KK134" s="1"/>
      <c r="KL134" s="1"/>
      <c r="KM134" s="1"/>
      <c r="KN134" s="1"/>
      <c r="KO134" s="1"/>
      <c r="KP134" s="1"/>
      <c r="KQ134" s="1"/>
      <c r="KR134" s="1"/>
      <c r="KS134" s="1"/>
      <c r="KT134" s="1"/>
      <c r="KU134" s="1"/>
      <c r="KV134" s="1"/>
      <c r="KW134" s="1"/>
      <c r="KX134" s="1"/>
      <c r="KY134" s="1"/>
      <c r="KZ134" s="1"/>
      <c r="LA134" s="1"/>
      <c r="LB134" s="1"/>
      <c r="LC134" s="1"/>
      <c r="LD134" s="1"/>
      <c r="LE134" s="1"/>
      <c r="LF134" s="1"/>
      <c r="LG134" s="1"/>
      <c r="LH134" s="1"/>
      <c r="LI134" s="1"/>
      <c r="LJ134" s="1"/>
      <c r="LK134" s="1"/>
      <c r="LL134" s="1"/>
      <c r="LM134" s="1"/>
      <c r="LN134" s="1"/>
      <c r="LO134" s="1"/>
      <c r="LP134" s="1"/>
      <c r="LQ134" s="1"/>
      <c r="LR134" s="1"/>
      <c r="LS134" s="1"/>
      <c r="LT134" s="1"/>
      <c r="LU134" s="1"/>
      <c r="LV134" s="1"/>
      <c r="LW134" s="1"/>
      <c r="LX134" s="1"/>
      <c r="LY134" s="1"/>
      <c r="LZ134" s="1"/>
      <c r="MA134" s="1"/>
      <c r="MB134" s="1"/>
      <c r="MC134" s="1"/>
      <c r="MD134" s="1"/>
      <c r="ME134" s="1"/>
      <c r="MF134" s="1"/>
      <c r="MG134" s="1"/>
      <c r="MH134" s="1"/>
      <c r="MI134" s="1"/>
      <c r="MJ134" s="1"/>
      <c r="MK134" s="1"/>
      <c r="ML134" s="1"/>
      <c r="MM134" s="1"/>
      <c r="MN134" s="1"/>
      <c r="MO134" s="1"/>
      <c r="MP134" s="1"/>
      <c r="MQ134" s="1"/>
      <c r="MR134" s="1"/>
      <c r="MS134" s="1"/>
      <c r="MT134" s="1"/>
      <c r="MU134" s="1"/>
      <c r="MV134" s="1"/>
      <c r="MW134" s="1"/>
      <c r="MX134" s="1"/>
      <c r="MY134" s="1"/>
      <c r="MZ134" s="1"/>
      <c r="NA134" s="1"/>
      <c r="NB134" s="1"/>
      <c r="NC134" s="1"/>
      <c r="ND134" s="1"/>
      <c r="NE134" s="1"/>
      <c r="NF134" s="1"/>
      <c r="NG134" s="1"/>
      <c r="NH134" s="1"/>
      <c r="NI134" s="1"/>
      <c r="NJ134" s="1"/>
      <c r="NK134" s="1"/>
      <c r="NL134" s="1"/>
      <c r="NM134" s="1"/>
      <c r="NN134" s="1"/>
      <c r="NO134" s="1"/>
      <c r="NP134" s="1"/>
      <c r="NQ134" s="1"/>
      <c r="NR134" s="1"/>
      <c r="NS134" s="1"/>
      <c r="NT134" s="1"/>
      <c r="NU134" s="1"/>
      <c r="NV134" s="1"/>
      <c r="NW134" s="1"/>
      <c r="NX134" s="1"/>
      <c r="NY134" s="1"/>
      <c r="NZ134" s="1"/>
      <c r="OA134" s="1"/>
      <c r="OB134" s="1"/>
      <c r="OC134" s="1"/>
      <c r="OD134" s="1"/>
      <c r="OE134" s="1"/>
      <c r="OF134" s="1"/>
      <c r="OG134" s="1"/>
      <c r="OH134" s="1"/>
      <c r="OI134" s="1"/>
      <c r="OJ134" s="1"/>
      <c r="OK134" s="1"/>
      <c r="OL134" s="1"/>
      <c r="OM134" s="1"/>
      <c r="ON134" s="1"/>
      <c r="OO134" s="1"/>
      <c r="OP134" s="1"/>
      <c r="OQ134" s="1"/>
      <c r="OR134" s="1"/>
      <c r="OS134" s="1"/>
      <c r="OT134" s="1"/>
      <c r="OU134" s="1"/>
      <c r="OV134" s="1"/>
      <c r="OW134" s="1"/>
      <c r="OX134" s="1"/>
      <c r="OY134" s="1"/>
      <c r="OZ134" s="1"/>
      <c r="PA134" s="1"/>
      <c r="PB134" s="1"/>
      <c r="PC134" s="1"/>
      <c r="PD134" s="1"/>
      <c r="PE134" s="1"/>
      <c r="PF134" s="1"/>
      <c r="PG134" s="1"/>
      <c r="PH134" s="1"/>
      <c r="PI134" s="1"/>
      <c r="PJ134" s="1"/>
      <c r="PK134" s="1"/>
      <c r="PL134" s="1"/>
      <c r="PM134" s="1"/>
      <c r="PN134" s="1"/>
      <c r="PO134" s="1"/>
      <c r="PP134" s="1"/>
      <c r="PQ134" s="1"/>
      <c r="PR134" s="1"/>
      <c r="PS134" s="1"/>
      <c r="PT134" s="1"/>
      <c r="PU134" s="1"/>
      <c r="PV134" s="1"/>
      <c r="PW134" s="1"/>
      <c r="PX134" s="1"/>
      <c r="PY134" s="1"/>
      <c r="PZ134" s="1"/>
      <c r="QA134" s="1"/>
      <c r="QB134" s="1"/>
      <c r="QC134" s="1"/>
      <c r="QD134" s="1"/>
      <c r="QE134" s="1"/>
      <c r="QF134" s="1"/>
      <c r="QG134" s="1"/>
      <c r="QH134" s="1"/>
      <c r="QI134" s="1"/>
      <c r="QJ134" s="1"/>
      <c r="QK134" s="1"/>
      <c r="QL134" s="1"/>
      <c r="QM134" s="1"/>
      <c r="QN134" s="1"/>
      <c r="QO134" s="1"/>
      <c r="QP134" s="1"/>
      <c r="QQ134" s="1"/>
      <c r="QR134" s="1"/>
      <c r="QS134" s="1"/>
      <c r="QT134" s="1"/>
      <c r="QU134" s="1"/>
      <c r="QV134" s="1"/>
      <c r="QW134" s="1"/>
      <c r="QX134" s="1"/>
      <c r="QY134" s="1"/>
      <c r="QZ134" s="1"/>
      <c r="RA134" s="1"/>
      <c r="RB134" s="1"/>
      <c r="RC134" s="1"/>
      <c r="RD134" s="1"/>
      <c r="RE134" s="1"/>
      <c r="RF134" s="1"/>
      <c r="RG134" s="1"/>
      <c r="RH134" s="1"/>
      <c r="RI134" s="1"/>
      <c r="RJ134" s="1"/>
      <c r="RK134" s="1"/>
      <c r="RL134" s="1"/>
      <c r="RM134" s="1"/>
      <c r="RN134" s="1"/>
      <c r="RO134" s="1"/>
      <c r="RP134" s="1"/>
      <c r="RQ134" s="1"/>
      <c r="RR134" s="1"/>
      <c r="RS134" s="1"/>
      <c r="RT134" s="1"/>
      <c r="RU134" s="1"/>
      <c r="RV134" s="1"/>
      <c r="RW134" s="1"/>
      <c r="RX134" s="1"/>
      <c r="RY134" s="1"/>
      <c r="RZ134" s="1"/>
      <c r="SA134" s="1"/>
      <c r="SB134" s="1"/>
      <c r="SC134" s="1"/>
      <c r="SD134" s="1"/>
      <c r="SE134" s="1"/>
      <c r="SF134" s="1"/>
      <c r="SG134" s="1"/>
      <c r="SH134" s="1"/>
      <c r="SI134" s="1"/>
      <c r="SJ134" s="1"/>
      <c r="SK134" s="1"/>
      <c r="SL134" s="1"/>
      <c r="SM134" s="1"/>
      <c r="SN134" s="1"/>
      <c r="SO134" s="1"/>
      <c r="SP134" s="1"/>
      <c r="SQ134" s="1"/>
      <c r="SR134" s="1"/>
      <c r="SS134" s="1"/>
      <c r="ST134" s="1"/>
      <c r="SU134" s="1"/>
      <c r="SV134" s="1"/>
      <c r="SW134" s="1"/>
      <c r="SX134" s="1"/>
      <c r="SY134" s="1"/>
      <c r="SZ134" s="1"/>
      <c r="TA134" s="1"/>
      <c r="TB134" s="1"/>
      <c r="TC134" s="1"/>
      <c r="TD134" s="1"/>
      <c r="TE134" s="1"/>
      <c r="TF134" s="1"/>
      <c r="TG134" s="1"/>
      <c r="TH134" s="1"/>
      <c r="TI134" s="1"/>
      <c r="TJ134" s="1"/>
      <c r="TK134" s="1"/>
      <c r="TL134" s="1"/>
      <c r="TM134" s="1"/>
      <c r="TN134" s="1"/>
      <c r="TO134" s="1"/>
      <c r="TP134" s="1"/>
      <c r="TQ134" s="1"/>
      <c r="TR134" s="1"/>
      <c r="TS134" s="1"/>
      <c r="TT134" s="1"/>
      <c r="TU134" s="1"/>
      <c r="TV134" s="1"/>
      <c r="TW134" s="1"/>
      <c r="TX134" s="1"/>
      <c r="TY134" s="1"/>
      <c r="TZ134" s="1"/>
      <c r="UA134" s="1"/>
      <c r="UB134" s="1"/>
      <c r="UC134" s="1"/>
      <c r="UD134" s="1"/>
      <c r="UE134" s="1"/>
      <c r="UF134" s="1"/>
      <c r="UG134" s="1"/>
      <c r="UH134" s="1"/>
      <c r="UI134" s="1"/>
      <c r="UJ134" s="1"/>
      <c r="UK134" s="1"/>
      <c r="UL134" s="1"/>
      <c r="UM134" s="1"/>
      <c r="UN134" s="1"/>
      <c r="UO134" s="1"/>
      <c r="UP134" s="1"/>
      <c r="UQ134" s="1"/>
      <c r="UR134" s="1"/>
      <c r="US134" s="1"/>
      <c r="UT134" s="1"/>
      <c r="UU134" s="1"/>
      <c r="UV134" s="1"/>
      <c r="UW134" s="1"/>
      <c r="UX134" s="1"/>
      <c r="UY134" s="1"/>
      <c r="UZ134" s="1"/>
      <c r="VA134" s="1"/>
      <c r="VB134" s="1"/>
      <c r="VC134" s="1"/>
      <c r="VD134" s="1"/>
      <c r="VE134" s="1"/>
      <c r="VF134" s="1"/>
      <c r="VG134" s="1"/>
      <c r="VH134" s="1"/>
      <c r="VI134" s="1"/>
      <c r="VJ134" s="1"/>
      <c r="VK134" s="1"/>
      <c r="VL134" s="1"/>
      <c r="VM134" s="1"/>
      <c r="VN134" s="1"/>
      <c r="VO134" s="1"/>
      <c r="VP134" s="1"/>
      <c r="VQ134" s="1"/>
      <c r="VR134" s="1"/>
      <c r="VS134" s="1"/>
      <c r="VT134" s="1"/>
      <c r="VU134" s="1"/>
      <c r="VV134" s="1"/>
      <c r="VW134" s="1"/>
      <c r="VX134" s="1"/>
      <c r="VY134" s="1"/>
      <c r="VZ134" s="1"/>
      <c r="WA134" s="1"/>
      <c r="WB134" s="1"/>
      <c r="WC134" s="1"/>
      <c r="WD134" s="1"/>
      <c r="WE134" s="1"/>
      <c r="WF134" s="1"/>
      <c r="WG134" s="1"/>
      <c r="WH134" s="1"/>
      <c r="WI134" s="1"/>
      <c r="WJ134" s="1"/>
      <c r="WK134" s="1"/>
      <c r="WL134" s="1"/>
      <c r="WM134" s="1"/>
      <c r="WN134" s="1"/>
      <c r="WO134" s="1"/>
      <c r="WP134" s="1"/>
      <c r="WQ134" s="1"/>
      <c r="WR134" s="1"/>
      <c r="WS134" s="1"/>
      <c r="WT134" s="1"/>
      <c r="WU134" s="1"/>
      <c r="WV134" s="1"/>
      <c r="WW134" s="1"/>
      <c r="WX134" s="1"/>
      <c r="WY134" s="1"/>
      <c r="WZ134" s="1"/>
      <c r="XA134" s="1"/>
      <c r="XB134" s="1"/>
      <c r="XC134" s="1"/>
      <c r="XD134" s="1"/>
      <c r="XE134" s="1"/>
      <c r="XF134" s="1"/>
      <c r="XG134" s="1"/>
      <c r="XH134" s="1"/>
      <c r="XI134" s="1"/>
      <c r="XJ134" s="1"/>
      <c r="XK134" s="1"/>
      <c r="XL134" s="1"/>
      <c r="XM134" s="1"/>
      <c r="XN134" s="1"/>
      <c r="XO134" s="1"/>
      <c r="XP134" s="1"/>
      <c r="XQ134" s="1"/>
      <c r="XR134" s="1"/>
      <c r="XS134" s="1"/>
      <c r="XT134" s="1"/>
      <c r="XU134" s="1"/>
      <c r="XV134" s="1"/>
      <c r="XW134" s="1"/>
      <c r="XX134" s="1"/>
      <c r="XY134" s="1"/>
      <c r="XZ134" s="1"/>
      <c r="YA134" s="1"/>
      <c r="YB134" s="1"/>
      <c r="YC134" s="1"/>
      <c r="YD134" s="1"/>
      <c r="YE134" s="1"/>
      <c r="YF134" s="1"/>
      <c r="YG134" s="1"/>
      <c r="YH134" s="1"/>
      <c r="YI134" s="1"/>
      <c r="YJ134" s="1"/>
      <c r="YK134" s="1"/>
      <c r="YL134" s="1"/>
      <c r="YM134" s="1"/>
      <c r="YN134" s="1"/>
      <c r="YO134" s="1"/>
      <c r="YP134" s="1"/>
      <c r="YQ134" s="1"/>
      <c r="YR134" s="1"/>
      <c r="YS134" s="1"/>
      <c r="YT134" s="1"/>
      <c r="YU134" s="1"/>
      <c r="YV134" s="1"/>
      <c r="YW134" s="1"/>
      <c r="YX134" s="1"/>
      <c r="YY134" s="1"/>
      <c r="YZ134" s="1"/>
      <c r="ZA134" s="1"/>
      <c r="ZB134" s="1"/>
      <c r="ZC134" s="1"/>
      <c r="ZD134" s="1"/>
      <c r="ZE134" s="1"/>
      <c r="ZF134" s="1"/>
      <c r="ZG134" s="1"/>
      <c r="ZH134" s="1"/>
      <c r="ZI134" s="1"/>
      <c r="ZJ134" s="1"/>
      <c r="ZK134" s="1"/>
      <c r="ZL134" s="1"/>
      <c r="ZM134" s="1"/>
      <c r="ZN134" s="1"/>
      <c r="ZO134" s="1"/>
      <c r="ZP134" s="1"/>
      <c r="ZQ134" s="1"/>
      <c r="ZR134" s="1"/>
      <c r="ZS134" s="1"/>
      <c r="ZT134" s="1"/>
      <c r="ZU134" s="1"/>
      <c r="ZV134" s="1"/>
      <c r="ZW134" s="1"/>
      <c r="ZX134" s="1"/>
      <c r="ZY134" s="1"/>
      <c r="ZZ134" s="1"/>
      <c r="AAA134" s="1"/>
      <c r="AAB134" s="1"/>
      <c r="AAC134" s="1"/>
      <c r="AAD134" s="1"/>
      <c r="AAE134" s="1"/>
      <c r="AAF134" s="1"/>
      <c r="AAG134" s="1"/>
      <c r="AAH134" s="1"/>
      <c r="AAI134" s="1"/>
      <c r="AAJ134" s="1"/>
      <c r="AAK134" s="1"/>
      <c r="AAL134" s="1"/>
      <c r="AAM134" s="1"/>
      <c r="AAN134" s="1"/>
      <c r="AAO134" s="1"/>
      <c r="AAP134" s="1"/>
      <c r="AAQ134" s="1"/>
      <c r="AAR134" s="1"/>
      <c r="AAS134" s="1"/>
      <c r="AAT134" s="1"/>
      <c r="AAU134" s="1"/>
      <c r="AAV134" s="1"/>
      <c r="AAW134" s="1"/>
      <c r="AAX134" s="1"/>
      <c r="AAY134" s="1"/>
      <c r="AAZ134" s="1"/>
      <c r="ABA134" s="1"/>
      <c r="ABB134" s="1"/>
      <c r="ABC134" s="1"/>
      <c r="ABD134" s="1"/>
      <c r="ABE134" s="1"/>
      <c r="ABF134" s="1"/>
      <c r="ABG134" s="1"/>
      <c r="ABH134" s="1"/>
      <c r="ABI134" s="1"/>
      <c r="ABJ134" s="1"/>
      <c r="ABK134" s="1"/>
      <c r="ABL134" s="1"/>
      <c r="ABM134" s="1"/>
      <c r="ABN134" s="1"/>
      <c r="ABO134" s="1"/>
      <c r="ABP134" s="1"/>
      <c r="ABQ134" s="1"/>
      <c r="ABR134" s="1"/>
      <c r="ABS134" s="1"/>
      <c r="ABT134" s="1"/>
      <c r="ABU134" s="1"/>
      <c r="ABV134" s="1"/>
      <c r="ABW134" s="1"/>
      <c r="ABX134" s="1"/>
      <c r="ABY134" s="1"/>
      <c r="ABZ134" s="1"/>
      <c r="ACA134" s="1"/>
      <c r="ACB134" s="1"/>
      <c r="ACC134" s="1"/>
      <c r="ACD134" s="1"/>
      <c r="ACE134" s="1"/>
      <c r="ACF134" s="1"/>
      <c r="ACG134" s="1"/>
      <c r="ACH134" s="1"/>
      <c r="ACI134" s="1"/>
      <c r="ACJ134" s="1"/>
      <c r="ACK134" s="1"/>
      <c r="ACL134" s="1"/>
      <c r="ACM134" s="1"/>
      <c r="ACN134" s="1"/>
      <c r="ACO134" s="1"/>
      <c r="ACP134" s="1"/>
      <c r="ACQ134" s="1"/>
      <c r="ACR134" s="1"/>
      <c r="ACS134" s="1"/>
      <c r="ACT134" s="1"/>
      <c r="ACU134" s="1"/>
      <c r="ACV134" s="1"/>
      <c r="ACW134" s="1"/>
      <c r="ACX134" s="1"/>
      <c r="ACY134" s="1"/>
      <c r="ACZ134" s="1"/>
      <c r="ADA134" s="1"/>
      <c r="ADB134" s="1"/>
      <c r="ADC134" s="1"/>
      <c r="ADD134" s="1"/>
      <c r="ADE134" s="1"/>
      <c r="ADF134" s="1"/>
      <c r="ADG134" s="1"/>
      <c r="ADH134" s="1"/>
      <c r="ADI134" s="1"/>
      <c r="ADJ134" s="1"/>
      <c r="ADK134" s="1"/>
      <c r="ADL134" s="1"/>
      <c r="ADM134" s="1"/>
      <c r="ADN134" s="1"/>
      <c r="ADO134" s="1"/>
      <c r="ADP134" s="1"/>
      <c r="ADQ134" s="1"/>
      <c r="ADR134" s="1"/>
      <c r="ADS134" s="1"/>
      <c r="ADT134" s="1"/>
      <c r="ADU134" s="1"/>
      <c r="ADV134" s="1"/>
      <c r="ADW134" s="1"/>
      <c r="ADX134" s="1"/>
      <c r="ADY134" s="1"/>
      <c r="ADZ134" s="1"/>
      <c r="AEA134" s="1"/>
      <c r="AEB134" s="1"/>
      <c r="AEC134" s="1"/>
      <c r="AED134" s="1"/>
      <c r="AEE134" s="1"/>
      <c r="AEF134" s="1"/>
      <c r="AEG134" s="1"/>
      <c r="AEH134" s="1"/>
      <c r="AEI134" s="1"/>
      <c r="AEJ134" s="1"/>
      <c r="AEK134" s="1"/>
      <c r="AEL134" s="1"/>
      <c r="AEM134" s="1"/>
      <c r="AEN134" s="1"/>
      <c r="AEO134" s="1"/>
      <c r="AEP134" s="1"/>
      <c r="AEQ134" s="1"/>
      <c r="AER134" s="1"/>
      <c r="AES134" s="1"/>
      <c r="AET134" s="1"/>
      <c r="AEU134" s="1"/>
      <c r="AEV134" s="1"/>
      <c r="AEW134" s="1"/>
      <c r="AEX134" s="1"/>
      <c r="AEY134" s="1"/>
      <c r="AEZ134" s="1"/>
      <c r="AFA134" s="1"/>
      <c r="AFB134" s="1"/>
      <c r="AFC134" s="1"/>
      <c r="AFD134" s="1"/>
      <c r="AFE134" s="1"/>
      <c r="AFF134" s="1"/>
      <c r="AFG134" s="1"/>
      <c r="AFH134" s="1"/>
      <c r="AFI134" s="1"/>
      <c r="AFJ134" s="1"/>
      <c r="AFK134" s="1"/>
      <c r="AFL134" s="1"/>
      <c r="AFM134" s="1"/>
      <c r="AFN134" s="1"/>
      <c r="AFO134" s="1"/>
      <c r="AFP134" s="1"/>
      <c r="AFQ134" s="1"/>
      <c r="AFR134" s="1"/>
      <c r="AFS134" s="1"/>
      <c r="AFT134" s="1"/>
      <c r="AFU134" s="1"/>
      <c r="AFV134" s="1"/>
      <c r="AFW134" s="1"/>
      <c r="AFX134" s="1"/>
      <c r="AFY134" s="1"/>
      <c r="AFZ134" s="1"/>
      <c r="AGA134" s="1"/>
      <c r="AGB134" s="1"/>
      <c r="AGC134" s="1"/>
      <c r="AGD134" s="1"/>
      <c r="AGE134" s="1"/>
      <c r="AGF134" s="1"/>
      <c r="AGG134" s="1"/>
      <c r="AGH134" s="1"/>
      <c r="AGI134" s="1"/>
      <c r="AGJ134" s="1"/>
      <c r="AGK134" s="1"/>
      <c r="AGL134" s="1"/>
      <c r="AGM134" s="1"/>
      <c r="AGN134" s="1"/>
      <c r="AGO134" s="1"/>
      <c r="AGP134" s="1"/>
      <c r="AGQ134" s="1"/>
      <c r="AGR134" s="1"/>
      <c r="AGS134" s="1"/>
      <c r="AGT134" s="1"/>
      <c r="AGU134" s="1"/>
      <c r="AGV134" s="1"/>
      <c r="AGW134" s="1"/>
      <c r="AGX134" s="1"/>
      <c r="AGY134" s="1"/>
      <c r="AGZ134" s="1"/>
      <c r="AHA134" s="1"/>
      <c r="AHB134" s="1"/>
      <c r="AHC134" s="1"/>
      <c r="AHD134" s="1"/>
      <c r="AHE134" s="1"/>
      <c r="AHF134" s="1"/>
      <c r="AHG134" s="1"/>
      <c r="AHH134" s="1"/>
      <c r="AHI134" s="1"/>
      <c r="AHJ134" s="1"/>
      <c r="AHK134" s="1"/>
      <c r="AHL134" s="1"/>
      <c r="AHM134" s="1"/>
      <c r="AHN134" s="1"/>
      <c r="AHO134" s="1"/>
      <c r="AHP134" s="1"/>
      <c r="AHQ134" s="1"/>
      <c r="AHR134" s="1"/>
      <c r="AHS134" s="1"/>
      <c r="AHT134" s="1"/>
      <c r="AHU134" s="1"/>
      <c r="AHV134" s="1"/>
      <c r="AHW134" s="1"/>
      <c r="AHX134" s="1"/>
      <c r="AHY134" s="1"/>
      <c r="AHZ134" s="1"/>
      <c r="AIA134" s="1"/>
      <c r="AIB134" s="1"/>
      <c r="AIC134" s="1"/>
      <c r="AID134" s="1"/>
      <c r="AIE134" s="1"/>
      <c r="AIF134" s="1"/>
      <c r="AIG134" s="1"/>
      <c r="AIH134" s="1"/>
      <c r="AII134" s="1"/>
      <c r="AIJ134" s="1"/>
      <c r="AIK134" s="1"/>
      <c r="AIL134" s="1"/>
      <c r="AIM134" s="1"/>
      <c r="AIN134" s="1"/>
      <c r="AIO134" s="1"/>
      <c r="AIP134" s="1"/>
      <c r="AIQ134" s="1"/>
      <c r="AIR134" s="1"/>
      <c r="AIS134" s="1"/>
      <c r="AIT134" s="1"/>
      <c r="AIU134" s="1"/>
      <c r="AIV134" s="1"/>
      <c r="AIW134" s="1"/>
      <c r="AIX134" s="1"/>
      <c r="AIY134" s="1"/>
      <c r="AIZ134" s="1"/>
      <c r="AJA134" s="1"/>
      <c r="AJB134" s="1"/>
      <c r="AJC134" s="1"/>
      <c r="AJD134" s="1"/>
      <c r="AJE134" s="1"/>
      <c r="AJF134" s="1"/>
      <c r="AJG134" s="1"/>
      <c r="AJH134" s="1"/>
      <c r="AJI134" s="1"/>
      <c r="AJJ134" s="1"/>
      <c r="AJK134" s="1"/>
      <c r="AJL134" s="1"/>
      <c r="AJM134" s="1"/>
      <c r="AJN134" s="1"/>
      <c r="AJO134" s="1"/>
      <c r="AJP134" s="1"/>
      <c r="AJQ134" s="1"/>
      <c r="AJR134" s="1"/>
      <c r="AJS134" s="1"/>
      <c r="AJT134" s="1"/>
      <c r="AJU134" s="1"/>
      <c r="AJV134" s="1"/>
      <c r="AJW134" s="1"/>
      <c r="AJX134" s="1"/>
      <c r="AJY134" s="1"/>
      <c r="AJZ134" s="1"/>
      <c r="AKA134" s="1"/>
      <c r="AKB134" s="1"/>
      <c r="AKC134" s="1"/>
      <c r="AKD134" s="1"/>
      <c r="AKE134" s="1"/>
      <c r="AKF134" s="1"/>
      <c r="AKG134" s="1"/>
      <c r="AKH134" s="1"/>
      <c r="AKI134" s="1"/>
      <c r="AKJ134" s="1"/>
      <c r="AKK134" s="1"/>
      <c r="AKL134" s="1"/>
      <c r="AKM134" s="1"/>
      <c r="AKN134" s="1"/>
      <c r="AKO134" s="1"/>
      <c r="AKP134" s="1"/>
      <c r="AKQ134" s="1"/>
      <c r="AKR134" s="1"/>
      <c r="AKS134" s="1"/>
      <c r="AKT134" s="1"/>
      <c r="AKU134" s="1"/>
      <c r="AKV134" s="1"/>
      <c r="AKW134" s="1"/>
      <c r="AKX134" s="1"/>
      <c r="AKY134" s="1"/>
      <c r="AKZ134" s="1"/>
      <c r="ALA134" s="1"/>
      <c r="ALB134" s="1"/>
      <c r="ALC134" s="1"/>
      <c r="ALD134" s="1"/>
      <c r="ALE134" s="1"/>
      <c r="ALF134" s="1"/>
      <c r="ALG134" s="1"/>
      <c r="ALH134" s="1"/>
      <c r="ALI134" s="1"/>
      <c r="ALJ134" s="1"/>
      <c r="ALK134" s="1"/>
      <c r="ALL134" s="1"/>
      <c r="ALM134" s="1"/>
      <c r="ALN134" s="1"/>
      <c r="ALO134" s="1"/>
      <c r="ALP134" s="1"/>
      <c r="ALQ134" s="1"/>
      <c r="ALR134" s="1"/>
      <c r="ALS134" s="1"/>
      <c r="ALT134" s="1"/>
      <c r="ALU134" s="1"/>
      <c r="ALV134" s="1"/>
      <c r="ALW134" s="1"/>
      <c r="ALX134" s="1"/>
      <c r="ALY134" s="1"/>
      <c r="ALZ134" s="1"/>
      <c r="AMA134" s="1"/>
      <c r="AMB134" s="1"/>
      <c r="AMC134" s="1"/>
      <c r="AMD134" s="1"/>
      <c r="AME134" s="1"/>
      <c r="AMF134" s="1"/>
      <c r="AMG134" s="1"/>
      <c r="AMH134" s="1"/>
      <c r="AMI134" s="1"/>
      <c r="AMJ134" s="1"/>
      <c r="AMK134" s="1"/>
      <c r="AML134" s="1"/>
      <c r="AMM134" s="1"/>
      <c r="AMN134" s="1"/>
      <c r="AMO134" s="1"/>
      <c r="AMP134" s="1"/>
      <c r="AMQ134" s="1"/>
      <c r="AMR134" s="1"/>
      <c r="AMS134" s="1"/>
      <c r="AMT134" s="1"/>
      <c r="AMU134" s="1"/>
      <c r="AMV134" s="1"/>
      <c r="AMW134" s="1"/>
      <c r="AMX134" s="1"/>
      <c r="AMY134" s="1"/>
      <c r="AMZ134" s="1"/>
      <c r="ANA134" s="1"/>
      <c r="ANB134" s="1"/>
      <c r="ANC134" s="1"/>
      <c r="AND134" s="1"/>
      <c r="ANE134" s="1"/>
      <c r="ANF134" s="1"/>
      <c r="ANG134" s="1"/>
      <c r="ANH134" s="1"/>
      <c r="ANI134" s="1"/>
      <c r="ANJ134" s="1"/>
      <c r="ANK134" s="1"/>
      <c r="ANL134" s="1"/>
      <c r="ANM134" s="1"/>
      <c r="ANN134" s="1"/>
      <c r="ANO134" s="1"/>
      <c r="ANP134" s="1"/>
      <c r="ANQ134" s="1"/>
      <c r="ANR134" s="1"/>
      <c r="ANS134" s="1"/>
      <c r="ANT134" s="1"/>
      <c r="ANU134" s="1"/>
      <c r="ANV134" s="1"/>
      <c r="ANW134" s="1"/>
      <c r="ANX134" s="1"/>
      <c r="ANY134" s="1"/>
      <c r="ANZ134" s="1"/>
      <c r="AOA134" s="1"/>
      <c r="AOB134" s="1"/>
      <c r="AOC134" s="1"/>
      <c r="AOD134" s="1"/>
      <c r="AOE134" s="1"/>
      <c r="AOF134" s="1"/>
      <c r="AOG134" s="1"/>
      <c r="AOH134" s="1"/>
      <c r="AOI134" s="1"/>
      <c r="AOJ134" s="1"/>
      <c r="AOK134" s="1"/>
      <c r="AOL134" s="1"/>
      <c r="AOM134" s="1"/>
      <c r="AON134" s="1"/>
      <c r="AOO134" s="1"/>
      <c r="AOP134" s="1"/>
      <c r="AOQ134" s="1"/>
      <c r="AOR134" s="1"/>
      <c r="AOS134" s="1"/>
      <c r="AOT134" s="1"/>
      <c r="AOU134" s="1"/>
      <c r="AOV134" s="1"/>
      <c r="AOW134" s="1"/>
      <c r="AOX134" s="1"/>
      <c r="AOY134" s="1"/>
      <c r="AOZ134" s="1"/>
      <c r="APA134" s="1"/>
      <c r="APB134" s="1"/>
      <c r="APC134" s="1"/>
      <c r="APD134" s="1"/>
      <c r="APE134" s="1"/>
      <c r="APF134" s="1"/>
      <c r="APG134" s="1"/>
      <c r="APH134" s="1"/>
      <c r="API134" s="1"/>
    </row>
    <row r="135" spans="1:1101" ht="14.25" customHeight="1" x14ac:dyDescent="0.2">
      <c r="A135" s="9" t="s">
        <v>33</v>
      </c>
      <c r="B135" s="22">
        <v>1</v>
      </c>
      <c r="C135" s="22">
        <f t="shared" si="66"/>
        <v>182</v>
      </c>
      <c r="D135" s="22">
        <v>165</v>
      </c>
      <c r="E135" s="16">
        <v>17</v>
      </c>
      <c r="F135" s="23"/>
      <c r="G135" s="30" t="s">
        <v>60</v>
      </c>
      <c r="H135" s="24">
        <f t="shared" si="61"/>
        <v>221.34</v>
      </c>
      <c r="I135" s="23">
        <f t="shared" si="53"/>
        <v>273.55</v>
      </c>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c r="FT135" s="1"/>
      <c r="FU135" s="1"/>
      <c r="FV135" s="1"/>
      <c r="FW135" s="1"/>
      <c r="FX135" s="1"/>
      <c r="FY135" s="1"/>
      <c r="FZ135" s="1"/>
      <c r="GA135" s="1"/>
      <c r="GB135" s="1"/>
      <c r="GC135" s="1"/>
      <c r="GD135" s="1"/>
      <c r="GE135" s="1"/>
      <c r="GF135" s="1"/>
      <c r="GG135" s="1"/>
      <c r="GH135" s="1"/>
      <c r="GI135" s="1"/>
      <c r="GJ135" s="1"/>
      <c r="GK135" s="1"/>
      <c r="GL135" s="1"/>
      <c r="GM135" s="1"/>
      <c r="GN135" s="1"/>
      <c r="GO135" s="1"/>
      <c r="GP135" s="1"/>
      <c r="GQ135" s="1"/>
      <c r="GR135" s="1"/>
      <c r="GS135" s="1"/>
      <c r="GT135" s="1"/>
      <c r="GU135" s="1"/>
      <c r="GV135" s="1"/>
      <c r="GW135" s="1"/>
      <c r="GX135" s="1"/>
      <c r="GY135" s="1"/>
      <c r="GZ135" s="1"/>
      <c r="HA135" s="1"/>
      <c r="HB135" s="1"/>
      <c r="HC135" s="1"/>
      <c r="HD135" s="1"/>
      <c r="HE135" s="1"/>
      <c r="HF135" s="1"/>
      <c r="HG135" s="1"/>
      <c r="HH135" s="1"/>
      <c r="HI135" s="1"/>
      <c r="HJ135" s="1"/>
      <c r="HK135" s="1"/>
      <c r="HL135" s="1"/>
      <c r="HM135" s="1"/>
      <c r="HN135" s="1"/>
      <c r="HO135" s="1"/>
      <c r="HP135" s="1"/>
      <c r="HQ135" s="1"/>
      <c r="HR135" s="1"/>
      <c r="HS135" s="1"/>
      <c r="HT135" s="1"/>
      <c r="HU135" s="1"/>
      <c r="HV135" s="1"/>
      <c r="HW135" s="1"/>
      <c r="HX135" s="1"/>
      <c r="HY135" s="1"/>
      <c r="HZ135" s="1"/>
      <c r="IA135" s="1"/>
      <c r="IB135" s="1"/>
      <c r="IC135" s="1"/>
      <c r="ID135" s="1"/>
      <c r="IE135" s="1"/>
      <c r="IF135" s="1"/>
      <c r="IG135" s="1"/>
      <c r="IH135" s="1"/>
      <c r="II135" s="1"/>
      <c r="IJ135" s="1"/>
      <c r="IK135" s="1"/>
      <c r="IL135" s="1"/>
      <c r="IM135" s="1"/>
      <c r="IN135" s="1"/>
      <c r="IO135" s="1"/>
      <c r="IP135" s="1"/>
      <c r="IQ135" s="1"/>
      <c r="IR135" s="1"/>
      <c r="IS135" s="1"/>
      <c r="IT135" s="1"/>
      <c r="IU135" s="1"/>
      <c r="IV135" s="1"/>
      <c r="IW135" s="1"/>
      <c r="IX135" s="1"/>
      <c r="IY135" s="1"/>
      <c r="IZ135" s="1"/>
      <c r="JA135" s="1"/>
      <c r="JB135" s="1"/>
      <c r="JC135" s="1"/>
      <c r="JD135" s="1"/>
      <c r="JE135" s="1"/>
      <c r="JF135" s="1"/>
      <c r="JG135" s="1"/>
      <c r="JH135" s="1"/>
      <c r="JI135" s="1"/>
      <c r="JJ135" s="1"/>
      <c r="JK135" s="1"/>
      <c r="JL135" s="1"/>
      <c r="JM135" s="1"/>
      <c r="JN135" s="1"/>
      <c r="JO135" s="1"/>
      <c r="JP135" s="1"/>
      <c r="JQ135" s="1"/>
      <c r="JR135" s="1"/>
      <c r="JS135" s="1"/>
      <c r="JT135" s="1"/>
      <c r="JU135" s="1"/>
      <c r="JV135" s="1"/>
      <c r="JW135" s="1"/>
      <c r="JX135" s="1"/>
      <c r="JY135" s="1"/>
      <c r="JZ135" s="1"/>
      <c r="KA135" s="1"/>
      <c r="KB135" s="1"/>
      <c r="KC135" s="1"/>
      <c r="KD135" s="1"/>
      <c r="KE135" s="1"/>
      <c r="KF135" s="1"/>
      <c r="KG135" s="1"/>
      <c r="KH135" s="1"/>
      <c r="KI135" s="1"/>
      <c r="KJ135" s="1"/>
      <c r="KK135" s="1"/>
      <c r="KL135" s="1"/>
      <c r="KM135" s="1"/>
      <c r="KN135" s="1"/>
      <c r="KO135" s="1"/>
      <c r="KP135" s="1"/>
      <c r="KQ135" s="1"/>
      <c r="KR135" s="1"/>
      <c r="KS135" s="1"/>
      <c r="KT135" s="1"/>
      <c r="KU135" s="1"/>
      <c r="KV135" s="1"/>
      <c r="KW135" s="1"/>
      <c r="KX135" s="1"/>
      <c r="KY135" s="1"/>
      <c r="KZ135" s="1"/>
      <c r="LA135" s="1"/>
      <c r="LB135" s="1"/>
      <c r="LC135" s="1"/>
      <c r="LD135" s="1"/>
      <c r="LE135" s="1"/>
      <c r="LF135" s="1"/>
      <c r="LG135" s="1"/>
      <c r="LH135" s="1"/>
      <c r="LI135" s="1"/>
      <c r="LJ135" s="1"/>
      <c r="LK135" s="1"/>
      <c r="LL135" s="1"/>
      <c r="LM135" s="1"/>
      <c r="LN135" s="1"/>
      <c r="LO135" s="1"/>
      <c r="LP135" s="1"/>
      <c r="LQ135" s="1"/>
      <c r="LR135" s="1"/>
      <c r="LS135" s="1"/>
      <c r="LT135" s="1"/>
      <c r="LU135" s="1"/>
      <c r="LV135" s="1"/>
      <c r="LW135" s="1"/>
      <c r="LX135" s="1"/>
      <c r="LY135" s="1"/>
      <c r="LZ135" s="1"/>
      <c r="MA135" s="1"/>
      <c r="MB135" s="1"/>
      <c r="MC135" s="1"/>
      <c r="MD135" s="1"/>
      <c r="ME135" s="1"/>
      <c r="MF135" s="1"/>
      <c r="MG135" s="1"/>
      <c r="MH135" s="1"/>
      <c r="MI135" s="1"/>
      <c r="MJ135" s="1"/>
      <c r="MK135" s="1"/>
      <c r="ML135" s="1"/>
      <c r="MM135" s="1"/>
      <c r="MN135" s="1"/>
      <c r="MO135" s="1"/>
      <c r="MP135" s="1"/>
      <c r="MQ135" s="1"/>
      <c r="MR135" s="1"/>
      <c r="MS135" s="1"/>
      <c r="MT135" s="1"/>
      <c r="MU135" s="1"/>
      <c r="MV135" s="1"/>
      <c r="MW135" s="1"/>
      <c r="MX135" s="1"/>
      <c r="MY135" s="1"/>
      <c r="MZ135" s="1"/>
      <c r="NA135" s="1"/>
      <c r="NB135" s="1"/>
      <c r="NC135" s="1"/>
      <c r="ND135" s="1"/>
      <c r="NE135" s="1"/>
      <c r="NF135" s="1"/>
      <c r="NG135" s="1"/>
      <c r="NH135" s="1"/>
      <c r="NI135" s="1"/>
      <c r="NJ135" s="1"/>
      <c r="NK135" s="1"/>
      <c r="NL135" s="1"/>
      <c r="NM135" s="1"/>
      <c r="NN135" s="1"/>
      <c r="NO135" s="1"/>
      <c r="NP135" s="1"/>
      <c r="NQ135" s="1"/>
      <c r="NR135" s="1"/>
      <c r="NS135" s="1"/>
      <c r="NT135" s="1"/>
      <c r="NU135" s="1"/>
      <c r="NV135" s="1"/>
      <c r="NW135" s="1"/>
      <c r="NX135" s="1"/>
      <c r="NY135" s="1"/>
      <c r="NZ135" s="1"/>
      <c r="OA135" s="1"/>
      <c r="OB135" s="1"/>
      <c r="OC135" s="1"/>
      <c r="OD135" s="1"/>
      <c r="OE135" s="1"/>
      <c r="OF135" s="1"/>
      <c r="OG135" s="1"/>
      <c r="OH135" s="1"/>
      <c r="OI135" s="1"/>
      <c r="OJ135" s="1"/>
      <c r="OK135" s="1"/>
      <c r="OL135" s="1"/>
      <c r="OM135" s="1"/>
      <c r="ON135" s="1"/>
      <c r="OO135" s="1"/>
      <c r="OP135" s="1"/>
      <c r="OQ135" s="1"/>
      <c r="OR135" s="1"/>
      <c r="OS135" s="1"/>
      <c r="OT135" s="1"/>
      <c r="OU135" s="1"/>
      <c r="OV135" s="1"/>
      <c r="OW135" s="1"/>
      <c r="OX135" s="1"/>
      <c r="OY135" s="1"/>
      <c r="OZ135" s="1"/>
      <c r="PA135" s="1"/>
      <c r="PB135" s="1"/>
      <c r="PC135" s="1"/>
      <c r="PD135" s="1"/>
      <c r="PE135" s="1"/>
      <c r="PF135" s="1"/>
      <c r="PG135" s="1"/>
      <c r="PH135" s="1"/>
      <c r="PI135" s="1"/>
      <c r="PJ135" s="1"/>
      <c r="PK135" s="1"/>
      <c r="PL135" s="1"/>
      <c r="PM135" s="1"/>
      <c r="PN135" s="1"/>
      <c r="PO135" s="1"/>
      <c r="PP135" s="1"/>
      <c r="PQ135" s="1"/>
      <c r="PR135" s="1"/>
      <c r="PS135" s="1"/>
      <c r="PT135" s="1"/>
      <c r="PU135" s="1"/>
      <c r="PV135" s="1"/>
      <c r="PW135" s="1"/>
      <c r="PX135" s="1"/>
      <c r="PY135" s="1"/>
      <c r="PZ135" s="1"/>
      <c r="QA135" s="1"/>
      <c r="QB135" s="1"/>
      <c r="QC135" s="1"/>
      <c r="QD135" s="1"/>
      <c r="QE135" s="1"/>
      <c r="QF135" s="1"/>
      <c r="QG135" s="1"/>
      <c r="QH135" s="1"/>
      <c r="QI135" s="1"/>
      <c r="QJ135" s="1"/>
      <c r="QK135" s="1"/>
      <c r="QL135" s="1"/>
      <c r="QM135" s="1"/>
      <c r="QN135" s="1"/>
      <c r="QO135" s="1"/>
      <c r="QP135" s="1"/>
      <c r="QQ135" s="1"/>
      <c r="QR135" s="1"/>
      <c r="QS135" s="1"/>
      <c r="QT135" s="1"/>
      <c r="QU135" s="1"/>
      <c r="QV135" s="1"/>
      <c r="QW135" s="1"/>
      <c r="QX135" s="1"/>
      <c r="QY135" s="1"/>
      <c r="QZ135" s="1"/>
      <c r="RA135" s="1"/>
      <c r="RB135" s="1"/>
      <c r="RC135" s="1"/>
      <c r="RD135" s="1"/>
      <c r="RE135" s="1"/>
      <c r="RF135" s="1"/>
      <c r="RG135" s="1"/>
      <c r="RH135" s="1"/>
      <c r="RI135" s="1"/>
      <c r="RJ135" s="1"/>
      <c r="RK135" s="1"/>
      <c r="RL135" s="1"/>
      <c r="RM135" s="1"/>
      <c r="RN135" s="1"/>
      <c r="RO135" s="1"/>
      <c r="RP135" s="1"/>
      <c r="RQ135" s="1"/>
      <c r="RR135" s="1"/>
      <c r="RS135" s="1"/>
      <c r="RT135" s="1"/>
      <c r="RU135" s="1"/>
      <c r="RV135" s="1"/>
      <c r="RW135" s="1"/>
      <c r="RX135" s="1"/>
      <c r="RY135" s="1"/>
      <c r="RZ135" s="1"/>
      <c r="SA135" s="1"/>
      <c r="SB135" s="1"/>
      <c r="SC135" s="1"/>
      <c r="SD135" s="1"/>
      <c r="SE135" s="1"/>
      <c r="SF135" s="1"/>
      <c r="SG135" s="1"/>
      <c r="SH135" s="1"/>
      <c r="SI135" s="1"/>
      <c r="SJ135" s="1"/>
      <c r="SK135" s="1"/>
      <c r="SL135" s="1"/>
      <c r="SM135" s="1"/>
      <c r="SN135" s="1"/>
      <c r="SO135" s="1"/>
      <c r="SP135" s="1"/>
      <c r="SQ135" s="1"/>
      <c r="SR135" s="1"/>
      <c r="SS135" s="1"/>
      <c r="ST135" s="1"/>
      <c r="SU135" s="1"/>
      <c r="SV135" s="1"/>
      <c r="SW135" s="1"/>
      <c r="SX135" s="1"/>
      <c r="SY135" s="1"/>
      <c r="SZ135" s="1"/>
      <c r="TA135" s="1"/>
      <c r="TB135" s="1"/>
      <c r="TC135" s="1"/>
      <c r="TD135" s="1"/>
      <c r="TE135" s="1"/>
      <c r="TF135" s="1"/>
      <c r="TG135" s="1"/>
      <c r="TH135" s="1"/>
      <c r="TI135" s="1"/>
      <c r="TJ135" s="1"/>
      <c r="TK135" s="1"/>
      <c r="TL135" s="1"/>
      <c r="TM135" s="1"/>
      <c r="TN135" s="1"/>
      <c r="TO135" s="1"/>
      <c r="TP135" s="1"/>
      <c r="TQ135" s="1"/>
      <c r="TR135" s="1"/>
      <c r="TS135" s="1"/>
      <c r="TT135" s="1"/>
      <c r="TU135" s="1"/>
      <c r="TV135" s="1"/>
      <c r="TW135" s="1"/>
      <c r="TX135" s="1"/>
      <c r="TY135" s="1"/>
      <c r="TZ135" s="1"/>
      <c r="UA135" s="1"/>
      <c r="UB135" s="1"/>
      <c r="UC135" s="1"/>
      <c r="UD135" s="1"/>
      <c r="UE135" s="1"/>
      <c r="UF135" s="1"/>
      <c r="UG135" s="1"/>
      <c r="UH135" s="1"/>
      <c r="UI135" s="1"/>
      <c r="UJ135" s="1"/>
      <c r="UK135" s="1"/>
      <c r="UL135" s="1"/>
      <c r="UM135" s="1"/>
      <c r="UN135" s="1"/>
      <c r="UO135" s="1"/>
      <c r="UP135" s="1"/>
      <c r="UQ135" s="1"/>
      <c r="UR135" s="1"/>
      <c r="US135" s="1"/>
      <c r="UT135" s="1"/>
      <c r="UU135" s="1"/>
      <c r="UV135" s="1"/>
      <c r="UW135" s="1"/>
      <c r="UX135" s="1"/>
      <c r="UY135" s="1"/>
      <c r="UZ135" s="1"/>
      <c r="VA135" s="1"/>
      <c r="VB135" s="1"/>
      <c r="VC135" s="1"/>
      <c r="VD135" s="1"/>
      <c r="VE135" s="1"/>
      <c r="VF135" s="1"/>
      <c r="VG135" s="1"/>
      <c r="VH135" s="1"/>
      <c r="VI135" s="1"/>
      <c r="VJ135" s="1"/>
      <c r="VK135" s="1"/>
      <c r="VL135" s="1"/>
      <c r="VM135" s="1"/>
      <c r="VN135" s="1"/>
      <c r="VO135" s="1"/>
      <c r="VP135" s="1"/>
      <c r="VQ135" s="1"/>
      <c r="VR135" s="1"/>
      <c r="VS135" s="1"/>
      <c r="VT135" s="1"/>
      <c r="VU135" s="1"/>
      <c r="VV135" s="1"/>
      <c r="VW135" s="1"/>
      <c r="VX135" s="1"/>
      <c r="VY135" s="1"/>
      <c r="VZ135" s="1"/>
      <c r="WA135" s="1"/>
      <c r="WB135" s="1"/>
      <c r="WC135" s="1"/>
      <c r="WD135" s="1"/>
      <c r="WE135" s="1"/>
      <c r="WF135" s="1"/>
      <c r="WG135" s="1"/>
      <c r="WH135" s="1"/>
      <c r="WI135" s="1"/>
      <c r="WJ135" s="1"/>
      <c r="WK135" s="1"/>
      <c r="WL135" s="1"/>
      <c r="WM135" s="1"/>
      <c r="WN135" s="1"/>
      <c r="WO135" s="1"/>
      <c r="WP135" s="1"/>
      <c r="WQ135" s="1"/>
      <c r="WR135" s="1"/>
      <c r="WS135" s="1"/>
      <c r="WT135" s="1"/>
      <c r="WU135" s="1"/>
      <c r="WV135" s="1"/>
      <c r="WW135" s="1"/>
      <c r="WX135" s="1"/>
      <c r="WY135" s="1"/>
      <c r="WZ135" s="1"/>
      <c r="XA135" s="1"/>
      <c r="XB135" s="1"/>
      <c r="XC135" s="1"/>
      <c r="XD135" s="1"/>
      <c r="XE135" s="1"/>
      <c r="XF135" s="1"/>
      <c r="XG135" s="1"/>
      <c r="XH135" s="1"/>
      <c r="XI135" s="1"/>
      <c r="XJ135" s="1"/>
      <c r="XK135" s="1"/>
      <c r="XL135" s="1"/>
      <c r="XM135" s="1"/>
      <c r="XN135" s="1"/>
      <c r="XO135" s="1"/>
      <c r="XP135" s="1"/>
      <c r="XQ135" s="1"/>
      <c r="XR135" s="1"/>
      <c r="XS135" s="1"/>
      <c r="XT135" s="1"/>
      <c r="XU135" s="1"/>
      <c r="XV135" s="1"/>
      <c r="XW135" s="1"/>
      <c r="XX135" s="1"/>
      <c r="XY135" s="1"/>
      <c r="XZ135" s="1"/>
      <c r="YA135" s="1"/>
      <c r="YB135" s="1"/>
      <c r="YC135" s="1"/>
      <c r="YD135" s="1"/>
      <c r="YE135" s="1"/>
      <c r="YF135" s="1"/>
      <c r="YG135" s="1"/>
      <c r="YH135" s="1"/>
      <c r="YI135" s="1"/>
      <c r="YJ135" s="1"/>
      <c r="YK135" s="1"/>
      <c r="YL135" s="1"/>
      <c r="YM135" s="1"/>
      <c r="YN135" s="1"/>
      <c r="YO135" s="1"/>
      <c r="YP135" s="1"/>
      <c r="YQ135" s="1"/>
      <c r="YR135" s="1"/>
      <c r="YS135" s="1"/>
      <c r="YT135" s="1"/>
      <c r="YU135" s="1"/>
      <c r="YV135" s="1"/>
      <c r="YW135" s="1"/>
      <c r="YX135" s="1"/>
      <c r="YY135" s="1"/>
      <c r="YZ135" s="1"/>
      <c r="ZA135" s="1"/>
      <c r="ZB135" s="1"/>
      <c r="ZC135" s="1"/>
      <c r="ZD135" s="1"/>
      <c r="ZE135" s="1"/>
      <c r="ZF135" s="1"/>
      <c r="ZG135" s="1"/>
      <c r="ZH135" s="1"/>
      <c r="ZI135" s="1"/>
      <c r="ZJ135" s="1"/>
      <c r="ZK135" s="1"/>
      <c r="ZL135" s="1"/>
      <c r="ZM135" s="1"/>
      <c r="ZN135" s="1"/>
      <c r="ZO135" s="1"/>
      <c r="ZP135" s="1"/>
      <c r="ZQ135" s="1"/>
      <c r="ZR135" s="1"/>
      <c r="ZS135" s="1"/>
      <c r="ZT135" s="1"/>
      <c r="ZU135" s="1"/>
      <c r="ZV135" s="1"/>
      <c r="ZW135" s="1"/>
      <c r="ZX135" s="1"/>
      <c r="ZY135" s="1"/>
      <c r="ZZ135" s="1"/>
      <c r="AAA135" s="1"/>
      <c r="AAB135" s="1"/>
      <c r="AAC135" s="1"/>
      <c r="AAD135" s="1"/>
      <c r="AAE135" s="1"/>
      <c r="AAF135" s="1"/>
      <c r="AAG135" s="1"/>
      <c r="AAH135" s="1"/>
      <c r="AAI135" s="1"/>
      <c r="AAJ135" s="1"/>
      <c r="AAK135" s="1"/>
      <c r="AAL135" s="1"/>
      <c r="AAM135" s="1"/>
      <c r="AAN135" s="1"/>
      <c r="AAO135" s="1"/>
      <c r="AAP135" s="1"/>
      <c r="AAQ135" s="1"/>
      <c r="AAR135" s="1"/>
      <c r="AAS135" s="1"/>
      <c r="AAT135" s="1"/>
      <c r="AAU135" s="1"/>
      <c r="AAV135" s="1"/>
      <c r="AAW135" s="1"/>
      <c r="AAX135" s="1"/>
      <c r="AAY135" s="1"/>
      <c r="AAZ135" s="1"/>
      <c r="ABA135" s="1"/>
      <c r="ABB135" s="1"/>
      <c r="ABC135" s="1"/>
      <c r="ABD135" s="1"/>
      <c r="ABE135" s="1"/>
      <c r="ABF135" s="1"/>
      <c r="ABG135" s="1"/>
      <c r="ABH135" s="1"/>
      <c r="ABI135" s="1"/>
      <c r="ABJ135" s="1"/>
      <c r="ABK135" s="1"/>
      <c r="ABL135" s="1"/>
      <c r="ABM135" s="1"/>
      <c r="ABN135" s="1"/>
      <c r="ABO135" s="1"/>
      <c r="ABP135" s="1"/>
      <c r="ABQ135" s="1"/>
      <c r="ABR135" s="1"/>
      <c r="ABS135" s="1"/>
      <c r="ABT135" s="1"/>
      <c r="ABU135" s="1"/>
      <c r="ABV135" s="1"/>
      <c r="ABW135" s="1"/>
      <c r="ABX135" s="1"/>
      <c r="ABY135" s="1"/>
      <c r="ABZ135" s="1"/>
      <c r="ACA135" s="1"/>
      <c r="ACB135" s="1"/>
      <c r="ACC135" s="1"/>
      <c r="ACD135" s="1"/>
      <c r="ACE135" s="1"/>
      <c r="ACF135" s="1"/>
      <c r="ACG135" s="1"/>
      <c r="ACH135" s="1"/>
      <c r="ACI135" s="1"/>
      <c r="ACJ135" s="1"/>
      <c r="ACK135" s="1"/>
      <c r="ACL135" s="1"/>
      <c r="ACM135" s="1"/>
      <c r="ACN135" s="1"/>
      <c r="ACO135" s="1"/>
      <c r="ACP135" s="1"/>
      <c r="ACQ135" s="1"/>
      <c r="ACR135" s="1"/>
      <c r="ACS135" s="1"/>
      <c r="ACT135" s="1"/>
      <c r="ACU135" s="1"/>
      <c r="ACV135" s="1"/>
      <c r="ACW135" s="1"/>
      <c r="ACX135" s="1"/>
      <c r="ACY135" s="1"/>
      <c r="ACZ135" s="1"/>
      <c r="ADA135" s="1"/>
      <c r="ADB135" s="1"/>
      <c r="ADC135" s="1"/>
      <c r="ADD135" s="1"/>
      <c r="ADE135" s="1"/>
      <c r="ADF135" s="1"/>
      <c r="ADG135" s="1"/>
      <c r="ADH135" s="1"/>
      <c r="ADI135" s="1"/>
      <c r="ADJ135" s="1"/>
      <c r="ADK135" s="1"/>
      <c r="ADL135" s="1"/>
      <c r="ADM135" s="1"/>
      <c r="ADN135" s="1"/>
      <c r="ADO135" s="1"/>
      <c r="ADP135" s="1"/>
      <c r="ADQ135" s="1"/>
      <c r="ADR135" s="1"/>
      <c r="ADS135" s="1"/>
      <c r="ADT135" s="1"/>
      <c r="ADU135" s="1"/>
      <c r="ADV135" s="1"/>
      <c r="ADW135" s="1"/>
      <c r="ADX135" s="1"/>
      <c r="ADY135" s="1"/>
      <c r="ADZ135" s="1"/>
      <c r="AEA135" s="1"/>
      <c r="AEB135" s="1"/>
      <c r="AEC135" s="1"/>
      <c r="AED135" s="1"/>
      <c r="AEE135" s="1"/>
      <c r="AEF135" s="1"/>
      <c r="AEG135" s="1"/>
      <c r="AEH135" s="1"/>
      <c r="AEI135" s="1"/>
      <c r="AEJ135" s="1"/>
      <c r="AEK135" s="1"/>
      <c r="AEL135" s="1"/>
      <c r="AEM135" s="1"/>
      <c r="AEN135" s="1"/>
      <c r="AEO135" s="1"/>
      <c r="AEP135" s="1"/>
      <c r="AEQ135" s="1"/>
      <c r="AER135" s="1"/>
      <c r="AES135" s="1"/>
      <c r="AET135" s="1"/>
      <c r="AEU135" s="1"/>
      <c r="AEV135" s="1"/>
      <c r="AEW135" s="1"/>
      <c r="AEX135" s="1"/>
      <c r="AEY135" s="1"/>
      <c r="AEZ135" s="1"/>
      <c r="AFA135" s="1"/>
      <c r="AFB135" s="1"/>
      <c r="AFC135" s="1"/>
      <c r="AFD135" s="1"/>
      <c r="AFE135" s="1"/>
      <c r="AFF135" s="1"/>
      <c r="AFG135" s="1"/>
      <c r="AFH135" s="1"/>
      <c r="AFI135" s="1"/>
      <c r="AFJ135" s="1"/>
      <c r="AFK135" s="1"/>
      <c r="AFL135" s="1"/>
      <c r="AFM135" s="1"/>
      <c r="AFN135" s="1"/>
      <c r="AFO135" s="1"/>
      <c r="AFP135" s="1"/>
      <c r="AFQ135" s="1"/>
      <c r="AFR135" s="1"/>
      <c r="AFS135" s="1"/>
      <c r="AFT135" s="1"/>
      <c r="AFU135" s="1"/>
      <c r="AFV135" s="1"/>
      <c r="AFW135" s="1"/>
      <c r="AFX135" s="1"/>
      <c r="AFY135" s="1"/>
      <c r="AFZ135" s="1"/>
      <c r="AGA135" s="1"/>
      <c r="AGB135" s="1"/>
      <c r="AGC135" s="1"/>
      <c r="AGD135" s="1"/>
      <c r="AGE135" s="1"/>
      <c r="AGF135" s="1"/>
      <c r="AGG135" s="1"/>
      <c r="AGH135" s="1"/>
      <c r="AGI135" s="1"/>
      <c r="AGJ135" s="1"/>
      <c r="AGK135" s="1"/>
      <c r="AGL135" s="1"/>
      <c r="AGM135" s="1"/>
      <c r="AGN135" s="1"/>
      <c r="AGO135" s="1"/>
      <c r="AGP135" s="1"/>
      <c r="AGQ135" s="1"/>
      <c r="AGR135" s="1"/>
      <c r="AGS135" s="1"/>
      <c r="AGT135" s="1"/>
      <c r="AGU135" s="1"/>
      <c r="AGV135" s="1"/>
      <c r="AGW135" s="1"/>
      <c r="AGX135" s="1"/>
      <c r="AGY135" s="1"/>
      <c r="AGZ135" s="1"/>
      <c r="AHA135" s="1"/>
      <c r="AHB135" s="1"/>
      <c r="AHC135" s="1"/>
      <c r="AHD135" s="1"/>
      <c r="AHE135" s="1"/>
      <c r="AHF135" s="1"/>
      <c r="AHG135" s="1"/>
      <c r="AHH135" s="1"/>
      <c r="AHI135" s="1"/>
      <c r="AHJ135" s="1"/>
      <c r="AHK135" s="1"/>
      <c r="AHL135" s="1"/>
      <c r="AHM135" s="1"/>
      <c r="AHN135" s="1"/>
      <c r="AHO135" s="1"/>
      <c r="AHP135" s="1"/>
      <c r="AHQ135" s="1"/>
      <c r="AHR135" s="1"/>
      <c r="AHS135" s="1"/>
      <c r="AHT135" s="1"/>
      <c r="AHU135" s="1"/>
      <c r="AHV135" s="1"/>
      <c r="AHW135" s="1"/>
      <c r="AHX135" s="1"/>
      <c r="AHY135" s="1"/>
      <c r="AHZ135" s="1"/>
      <c r="AIA135" s="1"/>
      <c r="AIB135" s="1"/>
      <c r="AIC135" s="1"/>
      <c r="AID135" s="1"/>
      <c r="AIE135" s="1"/>
      <c r="AIF135" s="1"/>
      <c r="AIG135" s="1"/>
      <c r="AIH135" s="1"/>
      <c r="AII135" s="1"/>
      <c r="AIJ135" s="1"/>
      <c r="AIK135" s="1"/>
      <c r="AIL135" s="1"/>
      <c r="AIM135" s="1"/>
      <c r="AIN135" s="1"/>
      <c r="AIO135" s="1"/>
      <c r="AIP135" s="1"/>
      <c r="AIQ135" s="1"/>
      <c r="AIR135" s="1"/>
      <c r="AIS135" s="1"/>
      <c r="AIT135" s="1"/>
      <c r="AIU135" s="1"/>
      <c r="AIV135" s="1"/>
      <c r="AIW135" s="1"/>
      <c r="AIX135" s="1"/>
      <c r="AIY135" s="1"/>
      <c r="AIZ135" s="1"/>
      <c r="AJA135" s="1"/>
      <c r="AJB135" s="1"/>
      <c r="AJC135" s="1"/>
      <c r="AJD135" s="1"/>
      <c r="AJE135" s="1"/>
      <c r="AJF135" s="1"/>
      <c r="AJG135" s="1"/>
      <c r="AJH135" s="1"/>
      <c r="AJI135" s="1"/>
      <c r="AJJ135" s="1"/>
      <c r="AJK135" s="1"/>
      <c r="AJL135" s="1"/>
      <c r="AJM135" s="1"/>
      <c r="AJN135" s="1"/>
      <c r="AJO135" s="1"/>
      <c r="AJP135" s="1"/>
      <c r="AJQ135" s="1"/>
      <c r="AJR135" s="1"/>
      <c r="AJS135" s="1"/>
      <c r="AJT135" s="1"/>
      <c r="AJU135" s="1"/>
      <c r="AJV135" s="1"/>
      <c r="AJW135" s="1"/>
      <c r="AJX135" s="1"/>
      <c r="AJY135" s="1"/>
      <c r="AJZ135" s="1"/>
      <c r="AKA135" s="1"/>
      <c r="AKB135" s="1"/>
      <c r="AKC135" s="1"/>
      <c r="AKD135" s="1"/>
      <c r="AKE135" s="1"/>
      <c r="AKF135" s="1"/>
      <c r="AKG135" s="1"/>
      <c r="AKH135" s="1"/>
      <c r="AKI135" s="1"/>
      <c r="AKJ135" s="1"/>
      <c r="AKK135" s="1"/>
      <c r="AKL135" s="1"/>
      <c r="AKM135" s="1"/>
      <c r="AKN135" s="1"/>
      <c r="AKO135" s="1"/>
      <c r="AKP135" s="1"/>
      <c r="AKQ135" s="1"/>
      <c r="AKR135" s="1"/>
      <c r="AKS135" s="1"/>
      <c r="AKT135" s="1"/>
      <c r="AKU135" s="1"/>
      <c r="AKV135" s="1"/>
      <c r="AKW135" s="1"/>
      <c r="AKX135" s="1"/>
      <c r="AKY135" s="1"/>
      <c r="AKZ135" s="1"/>
      <c r="ALA135" s="1"/>
      <c r="ALB135" s="1"/>
      <c r="ALC135" s="1"/>
      <c r="ALD135" s="1"/>
      <c r="ALE135" s="1"/>
      <c r="ALF135" s="1"/>
      <c r="ALG135" s="1"/>
      <c r="ALH135" s="1"/>
      <c r="ALI135" s="1"/>
      <c r="ALJ135" s="1"/>
      <c r="ALK135" s="1"/>
      <c r="ALL135" s="1"/>
      <c r="ALM135" s="1"/>
      <c r="ALN135" s="1"/>
      <c r="ALO135" s="1"/>
      <c r="ALP135" s="1"/>
      <c r="ALQ135" s="1"/>
      <c r="ALR135" s="1"/>
      <c r="ALS135" s="1"/>
      <c r="ALT135" s="1"/>
      <c r="ALU135" s="1"/>
      <c r="ALV135" s="1"/>
      <c r="ALW135" s="1"/>
      <c r="ALX135" s="1"/>
      <c r="ALY135" s="1"/>
      <c r="ALZ135" s="1"/>
      <c r="AMA135" s="1"/>
      <c r="AMB135" s="1"/>
      <c r="AMC135" s="1"/>
      <c r="AMD135" s="1"/>
      <c r="AME135" s="1"/>
      <c r="AMF135" s="1"/>
      <c r="AMG135" s="1"/>
      <c r="AMH135" s="1"/>
      <c r="AMI135" s="1"/>
      <c r="AMJ135" s="1"/>
      <c r="AMK135" s="1"/>
      <c r="AML135" s="1"/>
      <c r="AMM135" s="1"/>
      <c r="AMN135" s="1"/>
      <c r="AMO135" s="1"/>
      <c r="AMP135" s="1"/>
      <c r="AMQ135" s="1"/>
      <c r="AMR135" s="1"/>
      <c r="AMS135" s="1"/>
      <c r="AMT135" s="1"/>
      <c r="AMU135" s="1"/>
      <c r="AMV135" s="1"/>
      <c r="AMW135" s="1"/>
      <c r="AMX135" s="1"/>
      <c r="AMY135" s="1"/>
      <c r="AMZ135" s="1"/>
      <c r="ANA135" s="1"/>
      <c r="ANB135" s="1"/>
      <c r="ANC135" s="1"/>
      <c r="AND135" s="1"/>
      <c r="ANE135" s="1"/>
      <c r="ANF135" s="1"/>
      <c r="ANG135" s="1"/>
      <c r="ANH135" s="1"/>
      <c r="ANI135" s="1"/>
      <c r="ANJ135" s="1"/>
      <c r="ANK135" s="1"/>
      <c r="ANL135" s="1"/>
      <c r="ANM135" s="1"/>
      <c r="ANN135" s="1"/>
      <c r="ANO135" s="1"/>
      <c r="ANP135" s="1"/>
      <c r="ANQ135" s="1"/>
      <c r="ANR135" s="1"/>
      <c r="ANS135" s="1"/>
      <c r="ANT135" s="1"/>
      <c r="ANU135" s="1"/>
      <c r="ANV135" s="1"/>
      <c r="ANW135" s="1"/>
      <c r="ANX135" s="1"/>
      <c r="ANY135" s="1"/>
      <c r="ANZ135" s="1"/>
      <c r="AOA135" s="1"/>
      <c r="AOB135" s="1"/>
      <c r="AOC135" s="1"/>
      <c r="AOD135" s="1"/>
      <c r="AOE135" s="1"/>
      <c r="AOF135" s="1"/>
      <c r="AOG135" s="1"/>
      <c r="AOH135" s="1"/>
      <c r="AOI135" s="1"/>
      <c r="AOJ135" s="1"/>
      <c r="AOK135" s="1"/>
      <c r="AOL135" s="1"/>
      <c r="AOM135" s="1"/>
      <c r="AON135" s="1"/>
      <c r="AOO135" s="1"/>
      <c r="AOP135" s="1"/>
      <c r="AOQ135" s="1"/>
      <c r="AOR135" s="1"/>
      <c r="AOS135" s="1"/>
      <c r="AOT135" s="1"/>
      <c r="AOU135" s="1"/>
      <c r="AOV135" s="1"/>
      <c r="AOW135" s="1"/>
      <c r="AOX135" s="1"/>
      <c r="AOY135" s="1"/>
      <c r="AOZ135" s="1"/>
      <c r="APA135" s="1"/>
      <c r="APB135" s="1"/>
      <c r="APC135" s="1"/>
      <c r="APD135" s="1"/>
      <c r="APE135" s="1"/>
      <c r="APF135" s="1"/>
      <c r="APG135" s="1"/>
      <c r="APH135" s="1"/>
      <c r="API135" s="1"/>
    </row>
    <row r="136" spans="1:1101" ht="14.25" customHeight="1" x14ac:dyDescent="0.2">
      <c r="A136" s="9" t="s">
        <v>33</v>
      </c>
      <c r="B136" s="22">
        <v>1</v>
      </c>
      <c r="C136" s="22">
        <f t="shared" si="66"/>
        <v>192</v>
      </c>
      <c r="D136" s="22">
        <v>165</v>
      </c>
      <c r="E136" s="16">
        <v>27</v>
      </c>
      <c r="F136" s="23"/>
      <c r="G136" s="30" t="s">
        <v>60</v>
      </c>
      <c r="H136" s="24">
        <f t="shared" si="61"/>
        <v>351.54</v>
      </c>
      <c r="I136" s="23">
        <f t="shared" si="53"/>
        <v>434.47</v>
      </c>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c r="IM136" s="1"/>
      <c r="IN136" s="1"/>
      <c r="IO136" s="1"/>
      <c r="IP136" s="1"/>
      <c r="IQ136" s="1"/>
      <c r="IR136" s="1"/>
      <c r="IS136" s="1"/>
      <c r="IT136" s="1"/>
      <c r="IU136" s="1"/>
      <c r="IV136" s="1"/>
      <c r="IW136" s="1"/>
      <c r="IX136" s="1"/>
      <c r="IY136" s="1"/>
      <c r="IZ136" s="1"/>
      <c r="JA136" s="1"/>
      <c r="JB136" s="1"/>
      <c r="JC136" s="1"/>
      <c r="JD136" s="1"/>
      <c r="JE136" s="1"/>
      <c r="JF136" s="1"/>
      <c r="JG136" s="1"/>
      <c r="JH136" s="1"/>
      <c r="JI136" s="1"/>
      <c r="JJ136" s="1"/>
      <c r="JK136" s="1"/>
      <c r="JL136" s="1"/>
      <c r="JM136" s="1"/>
      <c r="JN136" s="1"/>
      <c r="JO136" s="1"/>
      <c r="JP136" s="1"/>
      <c r="JQ136" s="1"/>
      <c r="JR136" s="1"/>
      <c r="JS136" s="1"/>
      <c r="JT136" s="1"/>
      <c r="JU136" s="1"/>
      <c r="JV136" s="1"/>
      <c r="JW136" s="1"/>
      <c r="JX136" s="1"/>
      <c r="JY136" s="1"/>
      <c r="JZ136" s="1"/>
      <c r="KA136" s="1"/>
      <c r="KB136" s="1"/>
      <c r="KC136" s="1"/>
      <c r="KD136" s="1"/>
      <c r="KE136" s="1"/>
      <c r="KF136" s="1"/>
      <c r="KG136" s="1"/>
      <c r="KH136" s="1"/>
      <c r="KI136" s="1"/>
      <c r="KJ136" s="1"/>
      <c r="KK136" s="1"/>
      <c r="KL136" s="1"/>
      <c r="KM136" s="1"/>
      <c r="KN136" s="1"/>
      <c r="KO136" s="1"/>
      <c r="KP136" s="1"/>
      <c r="KQ136" s="1"/>
      <c r="KR136" s="1"/>
      <c r="KS136" s="1"/>
      <c r="KT136" s="1"/>
      <c r="KU136" s="1"/>
      <c r="KV136" s="1"/>
      <c r="KW136" s="1"/>
      <c r="KX136" s="1"/>
      <c r="KY136" s="1"/>
      <c r="KZ136" s="1"/>
      <c r="LA136" s="1"/>
      <c r="LB136" s="1"/>
      <c r="LC136" s="1"/>
      <c r="LD136" s="1"/>
      <c r="LE136" s="1"/>
      <c r="LF136" s="1"/>
      <c r="LG136" s="1"/>
      <c r="LH136" s="1"/>
      <c r="LI136" s="1"/>
      <c r="LJ136" s="1"/>
      <c r="LK136" s="1"/>
      <c r="LL136" s="1"/>
      <c r="LM136" s="1"/>
      <c r="LN136" s="1"/>
      <c r="LO136" s="1"/>
      <c r="LP136" s="1"/>
      <c r="LQ136" s="1"/>
      <c r="LR136" s="1"/>
      <c r="LS136" s="1"/>
      <c r="LT136" s="1"/>
      <c r="LU136" s="1"/>
      <c r="LV136" s="1"/>
      <c r="LW136" s="1"/>
      <c r="LX136" s="1"/>
      <c r="LY136" s="1"/>
      <c r="LZ136" s="1"/>
      <c r="MA136" s="1"/>
      <c r="MB136" s="1"/>
      <c r="MC136" s="1"/>
      <c r="MD136" s="1"/>
      <c r="ME136" s="1"/>
      <c r="MF136" s="1"/>
      <c r="MG136" s="1"/>
      <c r="MH136" s="1"/>
      <c r="MI136" s="1"/>
      <c r="MJ136" s="1"/>
      <c r="MK136" s="1"/>
      <c r="ML136" s="1"/>
      <c r="MM136" s="1"/>
      <c r="MN136" s="1"/>
      <c r="MO136" s="1"/>
      <c r="MP136" s="1"/>
      <c r="MQ136" s="1"/>
      <c r="MR136" s="1"/>
      <c r="MS136" s="1"/>
      <c r="MT136" s="1"/>
      <c r="MU136" s="1"/>
      <c r="MV136" s="1"/>
      <c r="MW136" s="1"/>
      <c r="MX136" s="1"/>
      <c r="MY136" s="1"/>
      <c r="MZ136" s="1"/>
      <c r="NA136" s="1"/>
      <c r="NB136" s="1"/>
      <c r="NC136" s="1"/>
      <c r="ND136" s="1"/>
      <c r="NE136" s="1"/>
      <c r="NF136" s="1"/>
      <c r="NG136" s="1"/>
      <c r="NH136" s="1"/>
      <c r="NI136" s="1"/>
      <c r="NJ136" s="1"/>
      <c r="NK136" s="1"/>
      <c r="NL136" s="1"/>
      <c r="NM136" s="1"/>
      <c r="NN136" s="1"/>
      <c r="NO136" s="1"/>
      <c r="NP136" s="1"/>
      <c r="NQ136" s="1"/>
      <c r="NR136" s="1"/>
      <c r="NS136" s="1"/>
      <c r="NT136" s="1"/>
      <c r="NU136" s="1"/>
      <c r="NV136" s="1"/>
      <c r="NW136" s="1"/>
      <c r="NX136" s="1"/>
      <c r="NY136" s="1"/>
      <c r="NZ136" s="1"/>
      <c r="OA136" s="1"/>
      <c r="OB136" s="1"/>
      <c r="OC136" s="1"/>
      <c r="OD136" s="1"/>
      <c r="OE136" s="1"/>
      <c r="OF136" s="1"/>
      <c r="OG136" s="1"/>
      <c r="OH136" s="1"/>
      <c r="OI136" s="1"/>
      <c r="OJ136" s="1"/>
      <c r="OK136" s="1"/>
      <c r="OL136" s="1"/>
      <c r="OM136" s="1"/>
      <c r="ON136" s="1"/>
      <c r="OO136" s="1"/>
      <c r="OP136" s="1"/>
      <c r="OQ136" s="1"/>
      <c r="OR136" s="1"/>
      <c r="OS136" s="1"/>
      <c r="OT136" s="1"/>
      <c r="OU136" s="1"/>
      <c r="OV136" s="1"/>
      <c r="OW136" s="1"/>
      <c r="OX136" s="1"/>
      <c r="OY136" s="1"/>
      <c r="OZ136" s="1"/>
      <c r="PA136" s="1"/>
      <c r="PB136" s="1"/>
      <c r="PC136" s="1"/>
      <c r="PD136" s="1"/>
      <c r="PE136" s="1"/>
      <c r="PF136" s="1"/>
      <c r="PG136" s="1"/>
      <c r="PH136" s="1"/>
      <c r="PI136" s="1"/>
      <c r="PJ136" s="1"/>
      <c r="PK136" s="1"/>
      <c r="PL136" s="1"/>
      <c r="PM136" s="1"/>
      <c r="PN136" s="1"/>
      <c r="PO136" s="1"/>
      <c r="PP136" s="1"/>
      <c r="PQ136" s="1"/>
      <c r="PR136" s="1"/>
      <c r="PS136" s="1"/>
      <c r="PT136" s="1"/>
      <c r="PU136" s="1"/>
      <c r="PV136" s="1"/>
      <c r="PW136" s="1"/>
      <c r="PX136" s="1"/>
      <c r="PY136" s="1"/>
      <c r="PZ136" s="1"/>
      <c r="QA136" s="1"/>
      <c r="QB136" s="1"/>
      <c r="QC136" s="1"/>
      <c r="QD136" s="1"/>
      <c r="QE136" s="1"/>
      <c r="QF136" s="1"/>
      <c r="QG136" s="1"/>
      <c r="QH136" s="1"/>
      <c r="QI136" s="1"/>
      <c r="QJ136" s="1"/>
      <c r="QK136" s="1"/>
      <c r="QL136" s="1"/>
      <c r="QM136" s="1"/>
      <c r="QN136" s="1"/>
      <c r="QO136" s="1"/>
      <c r="QP136" s="1"/>
      <c r="QQ136" s="1"/>
      <c r="QR136" s="1"/>
      <c r="QS136" s="1"/>
      <c r="QT136" s="1"/>
      <c r="QU136" s="1"/>
      <c r="QV136" s="1"/>
      <c r="QW136" s="1"/>
      <c r="QX136" s="1"/>
      <c r="QY136" s="1"/>
      <c r="QZ136" s="1"/>
      <c r="RA136" s="1"/>
      <c r="RB136" s="1"/>
      <c r="RC136" s="1"/>
      <c r="RD136" s="1"/>
      <c r="RE136" s="1"/>
      <c r="RF136" s="1"/>
      <c r="RG136" s="1"/>
      <c r="RH136" s="1"/>
      <c r="RI136" s="1"/>
      <c r="RJ136" s="1"/>
      <c r="RK136" s="1"/>
      <c r="RL136" s="1"/>
      <c r="RM136" s="1"/>
      <c r="RN136" s="1"/>
      <c r="RO136" s="1"/>
      <c r="RP136" s="1"/>
      <c r="RQ136" s="1"/>
      <c r="RR136" s="1"/>
      <c r="RS136" s="1"/>
      <c r="RT136" s="1"/>
      <c r="RU136" s="1"/>
      <c r="RV136" s="1"/>
      <c r="RW136" s="1"/>
      <c r="RX136" s="1"/>
      <c r="RY136" s="1"/>
      <c r="RZ136" s="1"/>
      <c r="SA136" s="1"/>
      <c r="SB136" s="1"/>
      <c r="SC136" s="1"/>
      <c r="SD136" s="1"/>
      <c r="SE136" s="1"/>
      <c r="SF136" s="1"/>
      <c r="SG136" s="1"/>
      <c r="SH136" s="1"/>
      <c r="SI136" s="1"/>
      <c r="SJ136" s="1"/>
      <c r="SK136" s="1"/>
      <c r="SL136" s="1"/>
      <c r="SM136" s="1"/>
      <c r="SN136" s="1"/>
      <c r="SO136" s="1"/>
      <c r="SP136" s="1"/>
      <c r="SQ136" s="1"/>
      <c r="SR136" s="1"/>
      <c r="SS136" s="1"/>
      <c r="ST136" s="1"/>
      <c r="SU136" s="1"/>
      <c r="SV136" s="1"/>
      <c r="SW136" s="1"/>
      <c r="SX136" s="1"/>
      <c r="SY136" s="1"/>
      <c r="SZ136" s="1"/>
      <c r="TA136" s="1"/>
      <c r="TB136" s="1"/>
      <c r="TC136" s="1"/>
      <c r="TD136" s="1"/>
      <c r="TE136" s="1"/>
      <c r="TF136" s="1"/>
      <c r="TG136" s="1"/>
      <c r="TH136" s="1"/>
      <c r="TI136" s="1"/>
      <c r="TJ136" s="1"/>
      <c r="TK136" s="1"/>
      <c r="TL136" s="1"/>
      <c r="TM136" s="1"/>
      <c r="TN136" s="1"/>
      <c r="TO136" s="1"/>
      <c r="TP136" s="1"/>
      <c r="TQ136" s="1"/>
      <c r="TR136" s="1"/>
      <c r="TS136" s="1"/>
      <c r="TT136" s="1"/>
      <c r="TU136" s="1"/>
      <c r="TV136" s="1"/>
      <c r="TW136" s="1"/>
      <c r="TX136" s="1"/>
      <c r="TY136" s="1"/>
      <c r="TZ136" s="1"/>
      <c r="UA136" s="1"/>
      <c r="UB136" s="1"/>
      <c r="UC136" s="1"/>
      <c r="UD136" s="1"/>
      <c r="UE136" s="1"/>
      <c r="UF136" s="1"/>
      <c r="UG136" s="1"/>
      <c r="UH136" s="1"/>
      <c r="UI136" s="1"/>
      <c r="UJ136" s="1"/>
      <c r="UK136" s="1"/>
      <c r="UL136" s="1"/>
      <c r="UM136" s="1"/>
      <c r="UN136" s="1"/>
      <c r="UO136" s="1"/>
      <c r="UP136" s="1"/>
      <c r="UQ136" s="1"/>
      <c r="UR136" s="1"/>
      <c r="US136" s="1"/>
      <c r="UT136" s="1"/>
      <c r="UU136" s="1"/>
      <c r="UV136" s="1"/>
      <c r="UW136" s="1"/>
      <c r="UX136" s="1"/>
      <c r="UY136" s="1"/>
      <c r="UZ136" s="1"/>
      <c r="VA136" s="1"/>
      <c r="VB136" s="1"/>
      <c r="VC136" s="1"/>
      <c r="VD136" s="1"/>
      <c r="VE136" s="1"/>
      <c r="VF136" s="1"/>
      <c r="VG136" s="1"/>
      <c r="VH136" s="1"/>
      <c r="VI136" s="1"/>
      <c r="VJ136" s="1"/>
      <c r="VK136" s="1"/>
      <c r="VL136" s="1"/>
      <c r="VM136" s="1"/>
      <c r="VN136" s="1"/>
      <c r="VO136" s="1"/>
      <c r="VP136" s="1"/>
      <c r="VQ136" s="1"/>
      <c r="VR136" s="1"/>
      <c r="VS136" s="1"/>
      <c r="VT136" s="1"/>
      <c r="VU136" s="1"/>
      <c r="VV136" s="1"/>
      <c r="VW136" s="1"/>
      <c r="VX136" s="1"/>
      <c r="VY136" s="1"/>
      <c r="VZ136" s="1"/>
      <c r="WA136" s="1"/>
      <c r="WB136" s="1"/>
      <c r="WC136" s="1"/>
      <c r="WD136" s="1"/>
      <c r="WE136" s="1"/>
      <c r="WF136" s="1"/>
      <c r="WG136" s="1"/>
      <c r="WH136" s="1"/>
      <c r="WI136" s="1"/>
      <c r="WJ136" s="1"/>
      <c r="WK136" s="1"/>
      <c r="WL136" s="1"/>
      <c r="WM136" s="1"/>
      <c r="WN136" s="1"/>
      <c r="WO136" s="1"/>
      <c r="WP136" s="1"/>
      <c r="WQ136" s="1"/>
      <c r="WR136" s="1"/>
      <c r="WS136" s="1"/>
      <c r="WT136" s="1"/>
      <c r="WU136" s="1"/>
      <c r="WV136" s="1"/>
      <c r="WW136" s="1"/>
      <c r="WX136" s="1"/>
      <c r="WY136" s="1"/>
      <c r="WZ136" s="1"/>
      <c r="XA136" s="1"/>
      <c r="XB136" s="1"/>
      <c r="XC136" s="1"/>
      <c r="XD136" s="1"/>
      <c r="XE136" s="1"/>
      <c r="XF136" s="1"/>
      <c r="XG136" s="1"/>
      <c r="XH136" s="1"/>
      <c r="XI136" s="1"/>
      <c r="XJ136" s="1"/>
      <c r="XK136" s="1"/>
      <c r="XL136" s="1"/>
      <c r="XM136" s="1"/>
      <c r="XN136" s="1"/>
      <c r="XO136" s="1"/>
      <c r="XP136" s="1"/>
      <c r="XQ136" s="1"/>
      <c r="XR136" s="1"/>
      <c r="XS136" s="1"/>
      <c r="XT136" s="1"/>
      <c r="XU136" s="1"/>
      <c r="XV136" s="1"/>
      <c r="XW136" s="1"/>
      <c r="XX136" s="1"/>
      <c r="XY136" s="1"/>
      <c r="XZ136" s="1"/>
      <c r="YA136" s="1"/>
      <c r="YB136" s="1"/>
      <c r="YC136" s="1"/>
      <c r="YD136" s="1"/>
      <c r="YE136" s="1"/>
      <c r="YF136" s="1"/>
      <c r="YG136" s="1"/>
      <c r="YH136" s="1"/>
      <c r="YI136" s="1"/>
      <c r="YJ136" s="1"/>
      <c r="YK136" s="1"/>
      <c r="YL136" s="1"/>
      <c r="YM136" s="1"/>
      <c r="YN136" s="1"/>
      <c r="YO136" s="1"/>
      <c r="YP136" s="1"/>
      <c r="YQ136" s="1"/>
      <c r="YR136" s="1"/>
      <c r="YS136" s="1"/>
      <c r="YT136" s="1"/>
      <c r="YU136" s="1"/>
      <c r="YV136" s="1"/>
      <c r="YW136" s="1"/>
      <c r="YX136" s="1"/>
      <c r="YY136" s="1"/>
      <c r="YZ136" s="1"/>
      <c r="ZA136" s="1"/>
      <c r="ZB136" s="1"/>
      <c r="ZC136" s="1"/>
      <c r="ZD136" s="1"/>
      <c r="ZE136" s="1"/>
      <c r="ZF136" s="1"/>
      <c r="ZG136" s="1"/>
      <c r="ZH136" s="1"/>
      <c r="ZI136" s="1"/>
      <c r="ZJ136" s="1"/>
      <c r="ZK136" s="1"/>
      <c r="ZL136" s="1"/>
      <c r="ZM136" s="1"/>
      <c r="ZN136" s="1"/>
      <c r="ZO136" s="1"/>
      <c r="ZP136" s="1"/>
      <c r="ZQ136" s="1"/>
      <c r="ZR136" s="1"/>
      <c r="ZS136" s="1"/>
      <c r="ZT136" s="1"/>
      <c r="ZU136" s="1"/>
      <c r="ZV136" s="1"/>
      <c r="ZW136" s="1"/>
      <c r="ZX136" s="1"/>
      <c r="ZY136" s="1"/>
      <c r="ZZ136" s="1"/>
      <c r="AAA136" s="1"/>
      <c r="AAB136" s="1"/>
      <c r="AAC136" s="1"/>
      <c r="AAD136" s="1"/>
      <c r="AAE136" s="1"/>
      <c r="AAF136" s="1"/>
      <c r="AAG136" s="1"/>
      <c r="AAH136" s="1"/>
      <c r="AAI136" s="1"/>
      <c r="AAJ136" s="1"/>
      <c r="AAK136" s="1"/>
      <c r="AAL136" s="1"/>
      <c r="AAM136" s="1"/>
      <c r="AAN136" s="1"/>
      <c r="AAO136" s="1"/>
      <c r="AAP136" s="1"/>
      <c r="AAQ136" s="1"/>
      <c r="AAR136" s="1"/>
      <c r="AAS136" s="1"/>
      <c r="AAT136" s="1"/>
      <c r="AAU136" s="1"/>
      <c r="AAV136" s="1"/>
      <c r="AAW136" s="1"/>
      <c r="AAX136" s="1"/>
      <c r="AAY136" s="1"/>
      <c r="AAZ136" s="1"/>
      <c r="ABA136" s="1"/>
      <c r="ABB136" s="1"/>
      <c r="ABC136" s="1"/>
      <c r="ABD136" s="1"/>
      <c r="ABE136" s="1"/>
      <c r="ABF136" s="1"/>
      <c r="ABG136" s="1"/>
      <c r="ABH136" s="1"/>
      <c r="ABI136" s="1"/>
      <c r="ABJ136" s="1"/>
      <c r="ABK136" s="1"/>
      <c r="ABL136" s="1"/>
      <c r="ABM136" s="1"/>
      <c r="ABN136" s="1"/>
      <c r="ABO136" s="1"/>
      <c r="ABP136" s="1"/>
      <c r="ABQ136" s="1"/>
      <c r="ABR136" s="1"/>
      <c r="ABS136" s="1"/>
      <c r="ABT136" s="1"/>
      <c r="ABU136" s="1"/>
      <c r="ABV136" s="1"/>
      <c r="ABW136" s="1"/>
      <c r="ABX136" s="1"/>
      <c r="ABY136" s="1"/>
      <c r="ABZ136" s="1"/>
      <c r="ACA136" s="1"/>
      <c r="ACB136" s="1"/>
      <c r="ACC136" s="1"/>
      <c r="ACD136" s="1"/>
      <c r="ACE136" s="1"/>
      <c r="ACF136" s="1"/>
      <c r="ACG136" s="1"/>
      <c r="ACH136" s="1"/>
      <c r="ACI136" s="1"/>
      <c r="ACJ136" s="1"/>
      <c r="ACK136" s="1"/>
      <c r="ACL136" s="1"/>
      <c r="ACM136" s="1"/>
      <c r="ACN136" s="1"/>
      <c r="ACO136" s="1"/>
      <c r="ACP136" s="1"/>
      <c r="ACQ136" s="1"/>
      <c r="ACR136" s="1"/>
      <c r="ACS136" s="1"/>
      <c r="ACT136" s="1"/>
      <c r="ACU136" s="1"/>
      <c r="ACV136" s="1"/>
      <c r="ACW136" s="1"/>
      <c r="ACX136" s="1"/>
      <c r="ACY136" s="1"/>
      <c r="ACZ136" s="1"/>
      <c r="ADA136" s="1"/>
      <c r="ADB136" s="1"/>
      <c r="ADC136" s="1"/>
      <c r="ADD136" s="1"/>
      <c r="ADE136" s="1"/>
      <c r="ADF136" s="1"/>
      <c r="ADG136" s="1"/>
      <c r="ADH136" s="1"/>
      <c r="ADI136" s="1"/>
      <c r="ADJ136" s="1"/>
      <c r="ADK136" s="1"/>
      <c r="ADL136" s="1"/>
      <c r="ADM136" s="1"/>
      <c r="ADN136" s="1"/>
      <c r="ADO136" s="1"/>
      <c r="ADP136" s="1"/>
      <c r="ADQ136" s="1"/>
      <c r="ADR136" s="1"/>
      <c r="ADS136" s="1"/>
      <c r="ADT136" s="1"/>
      <c r="ADU136" s="1"/>
      <c r="ADV136" s="1"/>
      <c r="ADW136" s="1"/>
      <c r="ADX136" s="1"/>
      <c r="ADY136" s="1"/>
      <c r="ADZ136" s="1"/>
      <c r="AEA136" s="1"/>
      <c r="AEB136" s="1"/>
      <c r="AEC136" s="1"/>
      <c r="AED136" s="1"/>
      <c r="AEE136" s="1"/>
      <c r="AEF136" s="1"/>
      <c r="AEG136" s="1"/>
      <c r="AEH136" s="1"/>
      <c r="AEI136" s="1"/>
      <c r="AEJ136" s="1"/>
      <c r="AEK136" s="1"/>
      <c r="AEL136" s="1"/>
      <c r="AEM136" s="1"/>
      <c r="AEN136" s="1"/>
      <c r="AEO136" s="1"/>
      <c r="AEP136" s="1"/>
      <c r="AEQ136" s="1"/>
      <c r="AER136" s="1"/>
      <c r="AES136" s="1"/>
      <c r="AET136" s="1"/>
      <c r="AEU136" s="1"/>
      <c r="AEV136" s="1"/>
      <c r="AEW136" s="1"/>
      <c r="AEX136" s="1"/>
      <c r="AEY136" s="1"/>
      <c r="AEZ136" s="1"/>
      <c r="AFA136" s="1"/>
      <c r="AFB136" s="1"/>
      <c r="AFC136" s="1"/>
      <c r="AFD136" s="1"/>
      <c r="AFE136" s="1"/>
      <c r="AFF136" s="1"/>
      <c r="AFG136" s="1"/>
      <c r="AFH136" s="1"/>
      <c r="AFI136" s="1"/>
      <c r="AFJ136" s="1"/>
      <c r="AFK136" s="1"/>
      <c r="AFL136" s="1"/>
      <c r="AFM136" s="1"/>
      <c r="AFN136" s="1"/>
      <c r="AFO136" s="1"/>
      <c r="AFP136" s="1"/>
      <c r="AFQ136" s="1"/>
      <c r="AFR136" s="1"/>
      <c r="AFS136" s="1"/>
      <c r="AFT136" s="1"/>
      <c r="AFU136" s="1"/>
      <c r="AFV136" s="1"/>
      <c r="AFW136" s="1"/>
      <c r="AFX136" s="1"/>
      <c r="AFY136" s="1"/>
      <c r="AFZ136" s="1"/>
      <c r="AGA136" s="1"/>
      <c r="AGB136" s="1"/>
      <c r="AGC136" s="1"/>
      <c r="AGD136" s="1"/>
      <c r="AGE136" s="1"/>
      <c r="AGF136" s="1"/>
      <c r="AGG136" s="1"/>
      <c r="AGH136" s="1"/>
      <c r="AGI136" s="1"/>
      <c r="AGJ136" s="1"/>
      <c r="AGK136" s="1"/>
      <c r="AGL136" s="1"/>
      <c r="AGM136" s="1"/>
      <c r="AGN136" s="1"/>
      <c r="AGO136" s="1"/>
      <c r="AGP136" s="1"/>
      <c r="AGQ136" s="1"/>
      <c r="AGR136" s="1"/>
      <c r="AGS136" s="1"/>
      <c r="AGT136" s="1"/>
      <c r="AGU136" s="1"/>
      <c r="AGV136" s="1"/>
      <c r="AGW136" s="1"/>
      <c r="AGX136" s="1"/>
      <c r="AGY136" s="1"/>
      <c r="AGZ136" s="1"/>
      <c r="AHA136" s="1"/>
      <c r="AHB136" s="1"/>
      <c r="AHC136" s="1"/>
      <c r="AHD136" s="1"/>
      <c r="AHE136" s="1"/>
      <c r="AHF136" s="1"/>
      <c r="AHG136" s="1"/>
      <c r="AHH136" s="1"/>
      <c r="AHI136" s="1"/>
      <c r="AHJ136" s="1"/>
      <c r="AHK136" s="1"/>
      <c r="AHL136" s="1"/>
      <c r="AHM136" s="1"/>
      <c r="AHN136" s="1"/>
      <c r="AHO136" s="1"/>
      <c r="AHP136" s="1"/>
      <c r="AHQ136" s="1"/>
      <c r="AHR136" s="1"/>
      <c r="AHS136" s="1"/>
      <c r="AHT136" s="1"/>
      <c r="AHU136" s="1"/>
      <c r="AHV136" s="1"/>
      <c r="AHW136" s="1"/>
      <c r="AHX136" s="1"/>
      <c r="AHY136" s="1"/>
      <c r="AHZ136" s="1"/>
      <c r="AIA136" s="1"/>
      <c r="AIB136" s="1"/>
      <c r="AIC136" s="1"/>
      <c r="AID136" s="1"/>
      <c r="AIE136" s="1"/>
      <c r="AIF136" s="1"/>
      <c r="AIG136" s="1"/>
      <c r="AIH136" s="1"/>
      <c r="AII136" s="1"/>
      <c r="AIJ136" s="1"/>
      <c r="AIK136" s="1"/>
      <c r="AIL136" s="1"/>
      <c r="AIM136" s="1"/>
      <c r="AIN136" s="1"/>
      <c r="AIO136" s="1"/>
      <c r="AIP136" s="1"/>
      <c r="AIQ136" s="1"/>
      <c r="AIR136" s="1"/>
      <c r="AIS136" s="1"/>
      <c r="AIT136" s="1"/>
      <c r="AIU136" s="1"/>
      <c r="AIV136" s="1"/>
      <c r="AIW136" s="1"/>
      <c r="AIX136" s="1"/>
      <c r="AIY136" s="1"/>
      <c r="AIZ136" s="1"/>
      <c r="AJA136" s="1"/>
      <c r="AJB136" s="1"/>
      <c r="AJC136" s="1"/>
      <c r="AJD136" s="1"/>
      <c r="AJE136" s="1"/>
      <c r="AJF136" s="1"/>
      <c r="AJG136" s="1"/>
      <c r="AJH136" s="1"/>
      <c r="AJI136" s="1"/>
      <c r="AJJ136" s="1"/>
      <c r="AJK136" s="1"/>
      <c r="AJL136" s="1"/>
      <c r="AJM136" s="1"/>
      <c r="AJN136" s="1"/>
      <c r="AJO136" s="1"/>
      <c r="AJP136" s="1"/>
      <c r="AJQ136" s="1"/>
      <c r="AJR136" s="1"/>
      <c r="AJS136" s="1"/>
      <c r="AJT136" s="1"/>
      <c r="AJU136" s="1"/>
      <c r="AJV136" s="1"/>
      <c r="AJW136" s="1"/>
      <c r="AJX136" s="1"/>
      <c r="AJY136" s="1"/>
      <c r="AJZ136" s="1"/>
      <c r="AKA136" s="1"/>
      <c r="AKB136" s="1"/>
      <c r="AKC136" s="1"/>
      <c r="AKD136" s="1"/>
      <c r="AKE136" s="1"/>
      <c r="AKF136" s="1"/>
      <c r="AKG136" s="1"/>
      <c r="AKH136" s="1"/>
      <c r="AKI136" s="1"/>
      <c r="AKJ136" s="1"/>
      <c r="AKK136" s="1"/>
      <c r="AKL136" s="1"/>
      <c r="AKM136" s="1"/>
      <c r="AKN136" s="1"/>
      <c r="AKO136" s="1"/>
      <c r="AKP136" s="1"/>
      <c r="AKQ136" s="1"/>
      <c r="AKR136" s="1"/>
      <c r="AKS136" s="1"/>
      <c r="AKT136" s="1"/>
      <c r="AKU136" s="1"/>
      <c r="AKV136" s="1"/>
      <c r="AKW136" s="1"/>
      <c r="AKX136" s="1"/>
      <c r="AKY136" s="1"/>
      <c r="AKZ136" s="1"/>
      <c r="ALA136" s="1"/>
      <c r="ALB136" s="1"/>
      <c r="ALC136" s="1"/>
      <c r="ALD136" s="1"/>
      <c r="ALE136" s="1"/>
      <c r="ALF136" s="1"/>
      <c r="ALG136" s="1"/>
      <c r="ALH136" s="1"/>
      <c r="ALI136" s="1"/>
      <c r="ALJ136" s="1"/>
      <c r="ALK136" s="1"/>
      <c r="ALL136" s="1"/>
      <c r="ALM136" s="1"/>
      <c r="ALN136" s="1"/>
      <c r="ALO136" s="1"/>
      <c r="ALP136" s="1"/>
      <c r="ALQ136" s="1"/>
      <c r="ALR136" s="1"/>
      <c r="ALS136" s="1"/>
      <c r="ALT136" s="1"/>
      <c r="ALU136" s="1"/>
      <c r="ALV136" s="1"/>
      <c r="ALW136" s="1"/>
      <c r="ALX136" s="1"/>
      <c r="ALY136" s="1"/>
      <c r="ALZ136" s="1"/>
      <c r="AMA136" s="1"/>
      <c r="AMB136" s="1"/>
      <c r="AMC136" s="1"/>
      <c r="AMD136" s="1"/>
      <c r="AME136" s="1"/>
      <c r="AMF136" s="1"/>
      <c r="AMG136" s="1"/>
      <c r="AMH136" s="1"/>
      <c r="AMI136" s="1"/>
      <c r="AMJ136" s="1"/>
      <c r="AMK136" s="1"/>
      <c r="AML136" s="1"/>
      <c r="AMM136" s="1"/>
      <c r="AMN136" s="1"/>
      <c r="AMO136" s="1"/>
      <c r="AMP136" s="1"/>
      <c r="AMQ136" s="1"/>
      <c r="AMR136" s="1"/>
      <c r="AMS136" s="1"/>
      <c r="AMT136" s="1"/>
      <c r="AMU136" s="1"/>
      <c r="AMV136" s="1"/>
      <c r="AMW136" s="1"/>
      <c r="AMX136" s="1"/>
      <c r="AMY136" s="1"/>
      <c r="AMZ136" s="1"/>
      <c r="ANA136" s="1"/>
      <c r="ANB136" s="1"/>
      <c r="ANC136" s="1"/>
      <c r="AND136" s="1"/>
      <c r="ANE136" s="1"/>
      <c r="ANF136" s="1"/>
      <c r="ANG136" s="1"/>
      <c r="ANH136" s="1"/>
      <c r="ANI136" s="1"/>
      <c r="ANJ136" s="1"/>
      <c r="ANK136" s="1"/>
      <c r="ANL136" s="1"/>
      <c r="ANM136" s="1"/>
      <c r="ANN136" s="1"/>
      <c r="ANO136" s="1"/>
      <c r="ANP136" s="1"/>
      <c r="ANQ136" s="1"/>
      <c r="ANR136" s="1"/>
      <c r="ANS136" s="1"/>
      <c r="ANT136" s="1"/>
      <c r="ANU136" s="1"/>
      <c r="ANV136" s="1"/>
      <c r="ANW136" s="1"/>
      <c r="ANX136" s="1"/>
      <c r="ANY136" s="1"/>
      <c r="ANZ136" s="1"/>
      <c r="AOA136" s="1"/>
      <c r="AOB136" s="1"/>
      <c r="AOC136" s="1"/>
      <c r="AOD136" s="1"/>
      <c r="AOE136" s="1"/>
      <c r="AOF136" s="1"/>
      <c r="AOG136" s="1"/>
      <c r="AOH136" s="1"/>
      <c r="AOI136" s="1"/>
      <c r="AOJ136" s="1"/>
      <c r="AOK136" s="1"/>
      <c r="AOL136" s="1"/>
      <c r="AOM136" s="1"/>
      <c r="AON136" s="1"/>
      <c r="AOO136" s="1"/>
      <c r="AOP136" s="1"/>
      <c r="AOQ136" s="1"/>
      <c r="AOR136" s="1"/>
      <c r="AOS136" s="1"/>
      <c r="AOT136" s="1"/>
      <c r="AOU136" s="1"/>
      <c r="AOV136" s="1"/>
      <c r="AOW136" s="1"/>
      <c r="AOX136" s="1"/>
      <c r="AOY136" s="1"/>
      <c r="AOZ136" s="1"/>
      <c r="APA136" s="1"/>
      <c r="APB136" s="1"/>
      <c r="APC136" s="1"/>
      <c r="APD136" s="1"/>
      <c r="APE136" s="1"/>
      <c r="APF136" s="1"/>
      <c r="APG136" s="1"/>
      <c r="APH136" s="1"/>
      <c r="API136" s="1"/>
    </row>
    <row r="137" spans="1:1101" ht="14.25" customHeight="1" x14ac:dyDescent="0.2">
      <c r="A137" s="9" t="s">
        <v>33</v>
      </c>
      <c r="B137" s="22">
        <v>1</v>
      </c>
      <c r="C137" s="22">
        <f t="shared" si="66"/>
        <v>176</v>
      </c>
      <c r="D137" s="22">
        <v>165</v>
      </c>
      <c r="E137" s="16">
        <v>11</v>
      </c>
      <c r="F137" s="23"/>
      <c r="G137" s="30" t="s">
        <v>60</v>
      </c>
      <c r="H137" s="24">
        <f t="shared" si="61"/>
        <v>143.22</v>
      </c>
      <c r="I137" s="23">
        <f t="shared" si="53"/>
        <v>177.01</v>
      </c>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c r="FT137" s="1"/>
      <c r="FU137" s="1"/>
      <c r="FV137" s="1"/>
      <c r="FW137" s="1"/>
      <c r="FX137" s="1"/>
      <c r="FY137" s="1"/>
      <c r="FZ137" s="1"/>
      <c r="GA137" s="1"/>
      <c r="GB137" s="1"/>
      <c r="GC137" s="1"/>
      <c r="GD137" s="1"/>
      <c r="GE137" s="1"/>
      <c r="GF137" s="1"/>
      <c r="GG137" s="1"/>
      <c r="GH137" s="1"/>
      <c r="GI137" s="1"/>
      <c r="GJ137" s="1"/>
      <c r="GK137" s="1"/>
      <c r="GL137" s="1"/>
      <c r="GM137" s="1"/>
      <c r="GN137" s="1"/>
      <c r="GO137" s="1"/>
      <c r="GP137" s="1"/>
      <c r="GQ137" s="1"/>
      <c r="GR137" s="1"/>
      <c r="GS137" s="1"/>
      <c r="GT137" s="1"/>
      <c r="GU137" s="1"/>
      <c r="GV137" s="1"/>
      <c r="GW137" s="1"/>
      <c r="GX137" s="1"/>
      <c r="GY137" s="1"/>
      <c r="GZ137" s="1"/>
      <c r="HA137" s="1"/>
      <c r="HB137" s="1"/>
      <c r="HC137" s="1"/>
      <c r="HD137" s="1"/>
      <c r="HE137" s="1"/>
      <c r="HF137" s="1"/>
      <c r="HG137" s="1"/>
      <c r="HH137" s="1"/>
      <c r="HI137" s="1"/>
      <c r="HJ137" s="1"/>
      <c r="HK137" s="1"/>
      <c r="HL137" s="1"/>
      <c r="HM137" s="1"/>
      <c r="HN137" s="1"/>
      <c r="HO137" s="1"/>
      <c r="HP137" s="1"/>
      <c r="HQ137" s="1"/>
      <c r="HR137" s="1"/>
      <c r="HS137" s="1"/>
      <c r="HT137" s="1"/>
      <c r="HU137" s="1"/>
      <c r="HV137" s="1"/>
      <c r="HW137" s="1"/>
      <c r="HX137" s="1"/>
      <c r="HY137" s="1"/>
      <c r="HZ137" s="1"/>
      <c r="IA137" s="1"/>
      <c r="IB137" s="1"/>
      <c r="IC137" s="1"/>
      <c r="ID137" s="1"/>
      <c r="IE137" s="1"/>
      <c r="IF137" s="1"/>
      <c r="IG137" s="1"/>
      <c r="IH137" s="1"/>
      <c r="II137" s="1"/>
      <c r="IJ137" s="1"/>
      <c r="IK137" s="1"/>
      <c r="IL137" s="1"/>
      <c r="IM137" s="1"/>
      <c r="IN137" s="1"/>
      <c r="IO137" s="1"/>
      <c r="IP137" s="1"/>
      <c r="IQ137" s="1"/>
      <c r="IR137" s="1"/>
      <c r="IS137" s="1"/>
      <c r="IT137" s="1"/>
      <c r="IU137" s="1"/>
      <c r="IV137" s="1"/>
      <c r="IW137" s="1"/>
      <c r="IX137" s="1"/>
      <c r="IY137" s="1"/>
      <c r="IZ137" s="1"/>
      <c r="JA137" s="1"/>
      <c r="JB137" s="1"/>
      <c r="JC137" s="1"/>
      <c r="JD137" s="1"/>
      <c r="JE137" s="1"/>
      <c r="JF137" s="1"/>
      <c r="JG137" s="1"/>
      <c r="JH137" s="1"/>
      <c r="JI137" s="1"/>
      <c r="JJ137" s="1"/>
      <c r="JK137" s="1"/>
      <c r="JL137" s="1"/>
      <c r="JM137" s="1"/>
      <c r="JN137" s="1"/>
      <c r="JO137" s="1"/>
      <c r="JP137" s="1"/>
      <c r="JQ137" s="1"/>
      <c r="JR137" s="1"/>
      <c r="JS137" s="1"/>
      <c r="JT137" s="1"/>
      <c r="JU137" s="1"/>
      <c r="JV137" s="1"/>
      <c r="JW137" s="1"/>
      <c r="JX137" s="1"/>
      <c r="JY137" s="1"/>
      <c r="JZ137" s="1"/>
      <c r="KA137" s="1"/>
      <c r="KB137" s="1"/>
      <c r="KC137" s="1"/>
      <c r="KD137" s="1"/>
      <c r="KE137" s="1"/>
      <c r="KF137" s="1"/>
      <c r="KG137" s="1"/>
      <c r="KH137" s="1"/>
      <c r="KI137" s="1"/>
      <c r="KJ137" s="1"/>
      <c r="KK137" s="1"/>
      <c r="KL137" s="1"/>
      <c r="KM137" s="1"/>
      <c r="KN137" s="1"/>
      <c r="KO137" s="1"/>
      <c r="KP137" s="1"/>
      <c r="KQ137" s="1"/>
      <c r="KR137" s="1"/>
      <c r="KS137" s="1"/>
      <c r="KT137" s="1"/>
      <c r="KU137" s="1"/>
      <c r="KV137" s="1"/>
      <c r="KW137" s="1"/>
      <c r="KX137" s="1"/>
      <c r="KY137" s="1"/>
      <c r="KZ137" s="1"/>
      <c r="LA137" s="1"/>
      <c r="LB137" s="1"/>
      <c r="LC137" s="1"/>
      <c r="LD137" s="1"/>
      <c r="LE137" s="1"/>
      <c r="LF137" s="1"/>
      <c r="LG137" s="1"/>
      <c r="LH137" s="1"/>
      <c r="LI137" s="1"/>
      <c r="LJ137" s="1"/>
      <c r="LK137" s="1"/>
      <c r="LL137" s="1"/>
      <c r="LM137" s="1"/>
      <c r="LN137" s="1"/>
      <c r="LO137" s="1"/>
      <c r="LP137" s="1"/>
      <c r="LQ137" s="1"/>
      <c r="LR137" s="1"/>
      <c r="LS137" s="1"/>
      <c r="LT137" s="1"/>
      <c r="LU137" s="1"/>
      <c r="LV137" s="1"/>
      <c r="LW137" s="1"/>
      <c r="LX137" s="1"/>
      <c r="LY137" s="1"/>
      <c r="LZ137" s="1"/>
      <c r="MA137" s="1"/>
      <c r="MB137" s="1"/>
      <c r="MC137" s="1"/>
      <c r="MD137" s="1"/>
      <c r="ME137" s="1"/>
      <c r="MF137" s="1"/>
      <c r="MG137" s="1"/>
      <c r="MH137" s="1"/>
      <c r="MI137" s="1"/>
      <c r="MJ137" s="1"/>
      <c r="MK137" s="1"/>
      <c r="ML137" s="1"/>
      <c r="MM137" s="1"/>
      <c r="MN137" s="1"/>
      <c r="MO137" s="1"/>
      <c r="MP137" s="1"/>
      <c r="MQ137" s="1"/>
      <c r="MR137" s="1"/>
      <c r="MS137" s="1"/>
      <c r="MT137" s="1"/>
      <c r="MU137" s="1"/>
      <c r="MV137" s="1"/>
      <c r="MW137" s="1"/>
      <c r="MX137" s="1"/>
      <c r="MY137" s="1"/>
      <c r="MZ137" s="1"/>
      <c r="NA137" s="1"/>
      <c r="NB137" s="1"/>
      <c r="NC137" s="1"/>
      <c r="ND137" s="1"/>
      <c r="NE137" s="1"/>
      <c r="NF137" s="1"/>
      <c r="NG137" s="1"/>
      <c r="NH137" s="1"/>
      <c r="NI137" s="1"/>
      <c r="NJ137" s="1"/>
      <c r="NK137" s="1"/>
      <c r="NL137" s="1"/>
      <c r="NM137" s="1"/>
      <c r="NN137" s="1"/>
      <c r="NO137" s="1"/>
      <c r="NP137" s="1"/>
      <c r="NQ137" s="1"/>
      <c r="NR137" s="1"/>
      <c r="NS137" s="1"/>
      <c r="NT137" s="1"/>
      <c r="NU137" s="1"/>
      <c r="NV137" s="1"/>
      <c r="NW137" s="1"/>
      <c r="NX137" s="1"/>
      <c r="NY137" s="1"/>
      <c r="NZ137" s="1"/>
      <c r="OA137" s="1"/>
      <c r="OB137" s="1"/>
      <c r="OC137" s="1"/>
      <c r="OD137" s="1"/>
      <c r="OE137" s="1"/>
      <c r="OF137" s="1"/>
      <c r="OG137" s="1"/>
      <c r="OH137" s="1"/>
      <c r="OI137" s="1"/>
      <c r="OJ137" s="1"/>
      <c r="OK137" s="1"/>
      <c r="OL137" s="1"/>
      <c r="OM137" s="1"/>
      <c r="ON137" s="1"/>
      <c r="OO137" s="1"/>
      <c r="OP137" s="1"/>
      <c r="OQ137" s="1"/>
      <c r="OR137" s="1"/>
      <c r="OS137" s="1"/>
      <c r="OT137" s="1"/>
      <c r="OU137" s="1"/>
      <c r="OV137" s="1"/>
      <c r="OW137" s="1"/>
      <c r="OX137" s="1"/>
      <c r="OY137" s="1"/>
      <c r="OZ137" s="1"/>
      <c r="PA137" s="1"/>
      <c r="PB137" s="1"/>
      <c r="PC137" s="1"/>
      <c r="PD137" s="1"/>
      <c r="PE137" s="1"/>
      <c r="PF137" s="1"/>
      <c r="PG137" s="1"/>
      <c r="PH137" s="1"/>
      <c r="PI137" s="1"/>
      <c r="PJ137" s="1"/>
      <c r="PK137" s="1"/>
      <c r="PL137" s="1"/>
      <c r="PM137" s="1"/>
      <c r="PN137" s="1"/>
      <c r="PO137" s="1"/>
      <c r="PP137" s="1"/>
      <c r="PQ137" s="1"/>
      <c r="PR137" s="1"/>
      <c r="PS137" s="1"/>
      <c r="PT137" s="1"/>
      <c r="PU137" s="1"/>
      <c r="PV137" s="1"/>
      <c r="PW137" s="1"/>
      <c r="PX137" s="1"/>
      <c r="PY137" s="1"/>
      <c r="PZ137" s="1"/>
      <c r="QA137" s="1"/>
      <c r="QB137" s="1"/>
      <c r="QC137" s="1"/>
      <c r="QD137" s="1"/>
      <c r="QE137" s="1"/>
      <c r="QF137" s="1"/>
      <c r="QG137" s="1"/>
      <c r="QH137" s="1"/>
      <c r="QI137" s="1"/>
      <c r="QJ137" s="1"/>
      <c r="QK137" s="1"/>
      <c r="QL137" s="1"/>
      <c r="QM137" s="1"/>
      <c r="QN137" s="1"/>
      <c r="QO137" s="1"/>
      <c r="QP137" s="1"/>
      <c r="QQ137" s="1"/>
      <c r="QR137" s="1"/>
      <c r="QS137" s="1"/>
      <c r="QT137" s="1"/>
      <c r="QU137" s="1"/>
      <c r="QV137" s="1"/>
      <c r="QW137" s="1"/>
      <c r="QX137" s="1"/>
      <c r="QY137" s="1"/>
      <c r="QZ137" s="1"/>
      <c r="RA137" s="1"/>
      <c r="RB137" s="1"/>
      <c r="RC137" s="1"/>
      <c r="RD137" s="1"/>
      <c r="RE137" s="1"/>
      <c r="RF137" s="1"/>
      <c r="RG137" s="1"/>
      <c r="RH137" s="1"/>
      <c r="RI137" s="1"/>
      <c r="RJ137" s="1"/>
      <c r="RK137" s="1"/>
      <c r="RL137" s="1"/>
      <c r="RM137" s="1"/>
      <c r="RN137" s="1"/>
      <c r="RO137" s="1"/>
      <c r="RP137" s="1"/>
      <c r="RQ137" s="1"/>
      <c r="RR137" s="1"/>
      <c r="RS137" s="1"/>
      <c r="RT137" s="1"/>
      <c r="RU137" s="1"/>
      <c r="RV137" s="1"/>
      <c r="RW137" s="1"/>
      <c r="RX137" s="1"/>
      <c r="RY137" s="1"/>
      <c r="RZ137" s="1"/>
      <c r="SA137" s="1"/>
      <c r="SB137" s="1"/>
      <c r="SC137" s="1"/>
      <c r="SD137" s="1"/>
      <c r="SE137" s="1"/>
      <c r="SF137" s="1"/>
      <c r="SG137" s="1"/>
      <c r="SH137" s="1"/>
      <c r="SI137" s="1"/>
      <c r="SJ137" s="1"/>
      <c r="SK137" s="1"/>
      <c r="SL137" s="1"/>
      <c r="SM137" s="1"/>
      <c r="SN137" s="1"/>
      <c r="SO137" s="1"/>
      <c r="SP137" s="1"/>
      <c r="SQ137" s="1"/>
      <c r="SR137" s="1"/>
      <c r="SS137" s="1"/>
      <c r="ST137" s="1"/>
      <c r="SU137" s="1"/>
      <c r="SV137" s="1"/>
      <c r="SW137" s="1"/>
      <c r="SX137" s="1"/>
      <c r="SY137" s="1"/>
      <c r="SZ137" s="1"/>
      <c r="TA137" s="1"/>
      <c r="TB137" s="1"/>
      <c r="TC137" s="1"/>
      <c r="TD137" s="1"/>
      <c r="TE137" s="1"/>
      <c r="TF137" s="1"/>
      <c r="TG137" s="1"/>
      <c r="TH137" s="1"/>
      <c r="TI137" s="1"/>
      <c r="TJ137" s="1"/>
      <c r="TK137" s="1"/>
      <c r="TL137" s="1"/>
      <c r="TM137" s="1"/>
      <c r="TN137" s="1"/>
      <c r="TO137" s="1"/>
      <c r="TP137" s="1"/>
      <c r="TQ137" s="1"/>
      <c r="TR137" s="1"/>
      <c r="TS137" s="1"/>
      <c r="TT137" s="1"/>
      <c r="TU137" s="1"/>
      <c r="TV137" s="1"/>
      <c r="TW137" s="1"/>
      <c r="TX137" s="1"/>
      <c r="TY137" s="1"/>
      <c r="TZ137" s="1"/>
      <c r="UA137" s="1"/>
      <c r="UB137" s="1"/>
      <c r="UC137" s="1"/>
      <c r="UD137" s="1"/>
      <c r="UE137" s="1"/>
      <c r="UF137" s="1"/>
      <c r="UG137" s="1"/>
      <c r="UH137" s="1"/>
      <c r="UI137" s="1"/>
      <c r="UJ137" s="1"/>
      <c r="UK137" s="1"/>
      <c r="UL137" s="1"/>
      <c r="UM137" s="1"/>
      <c r="UN137" s="1"/>
      <c r="UO137" s="1"/>
      <c r="UP137" s="1"/>
      <c r="UQ137" s="1"/>
      <c r="UR137" s="1"/>
      <c r="US137" s="1"/>
      <c r="UT137" s="1"/>
      <c r="UU137" s="1"/>
      <c r="UV137" s="1"/>
      <c r="UW137" s="1"/>
      <c r="UX137" s="1"/>
      <c r="UY137" s="1"/>
      <c r="UZ137" s="1"/>
      <c r="VA137" s="1"/>
      <c r="VB137" s="1"/>
      <c r="VC137" s="1"/>
      <c r="VD137" s="1"/>
      <c r="VE137" s="1"/>
      <c r="VF137" s="1"/>
      <c r="VG137" s="1"/>
      <c r="VH137" s="1"/>
      <c r="VI137" s="1"/>
      <c r="VJ137" s="1"/>
      <c r="VK137" s="1"/>
      <c r="VL137" s="1"/>
      <c r="VM137" s="1"/>
      <c r="VN137" s="1"/>
      <c r="VO137" s="1"/>
      <c r="VP137" s="1"/>
      <c r="VQ137" s="1"/>
      <c r="VR137" s="1"/>
      <c r="VS137" s="1"/>
      <c r="VT137" s="1"/>
      <c r="VU137" s="1"/>
      <c r="VV137" s="1"/>
      <c r="VW137" s="1"/>
      <c r="VX137" s="1"/>
      <c r="VY137" s="1"/>
      <c r="VZ137" s="1"/>
      <c r="WA137" s="1"/>
      <c r="WB137" s="1"/>
      <c r="WC137" s="1"/>
      <c r="WD137" s="1"/>
      <c r="WE137" s="1"/>
      <c r="WF137" s="1"/>
      <c r="WG137" s="1"/>
      <c r="WH137" s="1"/>
      <c r="WI137" s="1"/>
      <c r="WJ137" s="1"/>
      <c r="WK137" s="1"/>
      <c r="WL137" s="1"/>
      <c r="WM137" s="1"/>
      <c r="WN137" s="1"/>
      <c r="WO137" s="1"/>
      <c r="WP137" s="1"/>
      <c r="WQ137" s="1"/>
      <c r="WR137" s="1"/>
      <c r="WS137" s="1"/>
      <c r="WT137" s="1"/>
      <c r="WU137" s="1"/>
      <c r="WV137" s="1"/>
      <c r="WW137" s="1"/>
      <c r="WX137" s="1"/>
      <c r="WY137" s="1"/>
      <c r="WZ137" s="1"/>
      <c r="XA137" s="1"/>
      <c r="XB137" s="1"/>
      <c r="XC137" s="1"/>
      <c r="XD137" s="1"/>
      <c r="XE137" s="1"/>
      <c r="XF137" s="1"/>
      <c r="XG137" s="1"/>
      <c r="XH137" s="1"/>
      <c r="XI137" s="1"/>
      <c r="XJ137" s="1"/>
      <c r="XK137" s="1"/>
      <c r="XL137" s="1"/>
      <c r="XM137" s="1"/>
      <c r="XN137" s="1"/>
      <c r="XO137" s="1"/>
      <c r="XP137" s="1"/>
      <c r="XQ137" s="1"/>
      <c r="XR137" s="1"/>
      <c r="XS137" s="1"/>
      <c r="XT137" s="1"/>
      <c r="XU137" s="1"/>
      <c r="XV137" s="1"/>
      <c r="XW137" s="1"/>
      <c r="XX137" s="1"/>
      <c r="XY137" s="1"/>
      <c r="XZ137" s="1"/>
      <c r="YA137" s="1"/>
      <c r="YB137" s="1"/>
      <c r="YC137" s="1"/>
      <c r="YD137" s="1"/>
      <c r="YE137" s="1"/>
      <c r="YF137" s="1"/>
      <c r="YG137" s="1"/>
      <c r="YH137" s="1"/>
      <c r="YI137" s="1"/>
      <c r="YJ137" s="1"/>
      <c r="YK137" s="1"/>
      <c r="YL137" s="1"/>
      <c r="YM137" s="1"/>
      <c r="YN137" s="1"/>
      <c r="YO137" s="1"/>
      <c r="YP137" s="1"/>
      <c r="YQ137" s="1"/>
      <c r="YR137" s="1"/>
      <c r="YS137" s="1"/>
      <c r="YT137" s="1"/>
      <c r="YU137" s="1"/>
      <c r="YV137" s="1"/>
      <c r="YW137" s="1"/>
      <c r="YX137" s="1"/>
      <c r="YY137" s="1"/>
      <c r="YZ137" s="1"/>
      <c r="ZA137" s="1"/>
      <c r="ZB137" s="1"/>
      <c r="ZC137" s="1"/>
      <c r="ZD137" s="1"/>
      <c r="ZE137" s="1"/>
      <c r="ZF137" s="1"/>
      <c r="ZG137" s="1"/>
      <c r="ZH137" s="1"/>
      <c r="ZI137" s="1"/>
      <c r="ZJ137" s="1"/>
      <c r="ZK137" s="1"/>
      <c r="ZL137" s="1"/>
      <c r="ZM137" s="1"/>
      <c r="ZN137" s="1"/>
      <c r="ZO137" s="1"/>
      <c r="ZP137" s="1"/>
      <c r="ZQ137" s="1"/>
      <c r="ZR137" s="1"/>
      <c r="ZS137" s="1"/>
      <c r="ZT137" s="1"/>
      <c r="ZU137" s="1"/>
      <c r="ZV137" s="1"/>
      <c r="ZW137" s="1"/>
      <c r="ZX137" s="1"/>
      <c r="ZY137" s="1"/>
      <c r="ZZ137" s="1"/>
      <c r="AAA137" s="1"/>
      <c r="AAB137" s="1"/>
      <c r="AAC137" s="1"/>
      <c r="AAD137" s="1"/>
      <c r="AAE137" s="1"/>
      <c r="AAF137" s="1"/>
      <c r="AAG137" s="1"/>
      <c r="AAH137" s="1"/>
      <c r="AAI137" s="1"/>
      <c r="AAJ137" s="1"/>
      <c r="AAK137" s="1"/>
      <c r="AAL137" s="1"/>
      <c r="AAM137" s="1"/>
      <c r="AAN137" s="1"/>
      <c r="AAO137" s="1"/>
      <c r="AAP137" s="1"/>
      <c r="AAQ137" s="1"/>
      <c r="AAR137" s="1"/>
      <c r="AAS137" s="1"/>
      <c r="AAT137" s="1"/>
      <c r="AAU137" s="1"/>
      <c r="AAV137" s="1"/>
      <c r="AAW137" s="1"/>
      <c r="AAX137" s="1"/>
      <c r="AAY137" s="1"/>
      <c r="AAZ137" s="1"/>
      <c r="ABA137" s="1"/>
      <c r="ABB137" s="1"/>
      <c r="ABC137" s="1"/>
      <c r="ABD137" s="1"/>
      <c r="ABE137" s="1"/>
      <c r="ABF137" s="1"/>
      <c r="ABG137" s="1"/>
      <c r="ABH137" s="1"/>
      <c r="ABI137" s="1"/>
      <c r="ABJ137" s="1"/>
      <c r="ABK137" s="1"/>
      <c r="ABL137" s="1"/>
      <c r="ABM137" s="1"/>
      <c r="ABN137" s="1"/>
      <c r="ABO137" s="1"/>
      <c r="ABP137" s="1"/>
      <c r="ABQ137" s="1"/>
      <c r="ABR137" s="1"/>
      <c r="ABS137" s="1"/>
      <c r="ABT137" s="1"/>
      <c r="ABU137" s="1"/>
      <c r="ABV137" s="1"/>
      <c r="ABW137" s="1"/>
      <c r="ABX137" s="1"/>
      <c r="ABY137" s="1"/>
      <c r="ABZ137" s="1"/>
      <c r="ACA137" s="1"/>
      <c r="ACB137" s="1"/>
      <c r="ACC137" s="1"/>
      <c r="ACD137" s="1"/>
      <c r="ACE137" s="1"/>
      <c r="ACF137" s="1"/>
      <c r="ACG137" s="1"/>
      <c r="ACH137" s="1"/>
      <c r="ACI137" s="1"/>
      <c r="ACJ137" s="1"/>
      <c r="ACK137" s="1"/>
      <c r="ACL137" s="1"/>
      <c r="ACM137" s="1"/>
      <c r="ACN137" s="1"/>
      <c r="ACO137" s="1"/>
      <c r="ACP137" s="1"/>
      <c r="ACQ137" s="1"/>
      <c r="ACR137" s="1"/>
      <c r="ACS137" s="1"/>
      <c r="ACT137" s="1"/>
      <c r="ACU137" s="1"/>
      <c r="ACV137" s="1"/>
      <c r="ACW137" s="1"/>
      <c r="ACX137" s="1"/>
      <c r="ACY137" s="1"/>
      <c r="ACZ137" s="1"/>
      <c r="ADA137" s="1"/>
      <c r="ADB137" s="1"/>
      <c r="ADC137" s="1"/>
      <c r="ADD137" s="1"/>
      <c r="ADE137" s="1"/>
      <c r="ADF137" s="1"/>
      <c r="ADG137" s="1"/>
      <c r="ADH137" s="1"/>
      <c r="ADI137" s="1"/>
      <c r="ADJ137" s="1"/>
      <c r="ADK137" s="1"/>
      <c r="ADL137" s="1"/>
      <c r="ADM137" s="1"/>
      <c r="ADN137" s="1"/>
      <c r="ADO137" s="1"/>
      <c r="ADP137" s="1"/>
      <c r="ADQ137" s="1"/>
      <c r="ADR137" s="1"/>
      <c r="ADS137" s="1"/>
      <c r="ADT137" s="1"/>
      <c r="ADU137" s="1"/>
      <c r="ADV137" s="1"/>
      <c r="ADW137" s="1"/>
      <c r="ADX137" s="1"/>
      <c r="ADY137" s="1"/>
      <c r="ADZ137" s="1"/>
      <c r="AEA137" s="1"/>
      <c r="AEB137" s="1"/>
      <c r="AEC137" s="1"/>
      <c r="AED137" s="1"/>
      <c r="AEE137" s="1"/>
      <c r="AEF137" s="1"/>
      <c r="AEG137" s="1"/>
      <c r="AEH137" s="1"/>
      <c r="AEI137" s="1"/>
      <c r="AEJ137" s="1"/>
      <c r="AEK137" s="1"/>
      <c r="AEL137" s="1"/>
      <c r="AEM137" s="1"/>
      <c r="AEN137" s="1"/>
      <c r="AEO137" s="1"/>
      <c r="AEP137" s="1"/>
      <c r="AEQ137" s="1"/>
      <c r="AER137" s="1"/>
      <c r="AES137" s="1"/>
      <c r="AET137" s="1"/>
      <c r="AEU137" s="1"/>
      <c r="AEV137" s="1"/>
      <c r="AEW137" s="1"/>
      <c r="AEX137" s="1"/>
      <c r="AEY137" s="1"/>
      <c r="AEZ137" s="1"/>
      <c r="AFA137" s="1"/>
      <c r="AFB137" s="1"/>
      <c r="AFC137" s="1"/>
      <c r="AFD137" s="1"/>
      <c r="AFE137" s="1"/>
      <c r="AFF137" s="1"/>
      <c r="AFG137" s="1"/>
      <c r="AFH137" s="1"/>
      <c r="AFI137" s="1"/>
      <c r="AFJ137" s="1"/>
      <c r="AFK137" s="1"/>
      <c r="AFL137" s="1"/>
      <c r="AFM137" s="1"/>
      <c r="AFN137" s="1"/>
      <c r="AFO137" s="1"/>
      <c r="AFP137" s="1"/>
      <c r="AFQ137" s="1"/>
      <c r="AFR137" s="1"/>
      <c r="AFS137" s="1"/>
      <c r="AFT137" s="1"/>
      <c r="AFU137" s="1"/>
      <c r="AFV137" s="1"/>
      <c r="AFW137" s="1"/>
      <c r="AFX137" s="1"/>
      <c r="AFY137" s="1"/>
      <c r="AFZ137" s="1"/>
      <c r="AGA137" s="1"/>
      <c r="AGB137" s="1"/>
      <c r="AGC137" s="1"/>
      <c r="AGD137" s="1"/>
      <c r="AGE137" s="1"/>
      <c r="AGF137" s="1"/>
      <c r="AGG137" s="1"/>
      <c r="AGH137" s="1"/>
      <c r="AGI137" s="1"/>
      <c r="AGJ137" s="1"/>
      <c r="AGK137" s="1"/>
      <c r="AGL137" s="1"/>
      <c r="AGM137" s="1"/>
      <c r="AGN137" s="1"/>
      <c r="AGO137" s="1"/>
      <c r="AGP137" s="1"/>
      <c r="AGQ137" s="1"/>
      <c r="AGR137" s="1"/>
      <c r="AGS137" s="1"/>
      <c r="AGT137" s="1"/>
      <c r="AGU137" s="1"/>
      <c r="AGV137" s="1"/>
      <c r="AGW137" s="1"/>
      <c r="AGX137" s="1"/>
      <c r="AGY137" s="1"/>
      <c r="AGZ137" s="1"/>
      <c r="AHA137" s="1"/>
      <c r="AHB137" s="1"/>
      <c r="AHC137" s="1"/>
      <c r="AHD137" s="1"/>
      <c r="AHE137" s="1"/>
      <c r="AHF137" s="1"/>
      <c r="AHG137" s="1"/>
      <c r="AHH137" s="1"/>
      <c r="AHI137" s="1"/>
      <c r="AHJ137" s="1"/>
      <c r="AHK137" s="1"/>
      <c r="AHL137" s="1"/>
      <c r="AHM137" s="1"/>
      <c r="AHN137" s="1"/>
      <c r="AHO137" s="1"/>
      <c r="AHP137" s="1"/>
      <c r="AHQ137" s="1"/>
      <c r="AHR137" s="1"/>
      <c r="AHS137" s="1"/>
      <c r="AHT137" s="1"/>
      <c r="AHU137" s="1"/>
      <c r="AHV137" s="1"/>
      <c r="AHW137" s="1"/>
      <c r="AHX137" s="1"/>
      <c r="AHY137" s="1"/>
      <c r="AHZ137" s="1"/>
      <c r="AIA137" s="1"/>
      <c r="AIB137" s="1"/>
      <c r="AIC137" s="1"/>
      <c r="AID137" s="1"/>
      <c r="AIE137" s="1"/>
      <c r="AIF137" s="1"/>
      <c r="AIG137" s="1"/>
      <c r="AIH137" s="1"/>
      <c r="AII137" s="1"/>
      <c r="AIJ137" s="1"/>
      <c r="AIK137" s="1"/>
      <c r="AIL137" s="1"/>
      <c r="AIM137" s="1"/>
      <c r="AIN137" s="1"/>
      <c r="AIO137" s="1"/>
      <c r="AIP137" s="1"/>
      <c r="AIQ137" s="1"/>
      <c r="AIR137" s="1"/>
      <c r="AIS137" s="1"/>
      <c r="AIT137" s="1"/>
      <c r="AIU137" s="1"/>
      <c r="AIV137" s="1"/>
      <c r="AIW137" s="1"/>
      <c r="AIX137" s="1"/>
      <c r="AIY137" s="1"/>
      <c r="AIZ137" s="1"/>
      <c r="AJA137" s="1"/>
      <c r="AJB137" s="1"/>
      <c r="AJC137" s="1"/>
      <c r="AJD137" s="1"/>
      <c r="AJE137" s="1"/>
      <c r="AJF137" s="1"/>
      <c r="AJG137" s="1"/>
      <c r="AJH137" s="1"/>
      <c r="AJI137" s="1"/>
      <c r="AJJ137" s="1"/>
      <c r="AJK137" s="1"/>
      <c r="AJL137" s="1"/>
      <c r="AJM137" s="1"/>
      <c r="AJN137" s="1"/>
      <c r="AJO137" s="1"/>
      <c r="AJP137" s="1"/>
      <c r="AJQ137" s="1"/>
      <c r="AJR137" s="1"/>
      <c r="AJS137" s="1"/>
      <c r="AJT137" s="1"/>
      <c r="AJU137" s="1"/>
      <c r="AJV137" s="1"/>
      <c r="AJW137" s="1"/>
      <c r="AJX137" s="1"/>
      <c r="AJY137" s="1"/>
      <c r="AJZ137" s="1"/>
      <c r="AKA137" s="1"/>
      <c r="AKB137" s="1"/>
      <c r="AKC137" s="1"/>
      <c r="AKD137" s="1"/>
      <c r="AKE137" s="1"/>
      <c r="AKF137" s="1"/>
      <c r="AKG137" s="1"/>
      <c r="AKH137" s="1"/>
      <c r="AKI137" s="1"/>
      <c r="AKJ137" s="1"/>
      <c r="AKK137" s="1"/>
      <c r="AKL137" s="1"/>
      <c r="AKM137" s="1"/>
      <c r="AKN137" s="1"/>
      <c r="AKO137" s="1"/>
      <c r="AKP137" s="1"/>
      <c r="AKQ137" s="1"/>
      <c r="AKR137" s="1"/>
      <c r="AKS137" s="1"/>
      <c r="AKT137" s="1"/>
      <c r="AKU137" s="1"/>
      <c r="AKV137" s="1"/>
      <c r="AKW137" s="1"/>
      <c r="AKX137" s="1"/>
      <c r="AKY137" s="1"/>
      <c r="AKZ137" s="1"/>
      <c r="ALA137" s="1"/>
      <c r="ALB137" s="1"/>
      <c r="ALC137" s="1"/>
      <c r="ALD137" s="1"/>
      <c r="ALE137" s="1"/>
      <c r="ALF137" s="1"/>
      <c r="ALG137" s="1"/>
      <c r="ALH137" s="1"/>
      <c r="ALI137" s="1"/>
      <c r="ALJ137" s="1"/>
      <c r="ALK137" s="1"/>
      <c r="ALL137" s="1"/>
      <c r="ALM137" s="1"/>
      <c r="ALN137" s="1"/>
      <c r="ALO137" s="1"/>
      <c r="ALP137" s="1"/>
      <c r="ALQ137" s="1"/>
      <c r="ALR137" s="1"/>
      <c r="ALS137" s="1"/>
      <c r="ALT137" s="1"/>
      <c r="ALU137" s="1"/>
      <c r="ALV137" s="1"/>
      <c r="ALW137" s="1"/>
      <c r="ALX137" s="1"/>
      <c r="ALY137" s="1"/>
      <c r="ALZ137" s="1"/>
      <c r="AMA137" s="1"/>
      <c r="AMB137" s="1"/>
      <c r="AMC137" s="1"/>
      <c r="AMD137" s="1"/>
      <c r="AME137" s="1"/>
      <c r="AMF137" s="1"/>
      <c r="AMG137" s="1"/>
      <c r="AMH137" s="1"/>
      <c r="AMI137" s="1"/>
      <c r="AMJ137" s="1"/>
      <c r="AMK137" s="1"/>
      <c r="AML137" s="1"/>
      <c r="AMM137" s="1"/>
      <c r="AMN137" s="1"/>
      <c r="AMO137" s="1"/>
      <c r="AMP137" s="1"/>
      <c r="AMQ137" s="1"/>
      <c r="AMR137" s="1"/>
      <c r="AMS137" s="1"/>
      <c r="AMT137" s="1"/>
      <c r="AMU137" s="1"/>
      <c r="AMV137" s="1"/>
      <c r="AMW137" s="1"/>
      <c r="AMX137" s="1"/>
      <c r="AMY137" s="1"/>
      <c r="AMZ137" s="1"/>
      <c r="ANA137" s="1"/>
      <c r="ANB137" s="1"/>
      <c r="ANC137" s="1"/>
      <c r="AND137" s="1"/>
      <c r="ANE137" s="1"/>
      <c r="ANF137" s="1"/>
      <c r="ANG137" s="1"/>
      <c r="ANH137" s="1"/>
      <c r="ANI137" s="1"/>
      <c r="ANJ137" s="1"/>
      <c r="ANK137" s="1"/>
      <c r="ANL137" s="1"/>
      <c r="ANM137" s="1"/>
      <c r="ANN137" s="1"/>
      <c r="ANO137" s="1"/>
      <c r="ANP137" s="1"/>
      <c r="ANQ137" s="1"/>
      <c r="ANR137" s="1"/>
      <c r="ANS137" s="1"/>
      <c r="ANT137" s="1"/>
      <c r="ANU137" s="1"/>
      <c r="ANV137" s="1"/>
      <c r="ANW137" s="1"/>
      <c r="ANX137" s="1"/>
      <c r="ANY137" s="1"/>
      <c r="ANZ137" s="1"/>
      <c r="AOA137" s="1"/>
      <c r="AOB137" s="1"/>
      <c r="AOC137" s="1"/>
      <c r="AOD137" s="1"/>
      <c r="AOE137" s="1"/>
      <c r="AOF137" s="1"/>
      <c r="AOG137" s="1"/>
      <c r="AOH137" s="1"/>
      <c r="AOI137" s="1"/>
      <c r="AOJ137" s="1"/>
      <c r="AOK137" s="1"/>
      <c r="AOL137" s="1"/>
      <c r="AOM137" s="1"/>
      <c r="AON137" s="1"/>
      <c r="AOO137" s="1"/>
      <c r="AOP137" s="1"/>
      <c r="AOQ137" s="1"/>
      <c r="AOR137" s="1"/>
      <c r="AOS137" s="1"/>
      <c r="AOT137" s="1"/>
      <c r="AOU137" s="1"/>
      <c r="AOV137" s="1"/>
      <c r="AOW137" s="1"/>
      <c r="AOX137" s="1"/>
      <c r="AOY137" s="1"/>
      <c r="AOZ137" s="1"/>
      <c r="APA137" s="1"/>
      <c r="APB137" s="1"/>
      <c r="APC137" s="1"/>
      <c r="APD137" s="1"/>
      <c r="APE137" s="1"/>
      <c r="APF137" s="1"/>
      <c r="APG137" s="1"/>
      <c r="APH137" s="1"/>
      <c r="API137" s="1"/>
    </row>
    <row r="138" spans="1:1101" ht="14.25" customHeight="1" x14ac:dyDescent="0.2">
      <c r="A138" s="9" t="s">
        <v>33</v>
      </c>
      <c r="B138" s="22">
        <v>1</v>
      </c>
      <c r="C138" s="22">
        <f>D138+E138</f>
        <v>172</v>
      </c>
      <c r="D138" s="22">
        <v>165</v>
      </c>
      <c r="E138" s="16">
        <v>7</v>
      </c>
      <c r="F138" s="23"/>
      <c r="G138" s="30" t="s">
        <v>61</v>
      </c>
      <c r="H138" s="24">
        <f t="shared" si="61"/>
        <v>82.43</v>
      </c>
      <c r="I138" s="23">
        <f t="shared" si="53"/>
        <v>101.88</v>
      </c>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c r="FT138" s="1"/>
      <c r="FU138" s="1"/>
      <c r="FV138" s="1"/>
      <c r="FW138" s="1"/>
      <c r="FX138" s="1"/>
      <c r="FY138" s="1"/>
      <c r="FZ138" s="1"/>
      <c r="GA138" s="1"/>
      <c r="GB138" s="1"/>
      <c r="GC138" s="1"/>
      <c r="GD138" s="1"/>
      <c r="GE138" s="1"/>
      <c r="GF138" s="1"/>
      <c r="GG138" s="1"/>
      <c r="GH138" s="1"/>
      <c r="GI138" s="1"/>
      <c r="GJ138" s="1"/>
      <c r="GK138" s="1"/>
      <c r="GL138" s="1"/>
      <c r="GM138" s="1"/>
      <c r="GN138" s="1"/>
      <c r="GO138" s="1"/>
      <c r="GP138" s="1"/>
      <c r="GQ138" s="1"/>
      <c r="GR138" s="1"/>
      <c r="GS138" s="1"/>
      <c r="GT138" s="1"/>
      <c r="GU138" s="1"/>
      <c r="GV138" s="1"/>
      <c r="GW138" s="1"/>
      <c r="GX138" s="1"/>
      <c r="GY138" s="1"/>
      <c r="GZ138" s="1"/>
      <c r="HA138" s="1"/>
      <c r="HB138" s="1"/>
      <c r="HC138" s="1"/>
      <c r="HD138" s="1"/>
      <c r="HE138" s="1"/>
      <c r="HF138" s="1"/>
      <c r="HG138" s="1"/>
      <c r="HH138" s="1"/>
      <c r="HI138" s="1"/>
      <c r="HJ138" s="1"/>
      <c r="HK138" s="1"/>
      <c r="HL138" s="1"/>
      <c r="HM138" s="1"/>
      <c r="HN138" s="1"/>
      <c r="HO138" s="1"/>
      <c r="HP138" s="1"/>
      <c r="HQ138" s="1"/>
      <c r="HR138" s="1"/>
      <c r="HS138" s="1"/>
      <c r="HT138" s="1"/>
      <c r="HU138" s="1"/>
      <c r="HV138" s="1"/>
      <c r="HW138" s="1"/>
      <c r="HX138" s="1"/>
      <c r="HY138" s="1"/>
      <c r="HZ138" s="1"/>
      <c r="IA138" s="1"/>
      <c r="IB138" s="1"/>
      <c r="IC138" s="1"/>
      <c r="ID138" s="1"/>
      <c r="IE138" s="1"/>
      <c r="IF138" s="1"/>
      <c r="IG138" s="1"/>
      <c r="IH138" s="1"/>
      <c r="II138" s="1"/>
      <c r="IJ138" s="1"/>
      <c r="IK138" s="1"/>
      <c r="IL138" s="1"/>
      <c r="IM138" s="1"/>
      <c r="IN138" s="1"/>
      <c r="IO138" s="1"/>
      <c r="IP138" s="1"/>
      <c r="IQ138" s="1"/>
      <c r="IR138" s="1"/>
      <c r="IS138" s="1"/>
      <c r="IT138" s="1"/>
      <c r="IU138" s="1"/>
      <c r="IV138" s="1"/>
      <c r="IW138" s="1"/>
      <c r="IX138" s="1"/>
      <c r="IY138" s="1"/>
      <c r="IZ138" s="1"/>
      <c r="JA138" s="1"/>
      <c r="JB138" s="1"/>
      <c r="JC138" s="1"/>
      <c r="JD138" s="1"/>
      <c r="JE138" s="1"/>
      <c r="JF138" s="1"/>
      <c r="JG138" s="1"/>
      <c r="JH138" s="1"/>
      <c r="JI138" s="1"/>
      <c r="JJ138" s="1"/>
      <c r="JK138" s="1"/>
      <c r="JL138" s="1"/>
      <c r="JM138" s="1"/>
      <c r="JN138" s="1"/>
      <c r="JO138" s="1"/>
      <c r="JP138" s="1"/>
      <c r="JQ138" s="1"/>
      <c r="JR138" s="1"/>
      <c r="JS138" s="1"/>
      <c r="JT138" s="1"/>
      <c r="JU138" s="1"/>
      <c r="JV138" s="1"/>
      <c r="JW138" s="1"/>
      <c r="JX138" s="1"/>
      <c r="JY138" s="1"/>
      <c r="JZ138" s="1"/>
      <c r="KA138" s="1"/>
      <c r="KB138" s="1"/>
      <c r="KC138" s="1"/>
      <c r="KD138" s="1"/>
      <c r="KE138" s="1"/>
      <c r="KF138" s="1"/>
      <c r="KG138" s="1"/>
      <c r="KH138" s="1"/>
      <c r="KI138" s="1"/>
      <c r="KJ138" s="1"/>
      <c r="KK138" s="1"/>
      <c r="KL138" s="1"/>
      <c r="KM138" s="1"/>
      <c r="KN138" s="1"/>
      <c r="KO138" s="1"/>
      <c r="KP138" s="1"/>
      <c r="KQ138" s="1"/>
      <c r="KR138" s="1"/>
      <c r="KS138" s="1"/>
      <c r="KT138" s="1"/>
      <c r="KU138" s="1"/>
      <c r="KV138" s="1"/>
      <c r="KW138" s="1"/>
      <c r="KX138" s="1"/>
      <c r="KY138" s="1"/>
      <c r="KZ138" s="1"/>
      <c r="LA138" s="1"/>
      <c r="LB138" s="1"/>
      <c r="LC138" s="1"/>
      <c r="LD138" s="1"/>
      <c r="LE138" s="1"/>
      <c r="LF138" s="1"/>
      <c r="LG138" s="1"/>
      <c r="LH138" s="1"/>
      <c r="LI138" s="1"/>
      <c r="LJ138" s="1"/>
      <c r="LK138" s="1"/>
      <c r="LL138" s="1"/>
      <c r="LM138" s="1"/>
      <c r="LN138" s="1"/>
      <c r="LO138" s="1"/>
      <c r="LP138" s="1"/>
      <c r="LQ138" s="1"/>
      <c r="LR138" s="1"/>
      <c r="LS138" s="1"/>
      <c r="LT138" s="1"/>
      <c r="LU138" s="1"/>
      <c r="LV138" s="1"/>
      <c r="LW138" s="1"/>
      <c r="LX138" s="1"/>
      <c r="LY138" s="1"/>
      <c r="LZ138" s="1"/>
      <c r="MA138" s="1"/>
      <c r="MB138" s="1"/>
      <c r="MC138" s="1"/>
      <c r="MD138" s="1"/>
      <c r="ME138" s="1"/>
      <c r="MF138" s="1"/>
      <c r="MG138" s="1"/>
      <c r="MH138" s="1"/>
      <c r="MI138" s="1"/>
      <c r="MJ138" s="1"/>
      <c r="MK138" s="1"/>
      <c r="ML138" s="1"/>
      <c r="MM138" s="1"/>
      <c r="MN138" s="1"/>
      <c r="MO138" s="1"/>
      <c r="MP138" s="1"/>
      <c r="MQ138" s="1"/>
      <c r="MR138" s="1"/>
      <c r="MS138" s="1"/>
      <c r="MT138" s="1"/>
      <c r="MU138" s="1"/>
      <c r="MV138" s="1"/>
      <c r="MW138" s="1"/>
      <c r="MX138" s="1"/>
      <c r="MY138" s="1"/>
      <c r="MZ138" s="1"/>
      <c r="NA138" s="1"/>
      <c r="NB138" s="1"/>
      <c r="NC138" s="1"/>
      <c r="ND138" s="1"/>
      <c r="NE138" s="1"/>
      <c r="NF138" s="1"/>
      <c r="NG138" s="1"/>
      <c r="NH138" s="1"/>
      <c r="NI138" s="1"/>
      <c r="NJ138" s="1"/>
      <c r="NK138" s="1"/>
      <c r="NL138" s="1"/>
      <c r="NM138" s="1"/>
      <c r="NN138" s="1"/>
      <c r="NO138" s="1"/>
      <c r="NP138" s="1"/>
      <c r="NQ138" s="1"/>
      <c r="NR138" s="1"/>
      <c r="NS138" s="1"/>
      <c r="NT138" s="1"/>
      <c r="NU138" s="1"/>
      <c r="NV138" s="1"/>
      <c r="NW138" s="1"/>
      <c r="NX138" s="1"/>
      <c r="NY138" s="1"/>
      <c r="NZ138" s="1"/>
      <c r="OA138" s="1"/>
      <c r="OB138" s="1"/>
      <c r="OC138" s="1"/>
      <c r="OD138" s="1"/>
      <c r="OE138" s="1"/>
      <c r="OF138" s="1"/>
      <c r="OG138" s="1"/>
      <c r="OH138" s="1"/>
      <c r="OI138" s="1"/>
      <c r="OJ138" s="1"/>
      <c r="OK138" s="1"/>
      <c r="OL138" s="1"/>
      <c r="OM138" s="1"/>
      <c r="ON138" s="1"/>
      <c r="OO138" s="1"/>
      <c r="OP138" s="1"/>
      <c r="OQ138" s="1"/>
      <c r="OR138" s="1"/>
      <c r="OS138" s="1"/>
      <c r="OT138" s="1"/>
      <c r="OU138" s="1"/>
      <c r="OV138" s="1"/>
      <c r="OW138" s="1"/>
      <c r="OX138" s="1"/>
      <c r="OY138" s="1"/>
      <c r="OZ138" s="1"/>
      <c r="PA138" s="1"/>
      <c r="PB138" s="1"/>
      <c r="PC138" s="1"/>
      <c r="PD138" s="1"/>
      <c r="PE138" s="1"/>
      <c r="PF138" s="1"/>
      <c r="PG138" s="1"/>
      <c r="PH138" s="1"/>
      <c r="PI138" s="1"/>
      <c r="PJ138" s="1"/>
      <c r="PK138" s="1"/>
      <c r="PL138" s="1"/>
      <c r="PM138" s="1"/>
      <c r="PN138" s="1"/>
      <c r="PO138" s="1"/>
      <c r="PP138" s="1"/>
      <c r="PQ138" s="1"/>
      <c r="PR138" s="1"/>
      <c r="PS138" s="1"/>
      <c r="PT138" s="1"/>
      <c r="PU138" s="1"/>
      <c r="PV138" s="1"/>
      <c r="PW138" s="1"/>
      <c r="PX138" s="1"/>
      <c r="PY138" s="1"/>
      <c r="PZ138" s="1"/>
      <c r="QA138" s="1"/>
      <c r="QB138" s="1"/>
      <c r="QC138" s="1"/>
      <c r="QD138" s="1"/>
      <c r="QE138" s="1"/>
      <c r="QF138" s="1"/>
      <c r="QG138" s="1"/>
      <c r="QH138" s="1"/>
      <c r="QI138" s="1"/>
      <c r="QJ138" s="1"/>
      <c r="QK138" s="1"/>
      <c r="QL138" s="1"/>
      <c r="QM138" s="1"/>
      <c r="QN138" s="1"/>
      <c r="QO138" s="1"/>
      <c r="QP138" s="1"/>
      <c r="QQ138" s="1"/>
      <c r="QR138" s="1"/>
      <c r="QS138" s="1"/>
      <c r="QT138" s="1"/>
      <c r="QU138" s="1"/>
      <c r="QV138" s="1"/>
      <c r="QW138" s="1"/>
      <c r="QX138" s="1"/>
      <c r="QY138" s="1"/>
      <c r="QZ138" s="1"/>
      <c r="RA138" s="1"/>
      <c r="RB138" s="1"/>
      <c r="RC138" s="1"/>
      <c r="RD138" s="1"/>
      <c r="RE138" s="1"/>
      <c r="RF138" s="1"/>
      <c r="RG138" s="1"/>
      <c r="RH138" s="1"/>
      <c r="RI138" s="1"/>
      <c r="RJ138" s="1"/>
      <c r="RK138" s="1"/>
      <c r="RL138" s="1"/>
      <c r="RM138" s="1"/>
      <c r="RN138" s="1"/>
      <c r="RO138" s="1"/>
      <c r="RP138" s="1"/>
      <c r="RQ138" s="1"/>
      <c r="RR138" s="1"/>
      <c r="RS138" s="1"/>
      <c r="RT138" s="1"/>
      <c r="RU138" s="1"/>
      <c r="RV138" s="1"/>
      <c r="RW138" s="1"/>
      <c r="RX138" s="1"/>
      <c r="RY138" s="1"/>
      <c r="RZ138" s="1"/>
      <c r="SA138" s="1"/>
      <c r="SB138" s="1"/>
      <c r="SC138" s="1"/>
      <c r="SD138" s="1"/>
      <c r="SE138" s="1"/>
      <c r="SF138" s="1"/>
      <c r="SG138" s="1"/>
      <c r="SH138" s="1"/>
      <c r="SI138" s="1"/>
      <c r="SJ138" s="1"/>
      <c r="SK138" s="1"/>
      <c r="SL138" s="1"/>
      <c r="SM138" s="1"/>
      <c r="SN138" s="1"/>
      <c r="SO138" s="1"/>
      <c r="SP138" s="1"/>
      <c r="SQ138" s="1"/>
      <c r="SR138" s="1"/>
      <c r="SS138" s="1"/>
      <c r="ST138" s="1"/>
      <c r="SU138" s="1"/>
      <c r="SV138" s="1"/>
      <c r="SW138" s="1"/>
      <c r="SX138" s="1"/>
      <c r="SY138" s="1"/>
      <c r="SZ138" s="1"/>
      <c r="TA138" s="1"/>
      <c r="TB138" s="1"/>
      <c r="TC138" s="1"/>
      <c r="TD138" s="1"/>
      <c r="TE138" s="1"/>
      <c r="TF138" s="1"/>
      <c r="TG138" s="1"/>
      <c r="TH138" s="1"/>
      <c r="TI138" s="1"/>
      <c r="TJ138" s="1"/>
      <c r="TK138" s="1"/>
      <c r="TL138" s="1"/>
      <c r="TM138" s="1"/>
      <c r="TN138" s="1"/>
      <c r="TO138" s="1"/>
      <c r="TP138" s="1"/>
      <c r="TQ138" s="1"/>
      <c r="TR138" s="1"/>
      <c r="TS138" s="1"/>
      <c r="TT138" s="1"/>
      <c r="TU138" s="1"/>
      <c r="TV138" s="1"/>
      <c r="TW138" s="1"/>
      <c r="TX138" s="1"/>
      <c r="TY138" s="1"/>
      <c r="TZ138" s="1"/>
      <c r="UA138" s="1"/>
      <c r="UB138" s="1"/>
      <c r="UC138" s="1"/>
      <c r="UD138" s="1"/>
      <c r="UE138" s="1"/>
      <c r="UF138" s="1"/>
      <c r="UG138" s="1"/>
      <c r="UH138" s="1"/>
      <c r="UI138" s="1"/>
      <c r="UJ138" s="1"/>
      <c r="UK138" s="1"/>
      <c r="UL138" s="1"/>
      <c r="UM138" s="1"/>
      <c r="UN138" s="1"/>
      <c r="UO138" s="1"/>
      <c r="UP138" s="1"/>
      <c r="UQ138" s="1"/>
      <c r="UR138" s="1"/>
      <c r="US138" s="1"/>
      <c r="UT138" s="1"/>
      <c r="UU138" s="1"/>
      <c r="UV138" s="1"/>
      <c r="UW138" s="1"/>
      <c r="UX138" s="1"/>
      <c r="UY138" s="1"/>
      <c r="UZ138" s="1"/>
      <c r="VA138" s="1"/>
      <c r="VB138" s="1"/>
      <c r="VC138" s="1"/>
      <c r="VD138" s="1"/>
      <c r="VE138" s="1"/>
      <c r="VF138" s="1"/>
      <c r="VG138" s="1"/>
      <c r="VH138" s="1"/>
      <c r="VI138" s="1"/>
      <c r="VJ138" s="1"/>
      <c r="VK138" s="1"/>
      <c r="VL138" s="1"/>
      <c r="VM138" s="1"/>
      <c r="VN138" s="1"/>
      <c r="VO138" s="1"/>
      <c r="VP138" s="1"/>
      <c r="VQ138" s="1"/>
      <c r="VR138" s="1"/>
      <c r="VS138" s="1"/>
      <c r="VT138" s="1"/>
      <c r="VU138" s="1"/>
      <c r="VV138" s="1"/>
      <c r="VW138" s="1"/>
      <c r="VX138" s="1"/>
      <c r="VY138" s="1"/>
      <c r="VZ138" s="1"/>
      <c r="WA138" s="1"/>
      <c r="WB138" s="1"/>
      <c r="WC138" s="1"/>
      <c r="WD138" s="1"/>
      <c r="WE138" s="1"/>
      <c r="WF138" s="1"/>
      <c r="WG138" s="1"/>
      <c r="WH138" s="1"/>
      <c r="WI138" s="1"/>
      <c r="WJ138" s="1"/>
      <c r="WK138" s="1"/>
      <c r="WL138" s="1"/>
      <c r="WM138" s="1"/>
      <c r="WN138" s="1"/>
      <c r="WO138" s="1"/>
      <c r="WP138" s="1"/>
      <c r="WQ138" s="1"/>
      <c r="WR138" s="1"/>
      <c r="WS138" s="1"/>
      <c r="WT138" s="1"/>
      <c r="WU138" s="1"/>
      <c r="WV138" s="1"/>
      <c r="WW138" s="1"/>
      <c r="WX138" s="1"/>
      <c r="WY138" s="1"/>
      <c r="WZ138" s="1"/>
      <c r="XA138" s="1"/>
      <c r="XB138" s="1"/>
      <c r="XC138" s="1"/>
      <c r="XD138" s="1"/>
      <c r="XE138" s="1"/>
      <c r="XF138" s="1"/>
      <c r="XG138" s="1"/>
      <c r="XH138" s="1"/>
      <c r="XI138" s="1"/>
      <c r="XJ138" s="1"/>
      <c r="XK138" s="1"/>
      <c r="XL138" s="1"/>
      <c r="XM138" s="1"/>
      <c r="XN138" s="1"/>
      <c r="XO138" s="1"/>
      <c r="XP138" s="1"/>
      <c r="XQ138" s="1"/>
      <c r="XR138" s="1"/>
      <c r="XS138" s="1"/>
      <c r="XT138" s="1"/>
      <c r="XU138" s="1"/>
      <c r="XV138" s="1"/>
      <c r="XW138" s="1"/>
      <c r="XX138" s="1"/>
      <c r="XY138" s="1"/>
      <c r="XZ138" s="1"/>
      <c r="YA138" s="1"/>
      <c r="YB138" s="1"/>
      <c r="YC138" s="1"/>
      <c r="YD138" s="1"/>
      <c r="YE138" s="1"/>
      <c r="YF138" s="1"/>
      <c r="YG138" s="1"/>
      <c r="YH138" s="1"/>
      <c r="YI138" s="1"/>
      <c r="YJ138" s="1"/>
      <c r="YK138" s="1"/>
      <c r="YL138" s="1"/>
      <c r="YM138" s="1"/>
      <c r="YN138" s="1"/>
      <c r="YO138" s="1"/>
      <c r="YP138" s="1"/>
      <c r="YQ138" s="1"/>
      <c r="YR138" s="1"/>
      <c r="YS138" s="1"/>
      <c r="YT138" s="1"/>
      <c r="YU138" s="1"/>
      <c r="YV138" s="1"/>
      <c r="YW138" s="1"/>
      <c r="YX138" s="1"/>
      <c r="YY138" s="1"/>
      <c r="YZ138" s="1"/>
      <c r="ZA138" s="1"/>
      <c r="ZB138" s="1"/>
      <c r="ZC138" s="1"/>
      <c r="ZD138" s="1"/>
      <c r="ZE138" s="1"/>
      <c r="ZF138" s="1"/>
      <c r="ZG138" s="1"/>
      <c r="ZH138" s="1"/>
      <c r="ZI138" s="1"/>
      <c r="ZJ138" s="1"/>
      <c r="ZK138" s="1"/>
      <c r="ZL138" s="1"/>
      <c r="ZM138" s="1"/>
      <c r="ZN138" s="1"/>
      <c r="ZO138" s="1"/>
      <c r="ZP138" s="1"/>
      <c r="ZQ138" s="1"/>
      <c r="ZR138" s="1"/>
      <c r="ZS138" s="1"/>
      <c r="ZT138" s="1"/>
      <c r="ZU138" s="1"/>
      <c r="ZV138" s="1"/>
      <c r="ZW138" s="1"/>
      <c r="ZX138" s="1"/>
      <c r="ZY138" s="1"/>
      <c r="ZZ138" s="1"/>
      <c r="AAA138" s="1"/>
      <c r="AAB138" s="1"/>
      <c r="AAC138" s="1"/>
      <c r="AAD138" s="1"/>
      <c r="AAE138" s="1"/>
      <c r="AAF138" s="1"/>
      <c r="AAG138" s="1"/>
      <c r="AAH138" s="1"/>
      <c r="AAI138" s="1"/>
      <c r="AAJ138" s="1"/>
      <c r="AAK138" s="1"/>
      <c r="AAL138" s="1"/>
      <c r="AAM138" s="1"/>
      <c r="AAN138" s="1"/>
      <c r="AAO138" s="1"/>
      <c r="AAP138" s="1"/>
      <c r="AAQ138" s="1"/>
      <c r="AAR138" s="1"/>
      <c r="AAS138" s="1"/>
      <c r="AAT138" s="1"/>
      <c r="AAU138" s="1"/>
      <c r="AAV138" s="1"/>
      <c r="AAW138" s="1"/>
      <c r="AAX138" s="1"/>
      <c r="AAY138" s="1"/>
      <c r="AAZ138" s="1"/>
      <c r="ABA138" s="1"/>
      <c r="ABB138" s="1"/>
      <c r="ABC138" s="1"/>
      <c r="ABD138" s="1"/>
      <c r="ABE138" s="1"/>
      <c r="ABF138" s="1"/>
      <c r="ABG138" s="1"/>
      <c r="ABH138" s="1"/>
      <c r="ABI138" s="1"/>
      <c r="ABJ138" s="1"/>
      <c r="ABK138" s="1"/>
      <c r="ABL138" s="1"/>
      <c r="ABM138" s="1"/>
      <c r="ABN138" s="1"/>
      <c r="ABO138" s="1"/>
      <c r="ABP138" s="1"/>
      <c r="ABQ138" s="1"/>
      <c r="ABR138" s="1"/>
      <c r="ABS138" s="1"/>
      <c r="ABT138" s="1"/>
      <c r="ABU138" s="1"/>
      <c r="ABV138" s="1"/>
      <c r="ABW138" s="1"/>
      <c r="ABX138" s="1"/>
      <c r="ABY138" s="1"/>
      <c r="ABZ138" s="1"/>
      <c r="ACA138" s="1"/>
      <c r="ACB138" s="1"/>
      <c r="ACC138" s="1"/>
      <c r="ACD138" s="1"/>
      <c r="ACE138" s="1"/>
      <c r="ACF138" s="1"/>
      <c r="ACG138" s="1"/>
      <c r="ACH138" s="1"/>
      <c r="ACI138" s="1"/>
      <c r="ACJ138" s="1"/>
      <c r="ACK138" s="1"/>
      <c r="ACL138" s="1"/>
      <c r="ACM138" s="1"/>
      <c r="ACN138" s="1"/>
      <c r="ACO138" s="1"/>
      <c r="ACP138" s="1"/>
      <c r="ACQ138" s="1"/>
      <c r="ACR138" s="1"/>
      <c r="ACS138" s="1"/>
      <c r="ACT138" s="1"/>
      <c r="ACU138" s="1"/>
      <c r="ACV138" s="1"/>
      <c r="ACW138" s="1"/>
      <c r="ACX138" s="1"/>
      <c r="ACY138" s="1"/>
      <c r="ACZ138" s="1"/>
      <c r="ADA138" s="1"/>
      <c r="ADB138" s="1"/>
      <c r="ADC138" s="1"/>
      <c r="ADD138" s="1"/>
      <c r="ADE138" s="1"/>
      <c r="ADF138" s="1"/>
      <c r="ADG138" s="1"/>
      <c r="ADH138" s="1"/>
      <c r="ADI138" s="1"/>
      <c r="ADJ138" s="1"/>
      <c r="ADK138" s="1"/>
      <c r="ADL138" s="1"/>
      <c r="ADM138" s="1"/>
      <c r="ADN138" s="1"/>
      <c r="ADO138" s="1"/>
      <c r="ADP138" s="1"/>
      <c r="ADQ138" s="1"/>
      <c r="ADR138" s="1"/>
      <c r="ADS138" s="1"/>
      <c r="ADT138" s="1"/>
      <c r="ADU138" s="1"/>
      <c r="ADV138" s="1"/>
      <c r="ADW138" s="1"/>
      <c r="ADX138" s="1"/>
      <c r="ADY138" s="1"/>
      <c r="ADZ138" s="1"/>
      <c r="AEA138" s="1"/>
      <c r="AEB138" s="1"/>
      <c r="AEC138" s="1"/>
      <c r="AED138" s="1"/>
      <c r="AEE138" s="1"/>
      <c r="AEF138" s="1"/>
      <c r="AEG138" s="1"/>
      <c r="AEH138" s="1"/>
      <c r="AEI138" s="1"/>
      <c r="AEJ138" s="1"/>
      <c r="AEK138" s="1"/>
      <c r="AEL138" s="1"/>
      <c r="AEM138" s="1"/>
      <c r="AEN138" s="1"/>
      <c r="AEO138" s="1"/>
      <c r="AEP138" s="1"/>
      <c r="AEQ138" s="1"/>
      <c r="AER138" s="1"/>
      <c r="AES138" s="1"/>
      <c r="AET138" s="1"/>
      <c r="AEU138" s="1"/>
      <c r="AEV138" s="1"/>
      <c r="AEW138" s="1"/>
      <c r="AEX138" s="1"/>
      <c r="AEY138" s="1"/>
      <c r="AEZ138" s="1"/>
      <c r="AFA138" s="1"/>
      <c r="AFB138" s="1"/>
      <c r="AFC138" s="1"/>
      <c r="AFD138" s="1"/>
      <c r="AFE138" s="1"/>
      <c r="AFF138" s="1"/>
      <c r="AFG138" s="1"/>
      <c r="AFH138" s="1"/>
      <c r="AFI138" s="1"/>
      <c r="AFJ138" s="1"/>
      <c r="AFK138" s="1"/>
      <c r="AFL138" s="1"/>
      <c r="AFM138" s="1"/>
      <c r="AFN138" s="1"/>
      <c r="AFO138" s="1"/>
      <c r="AFP138" s="1"/>
      <c r="AFQ138" s="1"/>
      <c r="AFR138" s="1"/>
      <c r="AFS138" s="1"/>
      <c r="AFT138" s="1"/>
      <c r="AFU138" s="1"/>
      <c r="AFV138" s="1"/>
      <c r="AFW138" s="1"/>
      <c r="AFX138" s="1"/>
      <c r="AFY138" s="1"/>
      <c r="AFZ138" s="1"/>
      <c r="AGA138" s="1"/>
      <c r="AGB138" s="1"/>
      <c r="AGC138" s="1"/>
      <c r="AGD138" s="1"/>
      <c r="AGE138" s="1"/>
      <c r="AGF138" s="1"/>
      <c r="AGG138" s="1"/>
      <c r="AGH138" s="1"/>
      <c r="AGI138" s="1"/>
      <c r="AGJ138" s="1"/>
      <c r="AGK138" s="1"/>
      <c r="AGL138" s="1"/>
      <c r="AGM138" s="1"/>
      <c r="AGN138" s="1"/>
      <c r="AGO138" s="1"/>
      <c r="AGP138" s="1"/>
      <c r="AGQ138" s="1"/>
      <c r="AGR138" s="1"/>
      <c r="AGS138" s="1"/>
      <c r="AGT138" s="1"/>
      <c r="AGU138" s="1"/>
      <c r="AGV138" s="1"/>
      <c r="AGW138" s="1"/>
      <c r="AGX138" s="1"/>
      <c r="AGY138" s="1"/>
      <c r="AGZ138" s="1"/>
      <c r="AHA138" s="1"/>
      <c r="AHB138" s="1"/>
      <c r="AHC138" s="1"/>
      <c r="AHD138" s="1"/>
      <c r="AHE138" s="1"/>
      <c r="AHF138" s="1"/>
      <c r="AHG138" s="1"/>
      <c r="AHH138" s="1"/>
      <c r="AHI138" s="1"/>
      <c r="AHJ138" s="1"/>
      <c r="AHK138" s="1"/>
      <c r="AHL138" s="1"/>
      <c r="AHM138" s="1"/>
      <c r="AHN138" s="1"/>
      <c r="AHO138" s="1"/>
      <c r="AHP138" s="1"/>
      <c r="AHQ138" s="1"/>
      <c r="AHR138" s="1"/>
      <c r="AHS138" s="1"/>
      <c r="AHT138" s="1"/>
      <c r="AHU138" s="1"/>
      <c r="AHV138" s="1"/>
      <c r="AHW138" s="1"/>
      <c r="AHX138" s="1"/>
      <c r="AHY138" s="1"/>
      <c r="AHZ138" s="1"/>
      <c r="AIA138" s="1"/>
      <c r="AIB138" s="1"/>
      <c r="AIC138" s="1"/>
      <c r="AID138" s="1"/>
      <c r="AIE138" s="1"/>
      <c r="AIF138" s="1"/>
      <c r="AIG138" s="1"/>
      <c r="AIH138" s="1"/>
      <c r="AII138" s="1"/>
      <c r="AIJ138" s="1"/>
      <c r="AIK138" s="1"/>
      <c r="AIL138" s="1"/>
      <c r="AIM138" s="1"/>
      <c r="AIN138" s="1"/>
      <c r="AIO138" s="1"/>
      <c r="AIP138" s="1"/>
      <c r="AIQ138" s="1"/>
      <c r="AIR138" s="1"/>
      <c r="AIS138" s="1"/>
      <c r="AIT138" s="1"/>
      <c r="AIU138" s="1"/>
      <c r="AIV138" s="1"/>
      <c r="AIW138" s="1"/>
      <c r="AIX138" s="1"/>
      <c r="AIY138" s="1"/>
      <c r="AIZ138" s="1"/>
      <c r="AJA138" s="1"/>
      <c r="AJB138" s="1"/>
      <c r="AJC138" s="1"/>
      <c r="AJD138" s="1"/>
      <c r="AJE138" s="1"/>
      <c r="AJF138" s="1"/>
      <c r="AJG138" s="1"/>
      <c r="AJH138" s="1"/>
      <c r="AJI138" s="1"/>
      <c r="AJJ138" s="1"/>
      <c r="AJK138" s="1"/>
      <c r="AJL138" s="1"/>
      <c r="AJM138" s="1"/>
      <c r="AJN138" s="1"/>
      <c r="AJO138" s="1"/>
      <c r="AJP138" s="1"/>
      <c r="AJQ138" s="1"/>
      <c r="AJR138" s="1"/>
      <c r="AJS138" s="1"/>
      <c r="AJT138" s="1"/>
      <c r="AJU138" s="1"/>
      <c r="AJV138" s="1"/>
      <c r="AJW138" s="1"/>
      <c r="AJX138" s="1"/>
      <c r="AJY138" s="1"/>
      <c r="AJZ138" s="1"/>
      <c r="AKA138" s="1"/>
      <c r="AKB138" s="1"/>
      <c r="AKC138" s="1"/>
      <c r="AKD138" s="1"/>
      <c r="AKE138" s="1"/>
      <c r="AKF138" s="1"/>
      <c r="AKG138" s="1"/>
      <c r="AKH138" s="1"/>
      <c r="AKI138" s="1"/>
      <c r="AKJ138" s="1"/>
      <c r="AKK138" s="1"/>
      <c r="AKL138" s="1"/>
      <c r="AKM138" s="1"/>
      <c r="AKN138" s="1"/>
      <c r="AKO138" s="1"/>
      <c r="AKP138" s="1"/>
      <c r="AKQ138" s="1"/>
      <c r="AKR138" s="1"/>
      <c r="AKS138" s="1"/>
      <c r="AKT138" s="1"/>
      <c r="AKU138" s="1"/>
      <c r="AKV138" s="1"/>
      <c r="AKW138" s="1"/>
      <c r="AKX138" s="1"/>
      <c r="AKY138" s="1"/>
      <c r="AKZ138" s="1"/>
      <c r="ALA138" s="1"/>
      <c r="ALB138" s="1"/>
      <c r="ALC138" s="1"/>
      <c r="ALD138" s="1"/>
      <c r="ALE138" s="1"/>
      <c r="ALF138" s="1"/>
      <c r="ALG138" s="1"/>
      <c r="ALH138" s="1"/>
      <c r="ALI138" s="1"/>
      <c r="ALJ138" s="1"/>
      <c r="ALK138" s="1"/>
      <c r="ALL138" s="1"/>
      <c r="ALM138" s="1"/>
      <c r="ALN138" s="1"/>
      <c r="ALO138" s="1"/>
      <c r="ALP138" s="1"/>
      <c r="ALQ138" s="1"/>
      <c r="ALR138" s="1"/>
      <c r="ALS138" s="1"/>
      <c r="ALT138" s="1"/>
      <c r="ALU138" s="1"/>
      <c r="ALV138" s="1"/>
      <c r="ALW138" s="1"/>
      <c r="ALX138" s="1"/>
      <c r="ALY138" s="1"/>
      <c r="ALZ138" s="1"/>
      <c r="AMA138" s="1"/>
      <c r="AMB138" s="1"/>
      <c r="AMC138" s="1"/>
      <c r="AMD138" s="1"/>
      <c r="AME138" s="1"/>
      <c r="AMF138" s="1"/>
      <c r="AMG138" s="1"/>
      <c r="AMH138" s="1"/>
      <c r="AMI138" s="1"/>
      <c r="AMJ138" s="1"/>
      <c r="AMK138" s="1"/>
      <c r="AML138" s="1"/>
      <c r="AMM138" s="1"/>
      <c r="AMN138" s="1"/>
      <c r="AMO138" s="1"/>
      <c r="AMP138" s="1"/>
      <c r="AMQ138" s="1"/>
      <c r="AMR138" s="1"/>
      <c r="AMS138" s="1"/>
      <c r="AMT138" s="1"/>
      <c r="AMU138" s="1"/>
      <c r="AMV138" s="1"/>
      <c r="AMW138" s="1"/>
      <c r="AMX138" s="1"/>
      <c r="AMY138" s="1"/>
      <c r="AMZ138" s="1"/>
      <c r="ANA138" s="1"/>
      <c r="ANB138" s="1"/>
      <c r="ANC138" s="1"/>
      <c r="AND138" s="1"/>
      <c r="ANE138" s="1"/>
      <c r="ANF138" s="1"/>
      <c r="ANG138" s="1"/>
      <c r="ANH138" s="1"/>
      <c r="ANI138" s="1"/>
      <c r="ANJ138" s="1"/>
      <c r="ANK138" s="1"/>
      <c r="ANL138" s="1"/>
      <c r="ANM138" s="1"/>
      <c r="ANN138" s="1"/>
      <c r="ANO138" s="1"/>
      <c r="ANP138" s="1"/>
      <c r="ANQ138" s="1"/>
      <c r="ANR138" s="1"/>
      <c r="ANS138" s="1"/>
      <c r="ANT138" s="1"/>
      <c r="ANU138" s="1"/>
      <c r="ANV138" s="1"/>
      <c r="ANW138" s="1"/>
      <c r="ANX138" s="1"/>
      <c r="ANY138" s="1"/>
      <c r="ANZ138" s="1"/>
      <c r="AOA138" s="1"/>
      <c r="AOB138" s="1"/>
      <c r="AOC138" s="1"/>
      <c r="AOD138" s="1"/>
      <c r="AOE138" s="1"/>
      <c r="AOF138" s="1"/>
      <c r="AOG138" s="1"/>
      <c r="AOH138" s="1"/>
      <c r="AOI138" s="1"/>
      <c r="AOJ138" s="1"/>
      <c r="AOK138" s="1"/>
      <c r="AOL138" s="1"/>
      <c r="AOM138" s="1"/>
      <c r="AON138" s="1"/>
      <c r="AOO138" s="1"/>
      <c r="AOP138" s="1"/>
      <c r="AOQ138" s="1"/>
      <c r="AOR138" s="1"/>
      <c r="AOS138" s="1"/>
      <c r="AOT138" s="1"/>
      <c r="AOU138" s="1"/>
      <c r="AOV138" s="1"/>
      <c r="AOW138" s="1"/>
      <c r="AOX138" s="1"/>
      <c r="AOY138" s="1"/>
      <c r="AOZ138" s="1"/>
      <c r="APA138" s="1"/>
      <c r="APB138" s="1"/>
      <c r="APC138" s="1"/>
      <c r="APD138" s="1"/>
      <c r="APE138" s="1"/>
      <c r="APF138" s="1"/>
      <c r="APG138" s="1"/>
      <c r="APH138" s="1"/>
      <c r="API138" s="1"/>
    </row>
    <row r="139" spans="1:1101" ht="39.75" customHeight="1" x14ac:dyDescent="0.2">
      <c r="A139" s="332" t="s">
        <v>18</v>
      </c>
      <c r="B139" s="17">
        <f>SUM(B140:B142)</f>
        <v>3</v>
      </c>
      <c r="C139" s="17"/>
      <c r="D139" s="17"/>
      <c r="E139" s="17">
        <f t="shared" ref="E139:I139" si="67">SUM(E140:E142)</f>
        <v>85</v>
      </c>
      <c r="F139" s="17"/>
      <c r="G139" s="29"/>
      <c r="H139" s="331">
        <f t="shared" si="67"/>
        <v>735.94</v>
      </c>
      <c r="I139" s="331">
        <f t="shared" si="67"/>
        <v>909.55000000000007</v>
      </c>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c r="FT139" s="1"/>
      <c r="FU139" s="1"/>
      <c r="FV139" s="1"/>
      <c r="FW139" s="1"/>
      <c r="FX139" s="1"/>
      <c r="FY139" s="1"/>
      <c r="FZ139" s="1"/>
      <c r="GA139" s="1"/>
      <c r="GB139" s="1"/>
      <c r="GC139" s="1"/>
      <c r="GD139" s="1"/>
      <c r="GE139" s="1"/>
      <c r="GF139" s="1"/>
      <c r="GG139" s="1"/>
      <c r="GH139" s="1"/>
      <c r="GI139" s="1"/>
      <c r="GJ139" s="1"/>
      <c r="GK139" s="1"/>
      <c r="GL139" s="1"/>
      <c r="GM139" s="1"/>
      <c r="GN139" s="1"/>
      <c r="GO139" s="1"/>
      <c r="GP139" s="1"/>
      <c r="GQ139" s="1"/>
      <c r="GR139" s="1"/>
      <c r="GS139" s="1"/>
      <c r="GT139" s="1"/>
      <c r="GU139" s="1"/>
      <c r="GV139" s="1"/>
      <c r="GW139" s="1"/>
      <c r="GX139" s="1"/>
      <c r="GY139" s="1"/>
      <c r="GZ139" s="1"/>
      <c r="HA139" s="1"/>
      <c r="HB139" s="1"/>
      <c r="HC139" s="1"/>
      <c r="HD139" s="1"/>
      <c r="HE139" s="1"/>
      <c r="HF139" s="1"/>
      <c r="HG139" s="1"/>
      <c r="HH139" s="1"/>
      <c r="HI139" s="1"/>
      <c r="HJ139" s="1"/>
      <c r="HK139" s="1"/>
      <c r="HL139" s="1"/>
      <c r="HM139" s="1"/>
      <c r="HN139" s="1"/>
      <c r="HO139" s="1"/>
      <c r="HP139" s="1"/>
      <c r="HQ139" s="1"/>
      <c r="HR139" s="1"/>
      <c r="HS139" s="1"/>
      <c r="HT139" s="1"/>
      <c r="HU139" s="1"/>
      <c r="HV139" s="1"/>
      <c r="HW139" s="1"/>
      <c r="HX139" s="1"/>
      <c r="HY139" s="1"/>
      <c r="HZ139" s="1"/>
      <c r="IA139" s="1"/>
      <c r="IB139" s="1"/>
      <c r="IC139" s="1"/>
      <c r="ID139" s="1"/>
      <c r="IE139" s="1"/>
      <c r="IF139" s="1"/>
      <c r="IG139" s="1"/>
      <c r="IH139" s="1"/>
      <c r="II139" s="1"/>
      <c r="IJ139" s="1"/>
      <c r="IK139" s="1"/>
      <c r="IL139" s="1"/>
      <c r="IM139" s="1"/>
      <c r="IN139" s="1"/>
      <c r="IO139" s="1"/>
      <c r="IP139" s="1"/>
      <c r="IQ139" s="1"/>
      <c r="IR139" s="1"/>
      <c r="IS139" s="1"/>
      <c r="IT139" s="1"/>
      <c r="IU139" s="1"/>
      <c r="IV139" s="1"/>
      <c r="IW139" s="1"/>
      <c r="IX139" s="1"/>
      <c r="IY139" s="1"/>
      <c r="IZ139" s="1"/>
      <c r="JA139" s="1"/>
      <c r="JB139" s="1"/>
      <c r="JC139" s="1"/>
      <c r="JD139" s="1"/>
      <c r="JE139" s="1"/>
      <c r="JF139" s="1"/>
      <c r="JG139" s="1"/>
      <c r="JH139" s="1"/>
      <c r="JI139" s="1"/>
      <c r="JJ139" s="1"/>
      <c r="JK139" s="1"/>
      <c r="JL139" s="1"/>
      <c r="JM139" s="1"/>
      <c r="JN139" s="1"/>
      <c r="JO139" s="1"/>
      <c r="JP139" s="1"/>
      <c r="JQ139" s="1"/>
      <c r="JR139" s="1"/>
      <c r="JS139" s="1"/>
      <c r="JT139" s="1"/>
      <c r="JU139" s="1"/>
      <c r="JV139" s="1"/>
      <c r="JW139" s="1"/>
      <c r="JX139" s="1"/>
      <c r="JY139" s="1"/>
      <c r="JZ139" s="1"/>
      <c r="KA139" s="1"/>
      <c r="KB139" s="1"/>
      <c r="KC139" s="1"/>
      <c r="KD139" s="1"/>
      <c r="KE139" s="1"/>
      <c r="KF139" s="1"/>
      <c r="KG139" s="1"/>
      <c r="KH139" s="1"/>
      <c r="KI139" s="1"/>
      <c r="KJ139" s="1"/>
      <c r="KK139" s="1"/>
      <c r="KL139" s="1"/>
      <c r="KM139" s="1"/>
      <c r="KN139" s="1"/>
      <c r="KO139" s="1"/>
      <c r="KP139" s="1"/>
      <c r="KQ139" s="1"/>
      <c r="KR139" s="1"/>
      <c r="KS139" s="1"/>
      <c r="KT139" s="1"/>
      <c r="KU139" s="1"/>
      <c r="KV139" s="1"/>
      <c r="KW139" s="1"/>
      <c r="KX139" s="1"/>
      <c r="KY139" s="1"/>
      <c r="KZ139" s="1"/>
      <c r="LA139" s="1"/>
      <c r="LB139" s="1"/>
      <c r="LC139" s="1"/>
      <c r="LD139" s="1"/>
      <c r="LE139" s="1"/>
      <c r="LF139" s="1"/>
      <c r="LG139" s="1"/>
      <c r="LH139" s="1"/>
      <c r="LI139" s="1"/>
      <c r="LJ139" s="1"/>
      <c r="LK139" s="1"/>
      <c r="LL139" s="1"/>
      <c r="LM139" s="1"/>
      <c r="LN139" s="1"/>
      <c r="LO139" s="1"/>
      <c r="LP139" s="1"/>
      <c r="LQ139" s="1"/>
      <c r="LR139" s="1"/>
      <c r="LS139" s="1"/>
      <c r="LT139" s="1"/>
      <c r="LU139" s="1"/>
      <c r="LV139" s="1"/>
      <c r="LW139" s="1"/>
      <c r="LX139" s="1"/>
      <c r="LY139" s="1"/>
      <c r="LZ139" s="1"/>
      <c r="MA139" s="1"/>
      <c r="MB139" s="1"/>
      <c r="MC139" s="1"/>
      <c r="MD139" s="1"/>
      <c r="ME139" s="1"/>
      <c r="MF139" s="1"/>
      <c r="MG139" s="1"/>
      <c r="MH139" s="1"/>
      <c r="MI139" s="1"/>
      <c r="MJ139" s="1"/>
      <c r="MK139" s="1"/>
      <c r="ML139" s="1"/>
      <c r="MM139" s="1"/>
      <c r="MN139" s="1"/>
      <c r="MO139" s="1"/>
      <c r="MP139" s="1"/>
      <c r="MQ139" s="1"/>
      <c r="MR139" s="1"/>
      <c r="MS139" s="1"/>
      <c r="MT139" s="1"/>
      <c r="MU139" s="1"/>
      <c r="MV139" s="1"/>
      <c r="MW139" s="1"/>
      <c r="MX139" s="1"/>
      <c r="MY139" s="1"/>
      <c r="MZ139" s="1"/>
      <c r="NA139" s="1"/>
      <c r="NB139" s="1"/>
      <c r="NC139" s="1"/>
      <c r="ND139" s="1"/>
      <c r="NE139" s="1"/>
      <c r="NF139" s="1"/>
      <c r="NG139" s="1"/>
      <c r="NH139" s="1"/>
      <c r="NI139" s="1"/>
      <c r="NJ139" s="1"/>
      <c r="NK139" s="1"/>
      <c r="NL139" s="1"/>
      <c r="NM139" s="1"/>
      <c r="NN139" s="1"/>
      <c r="NO139" s="1"/>
      <c r="NP139" s="1"/>
      <c r="NQ139" s="1"/>
      <c r="NR139" s="1"/>
      <c r="NS139" s="1"/>
      <c r="NT139" s="1"/>
      <c r="NU139" s="1"/>
      <c r="NV139" s="1"/>
      <c r="NW139" s="1"/>
      <c r="NX139" s="1"/>
      <c r="NY139" s="1"/>
      <c r="NZ139" s="1"/>
      <c r="OA139" s="1"/>
      <c r="OB139" s="1"/>
      <c r="OC139" s="1"/>
      <c r="OD139" s="1"/>
      <c r="OE139" s="1"/>
      <c r="OF139" s="1"/>
      <c r="OG139" s="1"/>
      <c r="OH139" s="1"/>
      <c r="OI139" s="1"/>
      <c r="OJ139" s="1"/>
      <c r="OK139" s="1"/>
      <c r="OL139" s="1"/>
      <c r="OM139" s="1"/>
      <c r="ON139" s="1"/>
      <c r="OO139" s="1"/>
      <c r="OP139" s="1"/>
      <c r="OQ139" s="1"/>
      <c r="OR139" s="1"/>
      <c r="OS139" s="1"/>
      <c r="OT139" s="1"/>
      <c r="OU139" s="1"/>
      <c r="OV139" s="1"/>
      <c r="OW139" s="1"/>
      <c r="OX139" s="1"/>
      <c r="OY139" s="1"/>
      <c r="OZ139" s="1"/>
      <c r="PA139" s="1"/>
      <c r="PB139" s="1"/>
      <c r="PC139" s="1"/>
      <c r="PD139" s="1"/>
      <c r="PE139" s="1"/>
      <c r="PF139" s="1"/>
      <c r="PG139" s="1"/>
      <c r="PH139" s="1"/>
      <c r="PI139" s="1"/>
      <c r="PJ139" s="1"/>
      <c r="PK139" s="1"/>
      <c r="PL139" s="1"/>
      <c r="PM139" s="1"/>
      <c r="PN139" s="1"/>
      <c r="PO139" s="1"/>
      <c r="PP139" s="1"/>
      <c r="PQ139" s="1"/>
      <c r="PR139" s="1"/>
      <c r="PS139" s="1"/>
      <c r="PT139" s="1"/>
      <c r="PU139" s="1"/>
      <c r="PV139" s="1"/>
      <c r="PW139" s="1"/>
      <c r="PX139" s="1"/>
      <c r="PY139" s="1"/>
      <c r="PZ139" s="1"/>
      <c r="QA139" s="1"/>
      <c r="QB139" s="1"/>
      <c r="QC139" s="1"/>
      <c r="QD139" s="1"/>
      <c r="QE139" s="1"/>
      <c r="QF139" s="1"/>
      <c r="QG139" s="1"/>
      <c r="QH139" s="1"/>
      <c r="QI139" s="1"/>
      <c r="QJ139" s="1"/>
      <c r="QK139" s="1"/>
      <c r="QL139" s="1"/>
      <c r="QM139" s="1"/>
      <c r="QN139" s="1"/>
      <c r="QO139" s="1"/>
      <c r="QP139" s="1"/>
      <c r="QQ139" s="1"/>
      <c r="QR139" s="1"/>
      <c r="QS139" s="1"/>
      <c r="QT139" s="1"/>
      <c r="QU139" s="1"/>
      <c r="QV139" s="1"/>
      <c r="QW139" s="1"/>
      <c r="QX139" s="1"/>
      <c r="QY139" s="1"/>
      <c r="QZ139" s="1"/>
      <c r="RA139" s="1"/>
      <c r="RB139" s="1"/>
      <c r="RC139" s="1"/>
      <c r="RD139" s="1"/>
      <c r="RE139" s="1"/>
      <c r="RF139" s="1"/>
      <c r="RG139" s="1"/>
      <c r="RH139" s="1"/>
      <c r="RI139" s="1"/>
      <c r="RJ139" s="1"/>
      <c r="RK139" s="1"/>
      <c r="RL139" s="1"/>
      <c r="RM139" s="1"/>
      <c r="RN139" s="1"/>
      <c r="RO139" s="1"/>
      <c r="RP139" s="1"/>
      <c r="RQ139" s="1"/>
      <c r="RR139" s="1"/>
      <c r="RS139" s="1"/>
      <c r="RT139" s="1"/>
      <c r="RU139" s="1"/>
      <c r="RV139" s="1"/>
      <c r="RW139" s="1"/>
      <c r="RX139" s="1"/>
      <c r="RY139" s="1"/>
      <c r="RZ139" s="1"/>
      <c r="SA139" s="1"/>
      <c r="SB139" s="1"/>
      <c r="SC139" s="1"/>
      <c r="SD139" s="1"/>
      <c r="SE139" s="1"/>
      <c r="SF139" s="1"/>
      <c r="SG139" s="1"/>
      <c r="SH139" s="1"/>
      <c r="SI139" s="1"/>
      <c r="SJ139" s="1"/>
      <c r="SK139" s="1"/>
      <c r="SL139" s="1"/>
      <c r="SM139" s="1"/>
      <c r="SN139" s="1"/>
      <c r="SO139" s="1"/>
      <c r="SP139" s="1"/>
      <c r="SQ139" s="1"/>
      <c r="SR139" s="1"/>
      <c r="SS139" s="1"/>
      <c r="ST139" s="1"/>
      <c r="SU139" s="1"/>
      <c r="SV139" s="1"/>
      <c r="SW139" s="1"/>
      <c r="SX139" s="1"/>
      <c r="SY139" s="1"/>
      <c r="SZ139" s="1"/>
      <c r="TA139" s="1"/>
      <c r="TB139" s="1"/>
      <c r="TC139" s="1"/>
      <c r="TD139" s="1"/>
      <c r="TE139" s="1"/>
      <c r="TF139" s="1"/>
      <c r="TG139" s="1"/>
      <c r="TH139" s="1"/>
      <c r="TI139" s="1"/>
      <c r="TJ139" s="1"/>
      <c r="TK139" s="1"/>
      <c r="TL139" s="1"/>
      <c r="TM139" s="1"/>
      <c r="TN139" s="1"/>
      <c r="TO139" s="1"/>
      <c r="TP139" s="1"/>
      <c r="TQ139" s="1"/>
      <c r="TR139" s="1"/>
      <c r="TS139" s="1"/>
      <c r="TT139" s="1"/>
      <c r="TU139" s="1"/>
      <c r="TV139" s="1"/>
      <c r="TW139" s="1"/>
      <c r="TX139" s="1"/>
      <c r="TY139" s="1"/>
      <c r="TZ139" s="1"/>
      <c r="UA139" s="1"/>
      <c r="UB139" s="1"/>
      <c r="UC139" s="1"/>
      <c r="UD139" s="1"/>
      <c r="UE139" s="1"/>
      <c r="UF139" s="1"/>
      <c r="UG139" s="1"/>
      <c r="UH139" s="1"/>
      <c r="UI139" s="1"/>
      <c r="UJ139" s="1"/>
      <c r="UK139" s="1"/>
      <c r="UL139" s="1"/>
      <c r="UM139" s="1"/>
      <c r="UN139" s="1"/>
      <c r="UO139" s="1"/>
      <c r="UP139" s="1"/>
      <c r="UQ139" s="1"/>
      <c r="UR139" s="1"/>
      <c r="US139" s="1"/>
      <c r="UT139" s="1"/>
      <c r="UU139" s="1"/>
      <c r="UV139" s="1"/>
      <c r="UW139" s="1"/>
      <c r="UX139" s="1"/>
      <c r="UY139" s="1"/>
      <c r="UZ139" s="1"/>
      <c r="VA139" s="1"/>
      <c r="VB139" s="1"/>
      <c r="VC139" s="1"/>
      <c r="VD139" s="1"/>
      <c r="VE139" s="1"/>
      <c r="VF139" s="1"/>
      <c r="VG139" s="1"/>
      <c r="VH139" s="1"/>
      <c r="VI139" s="1"/>
      <c r="VJ139" s="1"/>
      <c r="VK139" s="1"/>
      <c r="VL139" s="1"/>
      <c r="VM139" s="1"/>
      <c r="VN139" s="1"/>
      <c r="VO139" s="1"/>
      <c r="VP139" s="1"/>
      <c r="VQ139" s="1"/>
      <c r="VR139" s="1"/>
      <c r="VS139" s="1"/>
      <c r="VT139" s="1"/>
      <c r="VU139" s="1"/>
      <c r="VV139" s="1"/>
      <c r="VW139" s="1"/>
      <c r="VX139" s="1"/>
      <c r="VY139" s="1"/>
      <c r="VZ139" s="1"/>
      <c r="WA139" s="1"/>
      <c r="WB139" s="1"/>
      <c r="WC139" s="1"/>
      <c r="WD139" s="1"/>
      <c r="WE139" s="1"/>
      <c r="WF139" s="1"/>
      <c r="WG139" s="1"/>
      <c r="WH139" s="1"/>
      <c r="WI139" s="1"/>
      <c r="WJ139" s="1"/>
      <c r="WK139" s="1"/>
      <c r="WL139" s="1"/>
      <c r="WM139" s="1"/>
      <c r="WN139" s="1"/>
      <c r="WO139" s="1"/>
      <c r="WP139" s="1"/>
      <c r="WQ139" s="1"/>
      <c r="WR139" s="1"/>
      <c r="WS139" s="1"/>
      <c r="WT139" s="1"/>
      <c r="WU139" s="1"/>
      <c r="WV139" s="1"/>
      <c r="WW139" s="1"/>
      <c r="WX139" s="1"/>
      <c r="WY139" s="1"/>
      <c r="WZ139" s="1"/>
      <c r="XA139" s="1"/>
      <c r="XB139" s="1"/>
      <c r="XC139" s="1"/>
      <c r="XD139" s="1"/>
      <c r="XE139" s="1"/>
      <c r="XF139" s="1"/>
      <c r="XG139" s="1"/>
      <c r="XH139" s="1"/>
      <c r="XI139" s="1"/>
      <c r="XJ139" s="1"/>
      <c r="XK139" s="1"/>
      <c r="XL139" s="1"/>
      <c r="XM139" s="1"/>
      <c r="XN139" s="1"/>
      <c r="XO139" s="1"/>
      <c r="XP139" s="1"/>
      <c r="XQ139" s="1"/>
      <c r="XR139" s="1"/>
      <c r="XS139" s="1"/>
      <c r="XT139" s="1"/>
      <c r="XU139" s="1"/>
      <c r="XV139" s="1"/>
      <c r="XW139" s="1"/>
      <c r="XX139" s="1"/>
      <c r="XY139" s="1"/>
      <c r="XZ139" s="1"/>
      <c r="YA139" s="1"/>
      <c r="YB139" s="1"/>
      <c r="YC139" s="1"/>
      <c r="YD139" s="1"/>
      <c r="YE139" s="1"/>
      <c r="YF139" s="1"/>
      <c r="YG139" s="1"/>
      <c r="YH139" s="1"/>
      <c r="YI139" s="1"/>
      <c r="YJ139" s="1"/>
      <c r="YK139" s="1"/>
      <c r="YL139" s="1"/>
      <c r="YM139" s="1"/>
      <c r="YN139" s="1"/>
      <c r="YO139" s="1"/>
      <c r="YP139" s="1"/>
      <c r="YQ139" s="1"/>
      <c r="YR139" s="1"/>
      <c r="YS139" s="1"/>
      <c r="YT139" s="1"/>
      <c r="YU139" s="1"/>
      <c r="YV139" s="1"/>
      <c r="YW139" s="1"/>
      <c r="YX139" s="1"/>
      <c r="YY139" s="1"/>
      <c r="YZ139" s="1"/>
      <c r="ZA139" s="1"/>
      <c r="ZB139" s="1"/>
      <c r="ZC139" s="1"/>
      <c r="ZD139" s="1"/>
      <c r="ZE139" s="1"/>
      <c r="ZF139" s="1"/>
      <c r="ZG139" s="1"/>
      <c r="ZH139" s="1"/>
      <c r="ZI139" s="1"/>
      <c r="ZJ139" s="1"/>
      <c r="ZK139" s="1"/>
      <c r="ZL139" s="1"/>
      <c r="ZM139" s="1"/>
      <c r="ZN139" s="1"/>
      <c r="ZO139" s="1"/>
      <c r="ZP139" s="1"/>
      <c r="ZQ139" s="1"/>
      <c r="ZR139" s="1"/>
      <c r="ZS139" s="1"/>
      <c r="ZT139" s="1"/>
      <c r="ZU139" s="1"/>
      <c r="ZV139" s="1"/>
      <c r="ZW139" s="1"/>
      <c r="ZX139" s="1"/>
      <c r="ZY139" s="1"/>
      <c r="ZZ139" s="1"/>
      <c r="AAA139" s="1"/>
      <c r="AAB139" s="1"/>
      <c r="AAC139" s="1"/>
      <c r="AAD139" s="1"/>
      <c r="AAE139" s="1"/>
      <c r="AAF139" s="1"/>
      <c r="AAG139" s="1"/>
      <c r="AAH139" s="1"/>
      <c r="AAI139" s="1"/>
      <c r="AAJ139" s="1"/>
      <c r="AAK139" s="1"/>
      <c r="AAL139" s="1"/>
      <c r="AAM139" s="1"/>
      <c r="AAN139" s="1"/>
      <c r="AAO139" s="1"/>
      <c r="AAP139" s="1"/>
      <c r="AAQ139" s="1"/>
      <c r="AAR139" s="1"/>
      <c r="AAS139" s="1"/>
      <c r="AAT139" s="1"/>
      <c r="AAU139" s="1"/>
      <c r="AAV139" s="1"/>
      <c r="AAW139" s="1"/>
      <c r="AAX139" s="1"/>
      <c r="AAY139" s="1"/>
      <c r="AAZ139" s="1"/>
      <c r="ABA139" s="1"/>
      <c r="ABB139" s="1"/>
      <c r="ABC139" s="1"/>
      <c r="ABD139" s="1"/>
      <c r="ABE139" s="1"/>
      <c r="ABF139" s="1"/>
      <c r="ABG139" s="1"/>
      <c r="ABH139" s="1"/>
      <c r="ABI139" s="1"/>
      <c r="ABJ139" s="1"/>
      <c r="ABK139" s="1"/>
      <c r="ABL139" s="1"/>
      <c r="ABM139" s="1"/>
      <c r="ABN139" s="1"/>
      <c r="ABO139" s="1"/>
      <c r="ABP139" s="1"/>
      <c r="ABQ139" s="1"/>
      <c r="ABR139" s="1"/>
      <c r="ABS139" s="1"/>
      <c r="ABT139" s="1"/>
      <c r="ABU139" s="1"/>
      <c r="ABV139" s="1"/>
      <c r="ABW139" s="1"/>
      <c r="ABX139" s="1"/>
      <c r="ABY139" s="1"/>
      <c r="ABZ139" s="1"/>
      <c r="ACA139" s="1"/>
      <c r="ACB139" s="1"/>
      <c r="ACC139" s="1"/>
      <c r="ACD139" s="1"/>
      <c r="ACE139" s="1"/>
      <c r="ACF139" s="1"/>
      <c r="ACG139" s="1"/>
      <c r="ACH139" s="1"/>
      <c r="ACI139" s="1"/>
      <c r="ACJ139" s="1"/>
      <c r="ACK139" s="1"/>
      <c r="ACL139" s="1"/>
      <c r="ACM139" s="1"/>
      <c r="ACN139" s="1"/>
      <c r="ACO139" s="1"/>
      <c r="ACP139" s="1"/>
      <c r="ACQ139" s="1"/>
      <c r="ACR139" s="1"/>
      <c r="ACS139" s="1"/>
      <c r="ACT139" s="1"/>
      <c r="ACU139" s="1"/>
      <c r="ACV139" s="1"/>
      <c r="ACW139" s="1"/>
      <c r="ACX139" s="1"/>
      <c r="ACY139" s="1"/>
      <c r="ACZ139" s="1"/>
      <c r="ADA139" s="1"/>
      <c r="ADB139" s="1"/>
      <c r="ADC139" s="1"/>
      <c r="ADD139" s="1"/>
      <c r="ADE139" s="1"/>
      <c r="ADF139" s="1"/>
      <c r="ADG139" s="1"/>
      <c r="ADH139" s="1"/>
      <c r="ADI139" s="1"/>
      <c r="ADJ139" s="1"/>
      <c r="ADK139" s="1"/>
      <c r="ADL139" s="1"/>
      <c r="ADM139" s="1"/>
      <c r="ADN139" s="1"/>
      <c r="ADO139" s="1"/>
      <c r="ADP139" s="1"/>
      <c r="ADQ139" s="1"/>
      <c r="ADR139" s="1"/>
      <c r="ADS139" s="1"/>
      <c r="ADT139" s="1"/>
      <c r="ADU139" s="1"/>
      <c r="ADV139" s="1"/>
      <c r="ADW139" s="1"/>
      <c r="ADX139" s="1"/>
      <c r="ADY139" s="1"/>
      <c r="ADZ139" s="1"/>
      <c r="AEA139" s="1"/>
      <c r="AEB139" s="1"/>
      <c r="AEC139" s="1"/>
      <c r="AED139" s="1"/>
      <c r="AEE139" s="1"/>
      <c r="AEF139" s="1"/>
      <c r="AEG139" s="1"/>
      <c r="AEH139" s="1"/>
      <c r="AEI139" s="1"/>
      <c r="AEJ139" s="1"/>
      <c r="AEK139" s="1"/>
      <c r="AEL139" s="1"/>
      <c r="AEM139" s="1"/>
      <c r="AEN139" s="1"/>
      <c r="AEO139" s="1"/>
      <c r="AEP139" s="1"/>
      <c r="AEQ139" s="1"/>
      <c r="AER139" s="1"/>
      <c r="AES139" s="1"/>
      <c r="AET139" s="1"/>
      <c r="AEU139" s="1"/>
      <c r="AEV139" s="1"/>
      <c r="AEW139" s="1"/>
      <c r="AEX139" s="1"/>
      <c r="AEY139" s="1"/>
      <c r="AEZ139" s="1"/>
      <c r="AFA139" s="1"/>
      <c r="AFB139" s="1"/>
      <c r="AFC139" s="1"/>
      <c r="AFD139" s="1"/>
      <c r="AFE139" s="1"/>
      <c r="AFF139" s="1"/>
      <c r="AFG139" s="1"/>
      <c r="AFH139" s="1"/>
      <c r="AFI139" s="1"/>
      <c r="AFJ139" s="1"/>
      <c r="AFK139" s="1"/>
      <c r="AFL139" s="1"/>
      <c r="AFM139" s="1"/>
      <c r="AFN139" s="1"/>
      <c r="AFO139" s="1"/>
      <c r="AFP139" s="1"/>
      <c r="AFQ139" s="1"/>
      <c r="AFR139" s="1"/>
      <c r="AFS139" s="1"/>
      <c r="AFT139" s="1"/>
      <c r="AFU139" s="1"/>
      <c r="AFV139" s="1"/>
      <c r="AFW139" s="1"/>
      <c r="AFX139" s="1"/>
      <c r="AFY139" s="1"/>
      <c r="AFZ139" s="1"/>
      <c r="AGA139" s="1"/>
      <c r="AGB139" s="1"/>
      <c r="AGC139" s="1"/>
      <c r="AGD139" s="1"/>
      <c r="AGE139" s="1"/>
      <c r="AGF139" s="1"/>
      <c r="AGG139" s="1"/>
      <c r="AGH139" s="1"/>
      <c r="AGI139" s="1"/>
      <c r="AGJ139" s="1"/>
      <c r="AGK139" s="1"/>
      <c r="AGL139" s="1"/>
      <c r="AGM139" s="1"/>
      <c r="AGN139" s="1"/>
      <c r="AGO139" s="1"/>
      <c r="AGP139" s="1"/>
      <c r="AGQ139" s="1"/>
      <c r="AGR139" s="1"/>
      <c r="AGS139" s="1"/>
      <c r="AGT139" s="1"/>
      <c r="AGU139" s="1"/>
      <c r="AGV139" s="1"/>
      <c r="AGW139" s="1"/>
      <c r="AGX139" s="1"/>
      <c r="AGY139" s="1"/>
      <c r="AGZ139" s="1"/>
      <c r="AHA139" s="1"/>
      <c r="AHB139" s="1"/>
      <c r="AHC139" s="1"/>
      <c r="AHD139" s="1"/>
      <c r="AHE139" s="1"/>
      <c r="AHF139" s="1"/>
      <c r="AHG139" s="1"/>
      <c r="AHH139" s="1"/>
      <c r="AHI139" s="1"/>
      <c r="AHJ139" s="1"/>
      <c r="AHK139" s="1"/>
      <c r="AHL139" s="1"/>
      <c r="AHM139" s="1"/>
      <c r="AHN139" s="1"/>
      <c r="AHO139" s="1"/>
      <c r="AHP139" s="1"/>
      <c r="AHQ139" s="1"/>
      <c r="AHR139" s="1"/>
      <c r="AHS139" s="1"/>
      <c r="AHT139" s="1"/>
      <c r="AHU139" s="1"/>
      <c r="AHV139" s="1"/>
      <c r="AHW139" s="1"/>
      <c r="AHX139" s="1"/>
      <c r="AHY139" s="1"/>
      <c r="AHZ139" s="1"/>
      <c r="AIA139" s="1"/>
      <c r="AIB139" s="1"/>
      <c r="AIC139" s="1"/>
      <c r="AID139" s="1"/>
      <c r="AIE139" s="1"/>
      <c r="AIF139" s="1"/>
      <c r="AIG139" s="1"/>
      <c r="AIH139" s="1"/>
      <c r="AII139" s="1"/>
      <c r="AIJ139" s="1"/>
      <c r="AIK139" s="1"/>
      <c r="AIL139" s="1"/>
      <c r="AIM139" s="1"/>
      <c r="AIN139" s="1"/>
      <c r="AIO139" s="1"/>
      <c r="AIP139" s="1"/>
      <c r="AIQ139" s="1"/>
      <c r="AIR139" s="1"/>
      <c r="AIS139" s="1"/>
      <c r="AIT139" s="1"/>
      <c r="AIU139" s="1"/>
      <c r="AIV139" s="1"/>
      <c r="AIW139" s="1"/>
      <c r="AIX139" s="1"/>
      <c r="AIY139" s="1"/>
      <c r="AIZ139" s="1"/>
      <c r="AJA139" s="1"/>
      <c r="AJB139" s="1"/>
      <c r="AJC139" s="1"/>
      <c r="AJD139" s="1"/>
      <c r="AJE139" s="1"/>
      <c r="AJF139" s="1"/>
      <c r="AJG139" s="1"/>
      <c r="AJH139" s="1"/>
      <c r="AJI139" s="1"/>
      <c r="AJJ139" s="1"/>
      <c r="AJK139" s="1"/>
      <c r="AJL139" s="1"/>
      <c r="AJM139" s="1"/>
      <c r="AJN139" s="1"/>
      <c r="AJO139" s="1"/>
      <c r="AJP139" s="1"/>
      <c r="AJQ139" s="1"/>
      <c r="AJR139" s="1"/>
      <c r="AJS139" s="1"/>
      <c r="AJT139" s="1"/>
      <c r="AJU139" s="1"/>
      <c r="AJV139" s="1"/>
      <c r="AJW139" s="1"/>
      <c r="AJX139" s="1"/>
      <c r="AJY139" s="1"/>
      <c r="AJZ139" s="1"/>
      <c r="AKA139" s="1"/>
      <c r="AKB139" s="1"/>
      <c r="AKC139" s="1"/>
      <c r="AKD139" s="1"/>
      <c r="AKE139" s="1"/>
      <c r="AKF139" s="1"/>
      <c r="AKG139" s="1"/>
      <c r="AKH139" s="1"/>
      <c r="AKI139" s="1"/>
      <c r="AKJ139" s="1"/>
      <c r="AKK139" s="1"/>
      <c r="AKL139" s="1"/>
      <c r="AKM139" s="1"/>
      <c r="AKN139" s="1"/>
      <c r="AKO139" s="1"/>
      <c r="AKP139" s="1"/>
      <c r="AKQ139" s="1"/>
      <c r="AKR139" s="1"/>
      <c r="AKS139" s="1"/>
      <c r="AKT139" s="1"/>
      <c r="AKU139" s="1"/>
      <c r="AKV139" s="1"/>
      <c r="AKW139" s="1"/>
      <c r="AKX139" s="1"/>
      <c r="AKY139" s="1"/>
      <c r="AKZ139" s="1"/>
      <c r="ALA139" s="1"/>
      <c r="ALB139" s="1"/>
      <c r="ALC139" s="1"/>
      <c r="ALD139" s="1"/>
      <c r="ALE139" s="1"/>
      <c r="ALF139" s="1"/>
      <c r="ALG139" s="1"/>
      <c r="ALH139" s="1"/>
      <c r="ALI139" s="1"/>
      <c r="ALJ139" s="1"/>
      <c r="ALK139" s="1"/>
      <c r="ALL139" s="1"/>
      <c r="ALM139" s="1"/>
      <c r="ALN139" s="1"/>
      <c r="ALO139" s="1"/>
      <c r="ALP139" s="1"/>
      <c r="ALQ139" s="1"/>
      <c r="ALR139" s="1"/>
      <c r="ALS139" s="1"/>
      <c r="ALT139" s="1"/>
      <c r="ALU139" s="1"/>
      <c r="ALV139" s="1"/>
      <c r="ALW139" s="1"/>
      <c r="ALX139" s="1"/>
      <c r="ALY139" s="1"/>
      <c r="ALZ139" s="1"/>
      <c r="AMA139" s="1"/>
      <c r="AMB139" s="1"/>
      <c r="AMC139" s="1"/>
      <c r="AMD139" s="1"/>
      <c r="AME139" s="1"/>
      <c r="AMF139" s="1"/>
      <c r="AMG139" s="1"/>
      <c r="AMH139" s="1"/>
      <c r="AMI139" s="1"/>
      <c r="AMJ139" s="1"/>
      <c r="AMK139" s="1"/>
      <c r="AML139" s="1"/>
      <c r="AMM139" s="1"/>
      <c r="AMN139" s="1"/>
      <c r="AMO139" s="1"/>
      <c r="AMP139" s="1"/>
      <c r="AMQ139" s="1"/>
      <c r="AMR139" s="1"/>
      <c r="AMS139" s="1"/>
      <c r="AMT139" s="1"/>
      <c r="AMU139" s="1"/>
      <c r="AMV139" s="1"/>
      <c r="AMW139" s="1"/>
      <c r="AMX139" s="1"/>
      <c r="AMY139" s="1"/>
      <c r="AMZ139" s="1"/>
      <c r="ANA139" s="1"/>
      <c r="ANB139" s="1"/>
      <c r="ANC139" s="1"/>
      <c r="AND139" s="1"/>
      <c r="ANE139" s="1"/>
      <c r="ANF139" s="1"/>
      <c r="ANG139" s="1"/>
      <c r="ANH139" s="1"/>
      <c r="ANI139" s="1"/>
      <c r="ANJ139" s="1"/>
      <c r="ANK139" s="1"/>
      <c r="ANL139" s="1"/>
      <c r="ANM139" s="1"/>
      <c r="ANN139" s="1"/>
      <c r="ANO139" s="1"/>
      <c r="ANP139" s="1"/>
      <c r="ANQ139" s="1"/>
      <c r="ANR139" s="1"/>
      <c r="ANS139" s="1"/>
      <c r="ANT139" s="1"/>
      <c r="ANU139" s="1"/>
      <c r="ANV139" s="1"/>
      <c r="ANW139" s="1"/>
      <c r="ANX139" s="1"/>
      <c r="ANY139" s="1"/>
      <c r="ANZ139" s="1"/>
      <c r="AOA139" s="1"/>
      <c r="AOB139" s="1"/>
      <c r="AOC139" s="1"/>
      <c r="AOD139" s="1"/>
      <c r="AOE139" s="1"/>
      <c r="AOF139" s="1"/>
      <c r="AOG139" s="1"/>
      <c r="AOH139" s="1"/>
      <c r="AOI139" s="1"/>
      <c r="AOJ139" s="1"/>
      <c r="AOK139" s="1"/>
      <c r="AOL139" s="1"/>
      <c r="AOM139" s="1"/>
      <c r="AON139" s="1"/>
      <c r="AOO139" s="1"/>
      <c r="AOP139" s="1"/>
      <c r="AOQ139" s="1"/>
      <c r="AOR139" s="1"/>
      <c r="AOS139" s="1"/>
      <c r="AOT139" s="1"/>
      <c r="AOU139" s="1"/>
      <c r="AOV139" s="1"/>
      <c r="AOW139" s="1"/>
      <c r="AOX139" s="1"/>
      <c r="AOY139" s="1"/>
      <c r="AOZ139" s="1"/>
      <c r="APA139" s="1"/>
      <c r="APB139" s="1"/>
      <c r="APC139" s="1"/>
      <c r="APD139" s="1"/>
      <c r="APE139" s="1"/>
      <c r="APF139" s="1"/>
      <c r="APG139" s="1"/>
      <c r="APH139" s="1"/>
      <c r="API139" s="1"/>
    </row>
    <row r="140" spans="1:1101" x14ac:dyDescent="0.2">
      <c r="A140" s="9" t="s">
        <v>22</v>
      </c>
      <c r="B140" s="22">
        <v>1</v>
      </c>
      <c r="C140" s="22">
        <f>D140+E140</f>
        <v>192</v>
      </c>
      <c r="D140" s="22">
        <v>165</v>
      </c>
      <c r="E140" s="16">
        <v>27</v>
      </c>
      <c r="F140" s="23"/>
      <c r="G140" s="30" t="s">
        <v>56</v>
      </c>
      <c r="H140" s="24">
        <f t="shared" ref="H140:H142" si="68">ROUND(G140*E140*2,2)</f>
        <v>233.77</v>
      </c>
      <c r="I140" s="23">
        <f t="shared" si="53"/>
        <v>288.92</v>
      </c>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c r="FT140" s="1"/>
      <c r="FU140" s="1"/>
      <c r="FV140" s="1"/>
      <c r="FW140" s="1"/>
      <c r="FX140" s="1"/>
      <c r="FY140" s="1"/>
      <c r="FZ140" s="1"/>
      <c r="GA140" s="1"/>
      <c r="GB140" s="1"/>
      <c r="GC140" s="1"/>
      <c r="GD140" s="1"/>
      <c r="GE140" s="1"/>
      <c r="GF140" s="1"/>
      <c r="GG140" s="1"/>
      <c r="GH140" s="1"/>
      <c r="GI140" s="1"/>
      <c r="GJ140" s="1"/>
      <c r="GK140" s="1"/>
      <c r="GL140" s="1"/>
      <c r="GM140" s="1"/>
      <c r="GN140" s="1"/>
      <c r="GO140" s="1"/>
      <c r="GP140" s="1"/>
      <c r="GQ140" s="1"/>
      <c r="GR140" s="1"/>
      <c r="GS140" s="1"/>
      <c r="GT140" s="1"/>
      <c r="GU140" s="1"/>
      <c r="GV140" s="1"/>
      <c r="GW140" s="1"/>
      <c r="GX140" s="1"/>
      <c r="GY140" s="1"/>
      <c r="GZ140" s="1"/>
      <c r="HA140" s="1"/>
      <c r="HB140" s="1"/>
      <c r="HC140" s="1"/>
      <c r="HD140" s="1"/>
      <c r="HE140" s="1"/>
      <c r="HF140" s="1"/>
      <c r="HG140" s="1"/>
      <c r="HH140" s="1"/>
      <c r="HI140" s="1"/>
      <c r="HJ140" s="1"/>
      <c r="HK140" s="1"/>
      <c r="HL140" s="1"/>
      <c r="HM140" s="1"/>
      <c r="HN140" s="1"/>
      <c r="HO140" s="1"/>
      <c r="HP140" s="1"/>
      <c r="HQ140" s="1"/>
      <c r="HR140" s="1"/>
      <c r="HS140" s="1"/>
      <c r="HT140" s="1"/>
      <c r="HU140" s="1"/>
      <c r="HV140" s="1"/>
      <c r="HW140" s="1"/>
      <c r="HX140" s="1"/>
      <c r="HY140" s="1"/>
      <c r="HZ140" s="1"/>
      <c r="IA140" s="1"/>
      <c r="IB140" s="1"/>
      <c r="IC140" s="1"/>
      <c r="ID140" s="1"/>
      <c r="IE140" s="1"/>
      <c r="IF140" s="1"/>
      <c r="IG140" s="1"/>
      <c r="IH140" s="1"/>
      <c r="II140" s="1"/>
      <c r="IJ140" s="1"/>
      <c r="IK140" s="1"/>
      <c r="IL140" s="1"/>
      <c r="IM140" s="1"/>
      <c r="IN140" s="1"/>
      <c r="IO140" s="1"/>
      <c r="IP140" s="1"/>
      <c r="IQ140" s="1"/>
      <c r="IR140" s="1"/>
      <c r="IS140" s="1"/>
      <c r="IT140" s="1"/>
      <c r="IU140" s="1"/>
      <c r="IV140" s="1"/>
      <c r="IW140" s="1"/>
      <c r="IX140" s="1"/>
      <c r="IY140" s="1"/>
      <c r="IZ140" s="1"/>
      <c r="JA140" s="1"/>
      <c r="JB140" s="1"/>
      <c r="JC140" s="1"/>
      <c r="JD140" s="1"/>
      <c r="JE140" s="1"/>
      <c r="JF140" s="1"/>
      <c r="JG140" s="1"/>
      <c r="JH140" s="1"/>
      <c r="JI140" s="1"/>
      <c r="JJ140" s="1"/>
      <c r="JK140" s="1"/>
      <c r="JL140" s="1"/>
      <c r="JM140" s="1"/>
      <c r="JN140" s="1"/>
      <c r="JO140" s="1"/>
      <c r="JP140" s="1"/>
      <c r="JQ140" s="1"/>
      <c r="JR140" s="1"/>
      <c r="JS140" s="1"/>
      <c r="JT140" s="1"/>
      <c r="JU140" s="1"/>
      <c r="JV140" s="1"/>
      <c r="JW140" s="1"/>
      <c r="JX140" s="1"/>
      <c r="JY140" s="1"/>
      <c r="JZ140" s="1"/>
      <c r="KA140" s="1"/>
      <c r="KB140" s="1"/>
      <c r="KC140" s="1"/>
      <c r="KD140" s="1"/>
      <c r="KE140" s="1"/>
      <c r="KF140" s="1"/>
      <c r="KG140" s="1"/>
      <c r="KH140" s="1"/>
      <c r="KI140" s="1"/>
      <c r="KJ140" s="1"/>
      <c r="KK140" s="1"/>
      <c r="KL140" s="1"/>
      <c r="KM140" s="1"/>
      <c r="KN140" s="1"/>
      <c r="KO140" s="1"/>
      <c r="KP140" s="1"/>
      <c r="KQ140" s="1"/>
      <c r="KR140" s="1"/>
      <c r="KS140" s="1"/>
      <c r="KT140" s="1"/>
      <c r="KU140" s="1"/>
      <c r="KV140" s="1"/>
      <c r="KW140" s="1"/>
      <c r="KX140" s="1"/>
      <c r="KY140" s="1"/>
      <c r="KZ140" s="1"/>
      <c r="LA140" s="1"/>
      <c r="LB140" s="1"/>
      <c r="LC140" s="1"/>
      <c r="LD140" s="1"/>
      <c r="LE140" s="1"/>
      <c r="LF140" s="1"/>
      <c r="LG140" s="1"/>
      <c r="LH140" s="1"/>
      <c r="LI140" s="1"/>
      <c r="LJ140" s="1"/>
      <c r="LK140" s="1"/>
      <c r="LL140" s="1"/>
      <c r="LM140" s="1"/>
      <c r="LN140" s="1"/>
      <c r="LO140" s="1"/>
      <c r="LP140" s="1"/>
      <c r="LQ140" s="1"/>
      <c r="LR140" s="1"/>
      <c r="LS140" s="1"/>
      <c r="LT140" s="1"/>
      <c r="LU140" s="1"/>
      <c r="LV140" s="1"/>
      <c r="LW140" s="1"/>
      <c r="LX140" s="1"/>
      <c r="LY140" s="1"/>
      <c r="LZ140" s="1"/>
      <c r="MA140" s="1"/>
      <c r="MB140" s="1"/>
      <c r="MC140" s="1"/>
      <c r="MD140" s="1"/>
      <c r="ME140" s="1"/>
      <c r="MF140" s="1"/>
      <c r="MG140" s="1"/>
      <c r="MH140" s="1"/>
      <c r="MI140" s="1"/>
      <c r="MJ140" s="1"/>
      <c r="MK140" s="1"/>
      <c r="ML140" s="1"/>
      <c r="MM140" s="1"/>
      <c r="MN140" s="1"/>
      <c r="MO140" s="1"/>
      <c r="MP140" s="1"/>
      <c r="MQ140" s="1"/>
      <c r="MR140" s="1"/>
      <c r="MS140" s="1"/>
      <c r="MT140" s="1"/>
      <c r="MU140" s="1"/>
      <c r="MV140" s="1"/>
      <c r="MW140" s="1"/>
      <c r="MX140" s="1"/>
      <c r="MY140" s="1"/>
      <c r="MZ140" s="1"/>
      <c r="NA140" s="1"/>
      <c r="NB140" s="1"/>
      <c r="NC140" s="1"/>
      <c r="ND140" s="1"/>
      <c r="NE140" s="1"/>
      <c r="NF140" s="1"/>
      <c r="NG140" s="1"/>
      <c r="NH140" s="1"/>
      <c r="NI140" s="1"/>
      <c r="NJ140" s="1"/>
      <c r="NK140" s="1"/>
      <c r="NL140" s="1"/>
      <c r="NM140" s="1"/>
      <c r="NN140" s="1"/>
      <c r="NO140" s="1"/>
      <c r="NP140" s="1"/>
      <c r="NQ140" s="1"/>
      <c r="NR140" s="1"/>
      <c r="NS140" s="1"/>
      <c r="NT140" s="1"/>
      <c r="NU140" s="1"/>
      <c r="NV140" s="1"/>
      <c r="NW140" s="1"/>
      <c r="NX140" s="1"/>
      <c r="NY140" s="1"/>
      <c r="NZ140" s="1"/>
      <c r="OA140" s="1"/>
      <c r="OB140" s="1"/>
      <c r="OC140" s="1"/>
      <c r="OD140" s="1"/>
      <c r="OE140" s="1"/>
      <c r="OF140" s="1"/>
      <c r="OG140" s="1"/>
      <c r="OH140" s="1"/>
      <c r="OI140" s="1"/>
      <c r="OJ140" s="1"/>
      <c r="OK140" s="1"/>
      <c r="OL140" s="1"/>
      <c r="OM140" s="1"/>
      <c r="ON140" s="1"/>
      <c r="OO140" s="1"/>
      <c r="OP140" s="1"/>
      <c r="OQ140" s="1"/>
      <c r="OR140" s="1"/>
      <c r="OS140" s="1"/>
      <c r="OT140" s="1"/>
      <c r="OU140" s="1"/>
      <c r="OV140" s="1"/>
      <c r="OW140" s="1"/>
      <c r="OX140" s="1"/>
      <c r="OY140" s="1"/>
      <c r="OZ140" s="1"/>
      <c r="PA140" s="1"/>
      <c r="PB140" s="1"/>
      <c r="PC140" s="1"/>
      <c r="PD140" s="1"/>
      <c r="PE140" s="1"/>
      <c r="PF140" s="1"/>
      <c r="PG140" s="1"/>
      <c r="PH140" s="1"/>
      <c r="PI140" s="1"/>
      <c r="PJ140" s="1"/>
      <c r="PK140" s="1"/>
      <c r="PL140" s="1"/>
      <c r="PM140" s="1"/>
      <c r="PN140" s="1"/>
      <c r="PO140" s="1"/>
      <c r="PP140" s="1"/>
      <c r="PQ140" s="1"/>
      <c r="PR140" s="1"/>
      <c r="PS140" s="1"/>
      <c r="PT140" s="1"/>
      <c r="PU140" s="1"/>
      <c r="PV140" s="1"/>
      <c r="PW140" s="1"/>
      <c r="PX140" s="1"/>
      <c r="PY140" s="1"/>
      <c r="PZ140" s="1"/>
      <c r="QA140" s="1"/>
      <c r="QB140" s="1"/>
      <c r="QC140" s="1"/>
      <c r="QD140" s="1"/>
      <c r="QE140" s="1"/>
      <c r="QF140" s="1"/>
      <c r="QG140" s="1"/>
      <c r="QH140" s="1"/>
      <c r="QI140" s="1"/>
      <c r="QJ140" s="1"/>
      <c r="QK140" s="1"/>
      <c r="QL140" s="1"/>
      <c r="QM140" s="1"/>
      <c r="QN140" s="1"/>
      <c r="QO140" s="1"/>
      <c r="QP140" s="1"/>
      <c r="QQ140" s="1"/>
      <c r="QR140" s="1"/>
      <c r="QS140" s="1"/>
      <c r="QT140" s="1"/>
      <c r="QU140" s="1"/>
      <c r="QV140" s="1"/>
      <c r="QW140" s="1"/>
      <c r="QX140" s="1"/>
      <c r="QY140" s="1"/>
      <c r="QZ140" s="1"/>
      <c r="RA140" s="1"/>
      <c r="RB140" s="1"/>
      <c r="RC140" s="1"/>
      <c r="RD140" s="1"/>
      <c r="RE140" s="1"/>
      <c r="RF140" s="1"/>
      <c r="RG140" s="1"/>
      <c r="RH140" s="1"/>
      <c r="RI140" s="1"/>
      <c r="RJ140" s="1"/>
      <c r="RK140" s="1"/>
      <c r="RL140" s="1"/>
      <c r="RM140" s="1"/>
      <c r="RN140" s="1"/>
      <c r="RO140" s="1"/>
      <c r="RP140" s="1"/>
      <c r="RQ140" s="1"/>
      <c r="RR140" s="1"/>
      <c r="RS140" s="1"/>
      <c r="RT140" s="1"/>
      <c r="RU140" s="1"/>
      <c r="RV140" s="1"/>
      <c r="RW140" s="1"/>
      <c r="RX140" s="1"/>
      <c r="RY140" s="1"/>
      <c r="RZ140" s="1"/>
      <c r="SA140" s="1"/>
      <c r="SB140" s="1"/>
      <c r="SC140" s="1"/>
      <c r="SD140" s="1"/>
      <c r="SE140" s="1"/>
      <c r="SF140" s="1"/>
      <c r="SG140" s="1"/>
      <c r="SH140" s="1"/>
      <c r="SI140" s="1"/>
      <c r="SJ140" s="1"/>
      <c r="SK140" s="1"/>
      <c r="SL140" s="1"/>
      <c r="SM140" s="1"/>
      <c r="SN140" s="1"/>
      <c r="SO140" s="1"/>
      <c r="SP140" s="1"/>
      <c r="SQ140" s="1"/>
      <c r="SR140" s="1"/>
      <c r="SS140" s="1"/>
      <c r="ST140" s="1"/>
      <c r="SU140" s="1"/>
      <c r="SV140" s="1"/>
      <c r="SW140" s="1"/>
      <c r="SX140" s="1"/>
      <c r="SY140" s="1"/>
      <c r="SZ140" s="1"/>
      <c r="TA140" s="1"/>
      <c r="TB140" s="1"/>
      <c r="TC140" s="1"/>
      <c r="TD140" s="1"/>
      <c r="TE140" s="1"/>
      <c r="TF140" s="1"/>
      <c r="TG140" s="1"/>
      <c r="TH140" s="1"/>
      <c r="TI140" s="1"/>
      <c r="TJ140" s="1"/>
      <c r="TK140" s="1"/>
      <c r="TL140" s="1"/>
      <c r="TM140" s="1"/>
      <c r="TN140" s="1"/>
      <c r="TO140" s="1"/>
      <c r="TP140" s="1"/>
      <c r="TQ140" s="1"/>
      <c r="TR140" s="1"/>
      <c r="TS140" s="1"/>
      <c r="TT140" s="1"/>
      <c r="TU140" s="1"/>
      <c r="TV140" s="1"/>
      <c r="TW140" s="1"/>
      <c r="TX140" s="1"/>
      <c r="TY140" s="1"/>
      <c r="TZ140" s="1"/>
      <c r="UA140" s="1"/>
      <c r="UB140" s="1"/>
      <c r="UC140" s="1"/>
      <c r="UD140" s="1"/>
      <c r="UE140" s="1"/>
      <c r="UF140" s="1"/>
      <c r="UG140" s="1"/>
      <c r="UH140" s="1"/>
      <c r="UI140" s="1"/>
      <c r="UJ140" s="1"/>
      <c r="UK140" s="1"/>
      <c r="UL140" s="1"/>
      <c r="UM140" s="1"/>
      <c r="UN140" s="1"/>
      <c r="UO140" s="1"/>
      <c r="UP140" s="1"/>
      <c r="UQ140" s="1"/>
      <c r="UR140" s="1"/>
      <c r="US140" s="1"/>
      <c r="UT140" s="1"/>
      <c r="UU140" s="1"/>
      <c r="UV140" s="1"/>
      <c r="UW140" s="1"/>
      <c r="UX140" s="1"/>
      <c r="UY140" s="1"/>
      <c r="UZ140" s="1"/>
      <c r="VA140" s="1"/>
      <c r="VB140" s="1"/>
      <c r="VC140" s="1"/>
      <c r="VD140" s="1"/>
      <c r="VE140" s="1"/>
      <c r="VF140" s="1"/>
      <c r="VG140" s="1"/>
      <c r="VH140" s="1"/>
      <c r="VI140" s="1"/>
      <c r="VJ140" s="1"/>
      <c r="VK140" s="1"/>
      <c r="VL140" s="1"/>
      <c r="VM140" s="1"/>
      <c r="VN140" s="1"/>
      <c r="VO140" s="1"/>
      <c r="VP140" s="1"/>
      <c r="VQ140" s="1"/>
      <c r="VR140" s="1"/>
      <c r="VS140" s="1"/>
      <c r="VT140" s="1"/>
      <c r="VU140" s="1"/>
      <c r="VV140" s="1"/>
      <c r="VW140" s="1"/>
      <c r="VX140" s="1"/>
      <c r="VY140" s="1"/>
      <c r="VZ140" s="1"/>
      <c r="WA140" s="1"/>
      <c r="WB140" s="1"/>
      <c r="WC140" s="1"/>
      <c r="WD140" s="1"/>
      <c r="WE140" s="1"/>
      <c r="WF140" s="1"/>
      <c r="WG140" s="1"/>
      <c r="WH140" s="1"/>
      <c r="WI140" s="1"/>
      <c r="WJ140" s="1"/>
      <c r="WK140" s="1"/>
      <c r="WL140" s="1"/>
      <c r="WM140" s="1"/>
      <c r="WN140" s="1"/>
      <c r="WO140" s="1"/>
      <c r="WP140" s="1"/>
      <c r="WQ140" s="1"/>
      <c r="WR140" s="1"/>
      <c r="WS140" s="1"/>
      <c r="WT140" s="1"/>
      <c r="WU140" s="1"/>
      <c r="WV140" s="1"/>
      <c r="WW140" s="1"/>
      <c r="WX140" s="1"/>
      <c r="WY140" s="1"/>
      <c r="WZ140" s="1"/>
      <c r="XA140" s="1"/>
      <c r="XB140" s="1"/>
      <c r="XC140" s="1"/>
      <c r="XD140" s="1"/>
      <c r="XE140" s="1"/>
      <c r="XF140" s="1"/>
      <c r="XG140" s="1"/>
      <c r="XH140" s="1"/>
      <c r="XI140" s="1"/>
      <c r="XJ140" s="1"/>
      <c r="XK140" s="1"/>
      <c r="XL140" s="1"/>
      <c r="XM140" s="1"/>
      <c r="XN140" s="1"/>
      <c r="XO140" s="1"/>
      <c r="XP140" s="1"/>
      <c r="XQ140" s="1"/>
      <c r="XR140" s="1"/>
      <c r="XS140" s="1"/>
      <c r="XT140" s="1"/>
      <c r="XU140" s="1"/>
      <c r="XV140" s="1"/>
      <c r="XW140" s="1"/>
      <c r="XX140" s="1"/>
      <c r="XY140" s="1"/>
      <c r="XZ140" s="1"/>
      <c r="YA140" s="1"/>
      <c r="YB140" s="1"/>
      <c r="YC140" s="1"/>
      <c r="YD140" s="1"/>
      <c r="YE140" s="1"/>
      <c r="YF140" s="1"/>
      <c r="YG140" s="1"/>
      <c r="YH140" s="1"/>
      <c r="YI140" s="1"/>
      <c r="YJ140" s="1"/>
      <c r="YK140" s="1"/>
      <c r="YL140" s="1"/>
      <c r="YM140" s="1"/>
      <c r="YN140" s="1"/>
      <c r="YO140" s="1"/>
      <c r="YP140" s="1"/>
      <c r="YQ140" s="1"/>
      <c r="YR140" s="1"/>
      <c r="YS140" s="1"/>
      <c r="YT140" s="1"/>
      <c r="YU140" s="1"/>
      <c r="YV140" s="1"/>
      <c r="YW140" s="1"/>
      <c r="YX140" s="1"/>
      <c r="YY140" s="1"/>
      <c r="YZ140" s="1"/>
      <c r="ZA140" s="1"/>
      <c r="ZB140" s="1"/>
      <c r="ZC140" s="1"/>
      <c r="ZD140" s="1"/>
      <c r="ZE140" s="1"/>
      <c r="ZF140" s="1"/>
      <c r="ZG140" s="1"/>
      <c r="ZH140" s="1"/>
      <c r="ZI140" s="1"/>
      <c r="ZJ140" s="1"/>
      <c r="ZK140" s="1"/>
      <c r="ZL140" s="1"/>
      <c r="ZM140" s="1"/>
      <c r="ZN140" s="1"/>
      <c r="ZO140" s="1"/>
      <c r="ZP140" s="1"/>
      <c r="ZQ140" s="1"/>
      <c r="ZR140" s="1"/>
      <c r="ZS140" s="1"/>
      <c r="ZT140" s="1"/>
      <c r="ZU140" s="1"/>
      <c r="ZV140" s="1"/>
      <c r="ZW140" s="1"/>
      <c r="ZX140" s="1"/>
      <c r="ZY140" s="1"/>
      <c r="ZZ140" s="1"/>
      <c r="AAA140" s="1"/>
      <c r="AAB140" s="1"/>
      <c r="AAC140" s="1"/>
      <c r="AAD140" s="1"/>
      <c r="AAE140" s="1"/>
      <c r="AAF140" s="1"/>
      <c r="AAG140" s="1"/>
      <c r="AAH140" s="1"/>
      <c r="AAI140" s="1"/>
      <c r="AAJ140" s="1"/>
      <c r="AAK140" s="1"/>
      <c r="AAL140" s="1"/>
      <c r="AAM140" s="1"/>
      <c r="AAN140" s="1"/>
      <c r="AAO140" s="1"/>
      <c r="AAP140" s="1"/>
      <c r="AAQ140" s="1"/>
      <c r="AAR140" s="1"/>
      <c r="AAS140" s="1"/>
      <c r="AAT140" s="1"/>
      <c r="AAU140" s="1"/>
      <c r="AAV140" s="1"/>
      <c r="AAW140" s="1"/>
      <c r="AAX140" s="1"/>
      <c r="AAY140" s="1"/>
      <c r="AAZ140" s="1"/>
      <c r="ABA140" s="1"/>
      <c r="ABB140" s="1"/>
      <c r="ABC140" s="1"/>
      <c r="ABD140" s="1"/>
      <c r="ABE140" s="1"/>
      <c r="ABF140" s="1"/>
      <c r="ABG140" s="1"/>
      <c r="ABH140" s="1"/>
      <c r="ABI140" s="1"/>
      <c r="ABJ140" s="1"/>
      <c r="ABK140" s="1"/>
      <c r="ABL140" s="1"/>
      <c r="ABM140" s="1"/>
      <c r="ABN140" s="1"/>
      <c r="ABO140" s="1"/>
      <c r="ABP140" s="1"/>
      <c r="ABQ140" s="1"/>
      <c r="ABR140" s="1"/>
      <c r="ABS140" s="1"/>
      <c r="ABT140" s="1"/>
      <c r="ABU140" s="1"/>
      <c r="ABV140" s="1"/>
      <c r="ABW140" s="1"/>
      <c r="ABX140" s="1"/>
      <c r="ABY140" s="1"/>
      <c r="ABZ140" s="1"/>
      <c r="ACA140" s="1"/>
      <c r="ACB140" s="1"/>
      <c r="ACC140" s="1"/>
      <c r="ACD140" s="1"/>
      <c r="ACE140" s="1"/>
      <c r="ACF140" s="1"/>
      <c r="ACG140" s="1"/>
      <c r="ACH140" s="1"/>
      <c r="ACI140" s="1"/>
      <c r="ACJ140" s="1"/>
      <c r="ACK140" s="1"/>
      <c r="ACL140" s="1"/>
      <c r="ACM140" s="1"/>
      <c r="ACN140" s="1"/>
      <c r="ACO140" s="1"/>
      <c r="ACP140" s="1"/>
      <c r="ACQ140" s="1"/>
      <c r="ACR140" s="1"/>
      <c r="ACS140" s="1"/>
      <c r="ACT140" s="1"/>
      <c r="ACU140" s="1"/>
      <c r="ACV140" s="1"/>
      <c r="ACW140" s="1"/>
      <c r="ACX140" s="1"/>
      <c r="ACY140" s="1"/>
      <c r="ACZ140" s="1"/>
      <c r="ADA140" s="1"/>
      <c r="ADB140" s="1"/>
      <c r="ADC140" s="1"/>
      <c r="ADD140" s="1"/>
      <c r="ADE140" s="1"/>
      <c r="ADF140" s="1"/>
      <c r="ADG140" s="1"/>
      <c r="ADH140" s="1"/>
      <c r="ADI140" s="1"/>
      <c r="ADJ140" s="1"/>
      <c r="ADK140" s="1"/>
      <c r="ADL140" s="1"/>
      <c r="ADM140" s="1"/>
      <c r="ADN140" s="1"/>
      <c r="ADO140" s="1"/>
      <c r="ADP140" s="1"/>
      <c r="ADQ140" s="1"/>
      <c r="ADR140" s="1"/>
      <c r="ADS140" s="1"/>
      <c r="ADT140" s="1"/>
      <c r="ADU140" s="1"/>
      <c r="ADV140" s="1"/>
      <c r="ADW140" s="1"/>
      <c r="ADX140" s="1"/>
      <c r="ADY140" s="1"/>
      <c r="ADZ140" s="1"/>
      <c r="AEA140" s="1"/>
      <c r="AEB140" s="1"/>
      <c r="AEC140" s="1"/>
      <c r="AED140" s="1"/>
      <c r="AEE140" s="1"/>
      <c r="AEF140" s="1"/>
      <c r="AEG140" s="1"/>
      <c r="AEH140" s="1"/>
      <c r="AEI140" s="1"/>
      <c r="AEJ140" s="1"/>
      <c r="AEK140" s="1"/>
      <c r="AEL140" s="1"/>
      <c r="AEM140" s="1"/>
      <c r="AEN140" s="1"/>
      <c r="AEO140" s="1"/>
      <c r="AEP140" s="1"/>
      <c r="AEQ140" s="1"/>
      <c r="AER140" s="1"/>
      <c r="AES140" s="1"/>
      <c r="AET140" s="1"/>
      <c r="AEU140" s="1"/>
      <c r="AEV140" s="1"/>
      <c r="AEW140" s="1"/>
      <c r="AEX140" s="1"/>
      <c r="AEY140" s="1"/>
      <c r="AEZ140" s="1"/>
      <c r="AFA140" s="1"/>
      <c r="AFB140" s="1"/>
      <c r="AFC140" s="1"/>
      <c r="AFD140" s="1"/>
      <c r="AFE140" s="1"/>
      <c r="AFF140" s="1"/>
      <c r="AFG140" s="1"/>
      <c r="AFH140" s="1"/>
      <c r="AFI140" s="1"/>
      <c r="AFJ140" s="1"/>
      <c r="AFK140" s="1"/>
      <c r="AFL140" s="1"/>
      <c r="AFM140" s="1"/>
      <c r="AFN140" s="1"/>
      <c r="AFO140" s="1"/>
      <c r="AFP140" s="1"/>
      <c r="AFQ140" s="1"/>
      <c r="AFR140" s="1"/>
      <c r="AFS140" s="1"/>
      <c r="AFT140" s="1"/>
      <c r="AFU140" s="1"/>
      <c r="AFV140" s="1"/>
      <c r="AFW140" s="1"/>
      <c r="AFX140" s="1"/>
      <c r="AFY140" s="1"/>
      <c r="AFZ140" s="1"/>
      <c r="AGA140" s="1"/>
      <c r="AGB140" s="1"/>
      <c r="AGC140" s="1"/>
      <c r="AGD140" s="1"/>
      <c r="AGE140" s="1"/>
      <c r="AGF140" s="1"/>
      <c r="AGG140" s="1"/>
      <c r="AGH140" s="1"/>
      <c r="AGI140" s="1"/>
      <c r="AGJ140" s="1"/>
      <c r="AGK140" s="1"/>
      <c r="AGL140" s="1"/>
      <c r="AGM140" s="1"/>
      <c r="AGN140" s="1"/>
      <c r="AGO140" s="1"/>
      <c r="AGP140" s="1"/>
      <c r="AGQ140" s="1"/>
      <c r="AGR140" s="1"/>
      <c r="AGS140" s="1"/>
      <c r="AGT140" s="1"/>
      <c r="AGU140" s="1"/>
      <c r="AGV140" s="1"/>
      <c r="AGW140" s="1"/>
      <c r="AGX140" s="1"/>
      <c r="AGY140" s="1"/>
      <c r="AGZ140" s="1"/>
      <c r="AHA140" s="1"/>
      <c r="AHB140" s="1"/>
      <c r="AHC140" s="1"/>
      <c r="AHD140" s="1"/>
      <c r="AHE140" s="1"/>
      <c r="AHF140" s="1"/>
      <c r="AHG140" s="1"/>
      <c r="AHH140" s="1"/>
      <c r="AHI140" s="1"/>
      <c r="AHJ140" s="1"/>
      <c r="AHK140" s="1"/>
      <c r="AHL140" s="1"/>
      <c r="AHM140" s="1"/>
      <c r="AHN140" s="1"/>
      <c r="AHO140" s="1"/>
      <c r="AHP140" s="1"/>
      <c r="AHQ140" s="1"/>
      <c r="AHR140" s="1"/>
      <c r="AHS140" s="1"/>
      <c r="AHT140" s="1"/>
      <c r="AHU140" s="1"/>
      <c r="AHV140" s="1"/>
      <c r="AHW140" s="1"/>
      <c r="AHX140" s="1"/>
      <c r="AHY140" s="1"/>
      <c r="AHZ140" s="1"/>
      <c r="AIA140" s="1"/>
      <c r="AIB140" s="1"/>
      <c r="AIC140" s="1"/>
      <c r="AID140" s="1"/>
      <c r="AIE140" s="1"/>
      <c r="AIF140" s="1"/>
      <c r="AIG140" s="1"/>
      <c r="AIH140" s="1"/>
      <c r="AII140" s="1"/>
      <c r="AIJ140" s="1"/>
      <c r="AIK140" s="1"/>
      <c r="AIL140" s="1"/>
      <c r="AIM140" s="1"/>
      <c r="AIN140" s="1"/>
      <c r="AIO140" s="1"/>
      <c r="AIP140" s="1"/>
      <c r="AIQ140" s="1"/>
      <c r="AIR140" s="1"/>
      <c r="AIS140" s="1"/>
      <c r="AIT140" s="1"/>
      <c r="AIU140" s="1"/>
      <c r="AIV140" s="1"/>
      <c r="AIW140" s="1"/>
      <c r="AIX140" s="1"/>
      <c r="AIY140" s="1"/>
      <c r="AIZ140" s="1"/>
      <c r="AJA140" s="1"/>
      <c r="AJB140" s="1"/>
      <c r="AJC140" s="1"/>
      <c r="AJD140" s="1"/>
      <c r="AJE140" s="1"/>
      <c r="AJF140" s="1"/>
      <c r="AJG140" s="1"/>
      <c r="AJH140" s="1"/>
      <c r="AJI140" s="1"/>
      <c r="AJJ140" s="1"/>
      <c r="AJK140" s="1"/>
      <c r="AJL140" s="1"/>
      <c r="AJM140" s="1"/>
      <c r="AJN140" s="1"/>
      <c r="AJO140" s="1"/>
      <c r="AJP140" s="1"/>
      <c r="AJQ140" s="1"/>
      <c r="AJR140" s="1"/>
      <c r="AJS140" s="1"/>
      <c r="AJT140" s="1"/>
      <c r="AJU140" s="1"/>
      <c r="AJV140" s="1"/>
      <c r="AJW140" s="1"/>
      <c r="AJX140" s="1"/>
      <c r="AJY140" s="1"/>
      <c r="AJZ140" s="1"/>
      <c r="AKA140" s="1"/>
      <c r="AKB140" s="1"/>
      <c r="AKC140" s="1"/>
      <c r="AKD140" s="1"/>
      <c r="AKE140" s="1"/>
      <c r="AKF140" s="1"/>
      <c r="AKG140" s="1"/>
      <c r="AKH140" s="1"/>
      <c r="AKI140" s="1"/>
      <c r="AKJ140" s="1"/>
      <c r="AKK140" s="1"/>
      <c r="AKL140" s="1"/>
      <c r="AKM140" s="1"/>
      <c r="AKN140" s="1"/>
      <c r="AKO140" s="1"/>
      <c r="AKP140" s="1"/>
      <c r="AKQ140" s="1"/>
      <c r="AKR140" s="1"/>
      <c r="AKS140" s="1"/>
      <c r="AKT140" s="1"/>
      <c r="AKU140" s="1"/>
      <c r="AKV140" s="1"/>
      <c r="AKW140" s="1"/>
      <c r="AKX140" s="1"/>
      <c r="AKY140" s="1"/>
      <c r="AKZ140" s="1"/>
      <c r="ALA140" s="1"/>
      <c r="ALB140" s="1"/>
      <c r="ALC140" s="1"/>
      <c r="ALD140" s="1"/>
      <c r="ALE140" s="1"/>
      <c r="ALF140" s="1"/>
      <c r="ALG140" s="1"/>
      <c r="ALH140" s="1"/>
      <c r="ALI140" s="1"/>
      <c r="ALJ140" s="1"/>
      <c r="ALK140" s="1"/>
      <c r="ALL140" s="1"/>
      <c r="ALM140" s="1"/>
      <c r="ALN140" s="1"/>
      <c r="ALO140" s="1"/>
      <c r="ALP140" s="1"/>
      <c r="ALQ140" s="1"/>
      <c r="ALR140" s="1"/>
      <c r="ALS140" s="1"/>
      <c r="ALT140" s="1"/>
      <c r="ALU140" s="1"/>
      <c r="ALV140" s="1"/>
      <c r="ALW140" s="1"/>
      <c r="ALX140" s="1"/>
      <c r="ALY140" s="1"/>
      <c r="ALZ140" s="1"/>
      <c r="AMA140" s="1"/>
      <c r="AMB140" s="1"/>
      <c r="AMC140" s="1"/>
      <c r="AMD140" s="1"/>
      <c r="AME140" s="1"/>
      <c r="AMF140" s="1"/>
      <c r="AMG140" s="1"/>
      <c r="AMH140" s="1"/>
      <c r="AMI140" s="1"/>
      <c r="AMJ140" s="1"/>
      <c r="AMK140" s="1"/>
      <c r="AML140" s="1"/>
      <c r="AMM140" s="1"/>
      <c r="AMN140" s="1"/>
      <c r="AMO140" s="1"/>
      <c r="AMP140" s="1"/>
      <c r="AMQ140" s="1"/>
      <c r="AMR140" s="1"/>
      <c r="AMS140" s="1"/>
      <c r="AMT140" s="1"/>
      <c r="AMU140" s="1"/>
      <c r="AMV140" s="1"/>
      <c r="AMW140" s="1"/>
      <c r="AMX140" s="1"/>
      <c r="AMY140" s="1"/>
      <c r="AMZ140" s="1"/>
      <c r="ANA140" s="1"/>
      <c r="ANB140" s="1"/>
      <c r="ANC140" s="1"/>
      <c r="AND140" s="1"/>
      <c r="ANE140" s="1"/>
      <c r="ANF140" s="1"/>
      <c r="ANG140" s="1"/>
      <c r="ANH140" s="1"/>
      <c r="ANI140" s="1"/>
      <c r="ANJ140" s="1"/>
      <c r="ANK140" s="1"/>
      <c r="ANL140" s="1"/>
      <c r="ANM140" s="1"/>
      <c r="ANN140" s="1"/>
      <c r="ANO140" s="1"/>
      <c r="ANP140" s="1"/>
      <c r="ANQ140" s="1"/>
      <c r="ANR140" s="1"/>
      <c r="ANS140" s="1"/>
      <c r="ANT140" s="1"/>
      <c r="ANU140" s="1"/>
      <c r="ANV140" s="1"/>
      <c r="ANW140" s="1"/>
      <c r="ANX140" s="1"/>
      <c r="ANY140" s="1"/>
      <c r="ANZ140" s="1"/>
      <c r="AOA140" s="1"/>
      <c r="AOB140" s="1"/>
      <c r="AOC140" s="1"/>
      <c r="AOD140" s="1"/>
      <c r="AOE140" s="1"/>
      <c r="AOF140" s="1"/>
      <c r="AOG140" s="1"/>
      <c r="AOH140" s="1"/>
      <c r="AOI140" s="1"/>
      <c r="AOJ140" s="1"/>
      <c r="AOK140" s="1"/>
      <c r="AOL140" s="1"/>
      <c r="AOM140" s="1"/>
      <c r="AON140" s="1"/>
      <c r="AOO140" s="1"/>
      <c r="AOP140" s="1"/>
      <c r="AOQ140" s="1"/>
      <c r="AOR140" s="1"/>
      <c r="AOS140" s="1"/>
      <c r="AOT140" s="1"/>
      <c r="AOU140" s="1"/>
      <c r="AOV140" s="1"/>
      <c r="AOW140" s="1"/>
      <c r="AOX140" s="1"/>
      <c r="AOY140" s="1"/>
      <c r="AOZ140" s="1"/>
      <c r="APA140" s="1"/>
      <c r="APB140" s="1"/>
      <c r="APC140" s="1"/>
      <c r="APD140" s="1"/>
      <c r="APE140" s="1"/>
      <c r="APF140" s="1"/>
      <c r="APG140" s="1"/>
      <c r="APH140" s="1"/>
      <c r="API140" s="1"/>
    </row>
    <row r="141" spans="1:1101" x14ac:dyDescent="0.2">
      <c r="A141" s="9" t="s">
        <v>22</v>
      </c>
      <c r="B141" s="22">
        <v>1</v>
      </c>
      <c r="C141" s="22">
        <f t="shared" ref="C141:C142" si="69">D141+E141</f>
        <v>182</v>
      </c>
      <c r="D141" s="22">
        <v>165</v>
      </c>
      <c r="E141" s="16">
        <v>17</v>
      </c>
      <c r="F141" s="23"/>
      <c r="G141" s="30" t="s">
        <v>56</v>
      </c>
      <c r="H141" s="24">
        <f t="shared" si="68"/>
        <v>147.19</v>
      </c>
      <c r="I141" s="23">
        <f t="shared" si="53"/>
        <v>181.91</v>
      </c>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c r="FT141" s="1"/>
      <c r="FU141" s="1"/>
      <c r="FV141" s="1"/>
      <c r="FW141" s="1"/>
      <c r="FX141" s="1"/>
      <c r="FY141" s="1"/>
      <c r="FZ141" s="1"/>
      <c r="GA141" s="1"/>
      <c r="GB141" s="1"/>
      <c r="GC141" s="1"/>
      <c r="GD141" s="1"/>
      <c r="GE141" s="1"/>
      <c r="GF141" s="1"/>
      <c r="GG141" s="1"/>
      <c r="GH141" s="1"/>
      <c r="GI141" s="1"/>
      <c r="GJ141" s="1"/>
      <c r="GK141" s="1"/>
      <c r="GL141" s="1"/>
      <c r="GM141" s="1"/>
      <c r="GN141" s="1"/>
      <c r="GO141" s="1"/>
      <c r="GP141" s="1"/>
      <c r="GQ141" s="1"/>
      <c r="GR141" s="1"/>
      <c r="GS141" s="1"/>
      <c r="GT141" s="1"/>
      <c r="GU141" s="1"/>
      <c r="GV141" s="1"/>
      <c r="GW141" s="1"/>
      <c r="GX141" s="1"/>
      <c r="GY141" s="1"/>
      <c r="GZ141" s="1"/>
      <c r="HA141" s="1"/>
      <c r="HB141" s="1"/>
      <c r="HC141" s="1"/>
      <c r="HD141" s="1"/>
      <c r="HE141" s="1"/>
      <c r="HF141" s="1"/>
      <c r="HG141" s="1"/>
      <c r="HH141" s="1"/>
      <c r="HI141" s="1"/>
      <c r="HJ141" s="1"/>
      <c r="HK141" s="1"/>
      <c r="HL141" s="1"/>
      <c r="HM141" s="1"/>
      <c r="HN141" s="1"/>
      <c r="HO141" s="1"/>
      <c r="HP141" s="1"/>
      <c r="HQ141" s="1"/>
      <c r="HR141" s="1"/>
      <c r="HS141" s="1"/>
      <c r="HT141" s="1"/>
      <c r="HU141" s="1"/>
      <c r="HV141" s="1"/>
      <c r="HW141" s="1"/>
      <c r="HX141" s="1"/>
      <c r="HY141" s="1"/>
      <c r="HZ141" s="1"/>
      <c r="IA141" s="1"/>
      <c r="IB141" s="1"/>
      <c r="IC141" s="1"/>
      <c r="ID141" s="1"/>
      <c r="IE141" s="1"/>
      <c r="IF141" s="1"/>
      <c r="IG141" s="1"/>
      <c r="IH141" s="1"/>
      <c r="II141" s="1"/>
      <c r="IJ141" s="1"/>
      <c r="IK141" s="1"/>
      <c r="IL141" s="1"/>
      <c r="IM141" s="1"/>
      <c r="IN141" s="1"/>
      <c r="IO141" s="1"/>
      <c r="IP141" s="1"/>
      <c r="IQ141" s="1"/>
      <c r="IR141" s="1"/>
      <c r="IS141" s="1"/>
      <c r="IT141" s="1"/>
      <c r="IU141" s="1"/>
      <c r="IV141" s="1"/>
      <c r="IW141" s="1"/>
      <c r="IX141" s="1"/>
      <c r="IY141" s="1"/>
      <c r="IZ141" s="1"/>
      <c r="JA141" s="1"/>
      <c r="JB141" s="1"/>
      <c r="JC141" s="1"/>
      <c r="JD141" s="1"/>
      <c r="JE141" s="1"/>
      <c r="JF141" s="1"/>
      <c r="JG141" s="1"/>
      <c r="JH141" s="1"/>
      <c r="JI141" s="1"/>
      <c r="JJ141" s="1"/>
      <c r="JK141" s="1"/>
      <c r="JL141" s="1"/>
      <c r="JM141" s="1"/>
      <c r="JN141" s="1"/>
      <c r="JO141" s="1"/>
      <c r="JP141" s="1"/>
      <c r="JQ141" s="1"/>
      <c r="JR141" s="1"/>
      <c r="JS141" s="1"/>
      <c r="JT141" s="1"/>
      <c r="JU141" s="1"/>
      <c r="JV141" s="1"/>
      <c r="JW141" s="1"/>
      <c r="JX141" s="1"/>
      <c r="JY141" s="1"/>
      <c r="JZ141" s="1"/>
      <c r="KA141" s="1"/>
      <c r="KB141" s="1"/>
      <c r="KC141" s="1"/>
      <c r="KD141" s="1"/>
      <c r="KE141" s="1"/>
      <c r="KF141" s="1"/>
      <c r="KG141" s="1"/>
      <c r="KH141" s="1"/>
      <c r="KI141" s="1"/>
      <c r="KJ141" s="1"/>
      <c r="KK141" s="1"/>
      <c r="KL141" s="1"/>
      <c r="KM141" s="1"/>
      <c r="KN141" s="1"/>
      <c r="KO141" s="1"/>
      <c r="KP141" s="1"/>
      <c r="KQ141" s="1"/>
      <c r="KR141" s="1"/>
      <c r="KS141" s="1"/>
      <c r="KT141" s="1"/>
      <c r="KU141" s="1"/>
      <c r="KV141" s="1"/>
      <c r="KW141" s="1"/>
      <c r="KX141" s="1"/>
      <c r="KY141" s="1"/>
      <c r="KZ141" s="1"/>
      <c r="LA141" s="1"/>
      <c r="LB141" s="1"/>
      <c r="LC141" s="1"/>
      <c r="LD141" s="1"/>
      <c r="LE141" s="1"/>
      <c r="LF141" s="1"/>
      <c r="LG141" s="1"/>
      <c r="LH141" s="1"/>
      <c r="LI141" s="1"/>
      <c r="LJ141" s="1"/>
      <c r="LK141" s="1"/>
      <c r="LL141" s="1"/>
      <c r="LM141" s="1"/>
      <c r="LN141" s="1"/>
      <c r="LO141" s="1"/>
      <c r="LP141" s="1"/>
      <c r="LQ141" s="1"/>
      <c r="LR141" s="1"/>
      <c r="LS141" s="1"/>
      <c r="LT141" s="1"/>
      <c r="LU141" s="1"/>
      <c r="LV141" s="1"/>
      <c r="LW141" s="1"/>
      <c r="LX141" s="1"/>
      <c r="LY141" s="1"/>
      <c r="LZ141" s="1"/>
      <c r="MA141" s="1"/>
      <c r="MB141" s="1"/>
      <c r="MC141" s="1"/>
      <c r="MD141" s="1"/>
      <c r="ME141" s="1"/>
      <c r="MF141" s="1"/>
      <c r="MG141" s="1"/>
      <c r="MH141" s="1"/>
      <c r="MI141" s="1"/>
      <c r="MJ141" s="1"/>
      <c r="MK141" s="1"/>
      <c r="ML141" s="1"/>
      <c r="MM141" s="1"/>
      <c r="MN141" s="1"/>
      <c r="MO141" s="1"/>
      <c r="MP141" s="1"/>
      <c r="MQ141" s="1"/>
      <c r="MR141" s="1"/>
      <c r="MS141" s="1"/>
      <c r="MT141" s="1"/>
      <c r="MU141" s="1"/>
      <c r="MV141" s="1"/>
      <c r="MW141" s="1"/>
      <c r="MX141" s="1"/>
      <c r="MY141" s="1"/>
      <c r="MZ141" s="1"/>
      <c r="NA141" s="1"/>
      <c r="NB141" s="1"/>
      <c r="NC141" s="1"/>
      <c r="ND141" s="1"/>
      <c r="NE141" s="1"/>
      <c r="NF141" s="1"/>
      <c r="NG141" s="1"/>
      <c r="NH141" s="1"/>
      <c r="NI141" s="1"/>
      <c r="NJ141" s="1"/>
      <c r="NK141" s="1"/>
      <c r="NL141" s="1"/>
      <c r="NM141" s="1"/>
      <c r="NN141" s="1"/>
      <c r="NO141" s="1"/>
      <c r="NP141" s="1"/>
      <c r="NQ141" s="1"/>
      <c r="NR141" s="1"/>
      <c r="NS141" s="1"/>
      <c r="NT141" s="1"/>
      <c r="NU141" s="1"/>
      <c r="NV141" s="1"/>
      <c r="NW141" s="1"/>
      <c r="NX141" s="1"/>
      <c r="NY141" s="1"/>
      <c r="NZ141" s="1"/>
      <c r="OA141" s="1"/>
      <c r="OB141" s="1"/>
      <c r="OC141" s="1"/>
      <c r="OD141" s="1"/>
      <c r="OE141" s="1"/>
      <c r="OF141" s="1"/>
      <c r="OG141" s="1"/>
      <c r="OH141" s="1"/>
      <c r="OI141" s="1"/>
      <c r="OJ141" s="1"/>
      <c r="OK141" s="1"/>
      <c r="OL141" s="1"/>
      <c r="OM141" s="1"/>
      <c r="ON141" s="1"/>
      <c r="OO141" s="1"/>
      <c r="OP141" s="1"/>
      <c r="OQ141" s="1"/>
      <c r="OR141" s="1"/>
      <c r="OS141" s="1"/>
      <c r="OT141" s="1"/>
      <c r="OU141" s="1"/>
      <c r="OV141" s="1"/>
      <c r="OW141" s="1"/>
      <c r="OX141" s="1"/>
      <c r="OY141" s="1"/>
      <c r="OZ141" s="1"/>
      <c r="PA141" s="1"/>
      <c r="PB141" s="1"/>
      <c r="PC141" s="1"/>
      <c r="PD141" s="1"/>
      <c r="PE141" s="1"/>
      <c r="PF141" s="1"/>
      <c r="PG141" s="1"/>
      <c r="PH141" s="1"/>
      <c r="PI141" s="1"/>
      <c r="PJ141" s="1"/>
      <c r="PK141" s="1"/>
      <c r="PL141" s="1"/>
      <c r="PM141" s="1"/>
      <c r="PN141" s="1"/>
      <c r="PO141" s="1"/>
      <c r="PP141" s="1"/>
      <c r="PQ141" s="1"/>
      <c r="PR141" s="1"/>
      <c r="PS141" s="1"/>
      <c r="PT141" s="1"/>
      <c r="PU141" s="1"/>
      <c r="PV141" s="1"/>
      <c r="PW141" s="1"/>
      <c r="PX141" s="1"/>
      <c r="PY141" s="1"/>
      <c r="PZ141" s="1"/>
      <c r="QA141" s="1"/>
      <c r="QB141" s="1"/>
      <c r="QC141" s="1"/>
      <c r="QD141" s="1"/>
      <c r="QE141" s="1"/>
      <c r="QF141" s="1"/>
      <c r="QG141" s="1"/>
      <c r="QH141" s="1"/>
      <c r="QI141" s="1"/>
      <c r="QJ141" s="1"/>
      <c r="QK141" s="1"/>
      <c r="QL141" s="1"/>
      <c r="QM141" s="1"/>
      <c r="QN141" s="1"/>
      <c r="QO141" s="1"/>
      <c r="QP141" s="1"/>
      <c r="QQ141" s="1"/>
      <c r="QR141" s="1"/>
      <c r="QS141" s="1"/>
      <c r="QT141" s="1"/>
      <c r="QU141" s="1"/>
      <c r="QV141" s="1"/>
      <c r="QW141" s="1"/>
      <c r="QX141" s="1"/>
      <c r="QY141" s="1"/>
      <c r="QZ141" s="1"/>
      <c r="RA141" s="1"/>
      <c r="RB141" s="1"/>
      <c r="RC141" s="1"/>
      <c r="RD141" s="1"/>
      <c r="RE141" s="1"/>
      <c r="RF141" s="1"/>
      <c r="RG141" s="1"/>
      <c r="RH141" s="1"/>
      <c r="RI141" s="1"/>
      <c r="RJ141" s="1"/>
      <c r="RK141" s="1"/>
      <c r="RL141" s="1"/>
      <c r="RM141" s="1"/>
      <c r="RN141" s="1"/>
      <c r="RO141" s="1"/>
      <c r="RP141" s="1"/>
      <c r="RQ141" s="1"/>
      <c r="RR141" s="1"/>
      <c r="RS141" s="1"/>
      <c r="RT141" s="1"/>
      <c r="RU141" s="1"/>
      <c r="RV141" s="1"/>
      <c r="RW141" s="1"/>
      <c r="RX141" s="1"/>
      <c r="RY141" s="1"/>
      <c r="RZ141" s="1"/>
      <c r="SA141" s="1"/>
      <c r="SB141" s="1"/>
      <c r="SC141" s="1"/>
      <c r="SD141" s="1"/>
      <c r="SE141" s="1"/>
      <c r="SF141" s="1"/>
      <c r="SG141" s="1"/>
      <c r="SH141" s="1"/>
      <c r="SI141" s="1"/>
      <c r="SJ141" s="1"/>
      <c r="SK141" s="1"/>
      <c r="SL141" s="1"/>
      <c r="SM141" s="1"/>
      <c r="SN141" s="1"/>
      <c r="SO141" s="1"/>
      <c r="SP141" s="1"/>
      <c r="SQ141" s="1"/>
      <c r="SR141" s="1"/>
      <c r="SS141" s="1"/>
      <c r="ST141" s="1"/>
      <c r="SU141" s="1"/>
      <c r="SV141" s="1"/>
      <c r="SW141" s="1"/>
      <c r="SX141" s="1"/>
      <c r="SY141" s="1"/>
      <c r="SZ141" s="1"/>
      <c r="TA141" s="1"/>
      <c r="TB141" s="1"/>
      <c r="TC141" s="1"/>
      <c r="TD141" s="1"/>
      <c r="TE141" s="1"/>
      <c r="TF141" s="1"/>
      <c r="TG141" s="1"/>
      <c r="TH141" s="1"/>
      <c r="TI141" s="1"/>
      <c r="TJ141" s="1"/>
      <c r="TK141" s="1"/>
      <c r="TL141" s="1"/>
      <c r="TM141" s="1"/>
      <c r="TN141" s="1"/>
      <c r="TO141" s="1"/>
      <c r="TP141" s="1"/>
      <c r="TQ141" s="1"/>
      <c r="TR141" s="1"/>
      <c r="TS141" s="1"/>
      <c r="TT141" s="1"/>
      <c r="TU141" s="1"/>
      <c r="TV141" s="1"/>
      <c r="TW141" s="1"/>
      <c r="TX141" s="1"/>
      <c r="TY141" s="1"/>
      <c r="TZ141" s="1"/>
      <c r="UA141" s="1"/>
      <c r="UB141" s="1"/>
      <c r="UC141" s="1"/>
      <c r="UD141" s="1"/>
      <c r="UE141" s="1"/>
      <c r="UF141" s="1"/>
      <c r="UG141" s="1"/>
      <c r="UH141" s="1"/>
      <c r="UI141" s="1"/>
      <c r="UJ141" s="1"/>
      <c r="UK141" s="1"/>
      <c r="UL141" s="1"/>
      <c r="UM141" s="1"/>
      <c r="UN141" s="1"/>
      <c r="UO141" s="1"/>
      <c r="UP141" s="1"/>
      <c r="UQ141" s="1"/>
      <c r="UR141" s="1"/>
      <c r="US141" s="1"/>
      <c r="UT141" s="1"/>
      <c r="UU141" s="1"/>
      <c r="UV141" s="1"/>
      <c r="UW141" s="1"/>
      <c r="UX141" s="1"/>
      <c r="UY141" s="1"/>
      <c r="UZ141" s="1"/>
      <c r="VA141" s="1"/>
      <c r="VB141" s="1"/>
      <c r="VC141" s="1"/>
      <c r="VD141" s="1"/>
      <c r="VE141" s="1"/>
      <c r="VF141" s="1"/>
      <c r="VG141" s="1"/>
      <c r="VH141" s="1"/>
      <c r="VI141" s="1"/>
      <c r="VJ141" s="1"/>
      <c r="VK141" s="1"/>
      <c r="VL141" s="1"/>
      <c r="VM141" s="1"/>
      <c r="VN141" s="1"/>
      <c r="VO141" s="1"/>
      <c r="VP141" s="1"/>
      <c r="VQ141" s="1"/>
      <c r="VR141" s="1"/>
      <c r="VS141" s="1"/>
      <c r="VT141" s="1"/>
      <c r="VU141" s="1"/>
      <c r="VV141" s="1"/>
      <c r="VW141" s="1"/>
      <c r="VX141" s="1"/>
      <c r="VY141" s="1"/>
      <c r="VZ141" s="1"/>
      <c r="WA141" s="1"/>
      <c r="WB141" s="1"/>
      <c r="WC141" s="1"/>
      <c r="WD141" s="1"/>
      <c r="WE141" s="1"/>
      <c r="WF141" s="1"/>
      <c r="WG141" s="1"/>
      <c r="WH141" s="1"/>
      <c r="WI141" s="1"/>
      <c r="WJ141" s="1"/>
      <c r="WK141" s="1"/>
      <c r="WL141" s="1"/>
      <c r="WM141" s="1"/>
      <c r="WN141" s="1"/>
      <c r="WO141" s="1"/>
      <c r="WP141" s="1"/>
      <c r="WQ141" s="1"/>
      <c r="WR141" s="1"/>
      <c r="WS141" s="1"/>
      <c r="WT141" s="1"/>
      <c r="WU141" s="1"/>
      <c r="WV141" s="1"/>
      <c r="WW141" s="1"/>
      <c r="WX141" s="1"/>
      <c r="WY141" s="1"/>
      <c r="WZ141" s="1"/>
      <c r="XA141" s="1"/>
      <c r="XB141" s="1"/>
      <c r="XC141" s="1"/>
      <c r="XD141" s="1"/>
      <c r="XE141" s="1"/>
      <c r="XF141" s="1"/>
      <c r="XG141" s="1"/>
      <c r="XH141" s="1"/>
      <c r="XI141" s="1"/>
      <c r="XJ141" s="1"/>
      <c r="XK141" s="1"/>
      <c r="XL141" s="1"/>
      <c r="XM141" s="1"/>
      <c r="XN141" s="1"/>
      <c r="XO141" s="1"/>
      <c r="XP141" s="1"/>
      <c r="XQ141" s="1"/>
      <c r="XR141" s="1"/>
      <c r="XS141" s="1"/>
      <c r="XT141" s="1"/>
      <c r="XU141" s="1"/>
      <c r="XV141" s="1"/>
      <c r="XW141" s="1"/>
      <c r="XX141" s="1"/>
      <c r="XY141" s="1"/>
      <c r="XZ141" s="1"/>
      <c r="YA141" s="1"/>
      <c r="YB141" s="1"/>
      <c r="YC141" s="1"/>
      <c r="YD141" s="1"/>
      <c r="YE141" s="1"/>
      <c r="YF141" s="1"/>
      <c r="YG141" s="1"/>
      <c r="YH141" s="1"/>
      <c r="YI141" s="1"/>
      <c r="YJ141" s="1"/>
      <c r="YK141" s="1"/>
      <c r="YL141" s="1"/>
      <c r="YM141" s="1"/>
      <c r="YN141" s="1"/>
      <c r="YO141" s="1"/>
      <c r="YP141" s="1"/>
      <c r="YQ141" s="1"/>
      <c r="YR141" s="1"/>
      <c r="YS141" s="1"/>
      <c r="YT141" s="1"/>
      <c r="YU141" s="1"/>
      <c r="YV141" s="1"/>
      <c r="YW141" s="1"/>
      <c r="YX141" s="1"/>
      <c r="YY141" s="1"/>
      <c r="YZ141" s="1"/>
      <c r="ZA141" s="1"/>
      <c r="ZB141" s="1"/>
      <c r="ZC141" s="1"/>
      <c r="ZD141" s="1"/>
      <c r="ZE141" s="1"/>
      <c r="ZF141" s="1"/>
      <c r="ZG141" s="1"/>
      <c r="ZH141" s="1"/>
      <c r="ZI141" s="1"/>
      <c r="ZJ141" s="1"/>
      <c r="ZK141" s="1"/>
      <c r="ZL141" s="1"/>
      <c r="ZM141" s="1"/>
      <c r="ZN141" s="1"/>
      <c r="ZO141" s="1"/>
      <c r="ZP141" s="1"/>
      <c r="ZQ141" s="1"/>
      <c r="ZR141" s="1"/>
      <c r="ZS141" s="1"/>
      <c r="ZT141" s="1"/>
      <c r="ZU141" s="1"/>
      <c r="ZV141" s="1"/>
      <c r="ZW141" s="1"/>
      <c r="ZX141" s="1"/>
      <c r="ZY141" s="1"/>
      <c r="ZZ141" s="1"/>
      <c r="AAA141" s="1"/>
      <c r="AAB141" s="1"/>
      <c r="AAC141" s="1"/>
      <c r="AAD141" s="1"/>
      <c r="AAE141" s="1"/>
      <c r="AAF141" s="1"/>
      <c r="AAG141" s="1"/>
      <c r="AAH141" s="1"/>
      <c r="AAI141" s="1"/>
      <c r="AAJ141" s="1"/>
      <c r="AAK141" s="1"/>
      <c r="AAL141" s="1"/>
      <c r="AAM141" s="1"/>
      <c r="AAN141" s="1"/>
      <c r="AAO141" s="1"/>
      <c r="AAP141" s="1"/>
      <c r="AAQ141" s="1"/>
      <c r="AAR141" s="1"/>
      <c r="AAS141" s="1"/>
      <c r="AAT141" s="1"/>
      <c r="AAU141" s="1"/>
      <c r="AAV141" s="1"/>
      <c r="AAW141" s="1"/>
      <c r="AAX141" s="1"/>
      <c r="AAY141" s="1"/>
      <c r="AAZ141" s="1"/>
      <c r="ABA141" s="1"/>
      <c r="ABB141" s="1"/>
      <c r="ABC141" s="1"/>
      <c r="ABD141" s="1"/>
      <c r="ABE141" s="1"/>
      <c r="ABF141" s="1"/>
      <c r="ABG141" s="1"/>
      <c r="ABH141" s="1"/>
      <c r="ABI141" s="1"/>
      <c r="ABJ141" s="1"/>
      <c r="ABK141" s="1"/>
      <c r="ABL141" s="1"/>
      <c r="ABM141" s="1"/>
      <c r="ABN141" s="1"/>
      <c r="ABO141" s="1"/>
      <c r="ABP141" s="1"/>
      <c r="ABQ141" s="1"/>
      <c r="ABR141" s="1"/>
      <c r="ABS141" s="1"/>
      <c r="ABT141" s="1"/>
      <c r="ABU141" s="1"/>
      <c r="ABV141" s="1"/>
      <c r="ABW141" s="1"/>
      <c r="ABX141" s="1"/>
      <c r="ABY141" s="1"/>
      <c r="ABZ141" s="1"/>
      <c r="ACA141" s="1"/>
      <c r="ACB141" s="1"/>
      <c r="ACC141" s="1"/>
      <c r="ACD141" s="1"/>
      <c r="ACE141" s="1"/>
      <c r="ACF141" s="1"/>
      <c r="ACG141" s="1"/>
      <c r="ACH141" s="1"/>
      <c r="ACI141" s="1"/>
      <c r="ACJ141" s="1"/>
      <c r="ACK141" s="1"/>
      <c r="ACL141" s="1"/>
      <c r="ACM141" s="1"/>
      <c r="ACN141" s="1"/>
      <c r="ACO141" s="1"/>
      <c r="ACP141" s="1"/>
      <c r="ACQ141" s="1"/>
      <c r="ACR141" s="1"/>
      <c r="ACS141" s="1"/>
      <c r="ACT141" s="1"/>
      <c r="ACU141" s="1"/>
      <c r="ACV141" s="1"/>
      <c r="ACW141" s="1"/>
      <c r="ACX141" s="1"/>
      <c r="ACY141" s="1"/>
      <c r="ACZ141" s="1"/>
      <c r="ADA141" s="1"/>
      <c r="ADB141" s="1"/>
      <c r="ADC141" s="1"/>
      <c r="ADD141" s="1"/>
      <c r="ADE141" s="1"/>
      <c r="ADF141" s="1"/>
      <c r="ADG141" s="1"/>
      <c r="ADH141" s="1"/>
      <c r="ADI141" s="1"/>
      <c r="ADJ141" s="1"/>
      <c r="ADK141" s="1"/>
      <c r="ADL141" s="1"/>
      <c r="ADM141" s="1"/>
      <c r="ADN141" s="1"/>
      <c r="ADO141" s="1"/>
      <c r="ADP141" s="1"/>
      <c r="ADQ141" s="1"/>
      <c r="ADR141" s="1"/>
      <c r="ADS141" s="1"/>
      <c r="ADT141" s="1"/>
      <c r="ADU141" s="1"/>
      <c r="ADV141" s="1"/>
      <c r="ADW141" s="1"/>
      <c r="ADX141" s="1"/>
      <c r="ADY141" s="1"/>
      <c r="ADZ141" s="1"/>
      <c r="AEA141" s="1"/>
      <c r="AEB141" s="1"/>
      <c r="AEC141" s="1"/>
      <c r="AED141" s="1"/>
      <c r="AEE141" s="1"/>
      <c r="AEF141" s="1"/>
      <c r="AEG141" s="1"/>
      <c r="AEH141" s="1"/>
      <c r="AEI141" s="1"/>
      <c r="AEJ141" s="1"/>
      <c r="AEK141" s="1"/>
      <c r="AEL141" s="1"/>
      <c r="AEM141" s="1"/>
      <c r="AEN141" s="1"/>
      <c r="AEO141" s="1"/>
      <c r="AEP141" s="1"/>
      <c r="AEQ141" s="1"/>
      <c r="AER141" s="1"/>
      <c r="AES141" s="1"/>
      <c r="AET141" s="1"/>
      <c r="AEU141" s="1"/>
      <c r="AEV141" s="1"/>
      <c r="AEW141" s="1"/>
      <c r="AEX141" s="1"/>
      <c r="AEY141" s="1"/>
      <c r="AEZ141" s="1"/>
      <c r="AFA141" s="1"/>
      <c r="AFB141" s="1"/>
      <c r="AFC141" s="1"/>
      <c r="AFD141" s="1"/>
      <c r="AFE141" s="1"/>
      <c r="AFF141" s="1"/>
      <c r="AFG141" s="1"/>
      <c r="AFH141" s="1"/>
      <c r="AFI141" s="1"/>
      <c r="AFJ141" s="1"/>
      <c r="AFK141" s="1"/>
      <c r="AFL141" s="1"/>
      <c r="AFM141" s="1"/>
      <c r="AFN141" s="1"/>
      <c r="AFO141" s="1"/>
      <c r="AFP141" s="1"/>
      <c r="AFQ141" s="1"/>
      <c r="AFR141" s="1"/>
      <c r="AFS141" s="1"/>
      <c r="AFT141" s="1"/>
      <c r="AFU141" s="1"/>
      <c r="AFV141" s="1"/>
      <c r="AFW141" s="1"/>
      <c r="AFX141" s="1"/>
      <c r="AFY141" s="1"/>
      <c r="AFZ141" s="1"/>
      <c r="AGA141" s="1"/>
      <c r="AGB141" s="1"/>
      <c r="AGC141" s="1"/>
      <c r="AGD141" s="1"/>
      <c r="AGE141" s="1"/>
      <c r="AGF141" s="1"/>
      <c r="AGG141" s="1"/>
      <c r="AGH141" s="1"/>
      <c r="AGI141" s="1"/>
      <c r="AGJ141" s="1"/>
      <c r="AGK141" s="1"/>
      <c r="AGL141" s="1"/>
      <c r="AGM141" s="1"/>
      <c r="AGN141" s="1"/>
      <c r="AGO141" s="1"/>
      <c r="AGP141" s="1"/>
      <c r="AGQ141" s="1"/>
      <c r="AGR141" s="1"/>
      <c r="AGS141" s="1"/>
      <c r="AGT141" s="1"/>
      <c r="AGU141" s="1"/>
      <c r="AGV141" s="1"/>
      <c r="AGW141" s="1"/>
      <c r="AGX141" s="1"/>
      <c r="AGY141" s="1"/>
      <c r="AGZ141" s="1"/>
      <c r="AHA141" s="1"/>
      <c r="AHB141" s="1"/>
      <c r="AHC141" s="1"/>
      <c r="AHD141" s="1"/>
      <c r="AHE141" s="1"/>
      <c r="AHF141" s="1"/>
      <c r="AHG141" s="1"/>
      <c r="AHH141" s="1"/>
      <c r="AHI141" s="1"/>
      <c r="AHJ141" s="1"/>
      <c r="AHK141" s="1"/>
      <c r="AHL141" s="1"/>
      <c r="AHM141" s="1"/>
      <c r="AHN141" s="1"/>
      <c r="AHO141" s="1"/>
      <c r="AHP141" s="1"/>
      <c r="AHQ141" s="1"/>
      <c r="AHR141" s="1"/>
      <c r="AHS141" s="1"/>
      <c r="AHT141" s="1"/>
      <c r="AHU141" s="1"/>
      <c r="AHV141" s="1"/>
      <c r="AHW141" s="1"/>
      <c r="AHX141" s="1"/>
      <c r="AHY141" s="1"/>
      <c r="AHZ141" s="1"/>
      <c r="AIA141" s="1"/>
      <c r="AIB141" s="1"/>
      <c r="AIC141" s="1"/>
      <c r="AID141" s="1"/>
      <c r="AIE141" s="1"/>
      <c r="AIF141" s="1"/>
      <c r="AIG141" s="1"/>
      <c r="AIH141" s="1"/>
      <c r="AII141" s="1"/>
      <c r="AIJ141" s="1"/>
      <c r="AIK141" s="1"/>
      <c r="AIL141" s="1"/>
      <c r="AIM141" s="1"/>
      <c r="AIN141" s="1"/>
      <c r="AIO141" s="1"/>
      <c r="AIP141" s="1"/>
      <c r="AIQ141" s="1"/>
      <c r="AIR141" s="1"/>
      <c r="AIS141" s="1"/>
      <c r="AIT141" s="1"/>
      <c r="AIU141" s="1"/>
      <c r="AIV141" s="1"/>
      <c r="AIW141" s="1"/>
      <c r="AIX141" s="1"/>
      <c r="AIY141" s="1"/>
      <c r="AIZ141" s="1"/>
      <c r="AJA141" s="1"/>
      <c r="AJB141" s="1"/>
      <c r="AJC141" s="1"/>
      <c r="AJD141" s="1"/>
      <c r="AJE141" s="1"/>
      <c r="AJF141" s="1"/>
      <c r="AJG141" s="1"/>
      <c r="AJH141" s="1"/>
      <c r="AJI141" s="1"/>
      <c r="AJJ141" s="1"/>
      <c r="AJK141" s="1"/>
      <c r="AJL141" s="1"/>
      <c r="AJM141" s="1"/>
      <c r="AJN141" s="1"/>
      <c r="AJO141" s="1"/>
      <c r="AJP141" s="1"/>
      <c r="AJQ141" s="1"/>
      <c r="AJR141" s="1"/>
      <c r="AJS141" s="1"/>
      <c r="AJT141" s="1"/>
      <c r="AJU141" s="1"/>
      <c r="AJV141" s="1"/>
      <c r="AJW141" s="1"/>
      <c r="AJX141" s="1"/>
      <c r="AJY141" s="1"/>
      <c r="AJZ141" s="1"/>
      <c r="AKA141" s="1"/>
      <c r="AKB141" s="1"/>
      <c r="AKC141" s="1"/>
      <c r="AKD141" s="1"/>
      <c r="AKE141" s="1"/>
      <c r="AKF141" s="1"/>
      <c r="AKG141" s="1"/>
      <c r="AKH141" s="1"/>
      <c r="AKI141" s="1"/>
      <c r="AKJ141" s="1"/>
      <c r="AKK141" s="1"/>
      <c r="AKL141" s="1"/>
      <c r="AKM141" s="1"/>
      <c r="AKN141" s="1"/>
      <c r="AKO141" s="1"/>
      <c r="AKP141" s="1"/>
      <c r="AKQ141" s="1"/>
      <c r="AKR141" s="1"/>
      <c r="AKS141" s="1"/>
      <c r="AKT141" s="1"/>
      <c r="AKU141" s="1"/>
      <c r="AKV141" s="1"/>
      <c r="AKW141" s="1"/>
      <c r="AKX141" s="1"/>
      <c r="AKY141" s="1"/>
      <c r="AKZ141" s="1"/>
      <c r="ALA141" s="1"/>
      <c r="ALB141" s="1"/>
      <c r="ALC141" s="1"/>
      <c r="ALD141" s="1"/>
      <c r="ALE141" s="1"/>
      <c r="ALF141" s="1"/>
      <c r="ALG141" s="1"/>
      <c r="ALH141" s="1"/>
      <c r="ALI141" s="1"/>
      <c r="ALJ141" s="1"/>
      <c r="ALK141" s="1"/>
      <c r="ALL141" s="1"/>
      <c r="ALM141" s="1"/>
      <c r="ALN141" s="1"/>
      <c r="ALO141" s="1"/>
      <c r="ALP141" s="1"/>
      <c r="ALQ141" s="1"/>
      <c r="ALR141" s="1"/>
      <c r="ALS141" s="1"/>
      <c r="ALT141" s="1"/>
      <c r="ALU141" s="1"/>
      <c r="ALV141" s="1"/>
      <c r="ALW141" s="1"/>
      <c r="ALX141" s="1"/>
      <c r="ALY141" s="1"/>
      <c r="ALZ141" s="1"/>
      <c r="AMA141" s="1"/>
      <c r="AMB141" s="1"/>
      <c r="AMC141" s="1"/>
      <c r="AMD141" s="1"/>
      <c r="AME141" s="1"/>
      <c r="AMF141" s="1"/>
      <c r="AMG141" s="1"/>
      <c r="AMH141" s="1"/>
      <c r="AMI141" s="1"/>
      <c r="AMJ141" s="1"/>
      <c r="AMK141" s="1"/>
      <c r="AML141" s="1"/>
      <c r="AMM141" s="1"/>
      <c r="AMN141" s="1"/>
      <c r="AMO141" s="1"/>
      <c r="AMP141" s="1"/>
      <c r="AMQ141" s="1"/>
      <c r="AMR141" s="1"/>
      <c r="AMS141" s="1"/>
      <c r="AMT141" s="1"/>
      <c r="AMU141" s="1"/>
      <c r="AMV141" s="1"/>
      <c r="AMW141" s="1"/>
      <c r="AMX141" s="1"/>
      <c r="AMY141" s="1"/>
      <c r="AMZ141" s="1"/>
      <c r="ANA141" s="1"/>
      <c r="ANB141" s="1"/>
      <c r="ANC141" s="1"/>
      <c r="AND141" s="1"/>
      <c r="ANE141" s="1"/>
      <c r="ANF141" s="1"/>
      <c r="ANG141" s="1"/>
      <c r="ANH141" s="1"/>
      <c r="ANI141" s="1"/>
      <c r="ANJ141" s="1"/>
      <c r="ANK141" s="1"/>
      <c r="ANL141" s="1"/>
      <c r="ANM141" s="1"/>
      <c r="ANN141" s="1"/>
      <c r="ANO141" s="1"/>
      <c r="ANP141" s="1"/>
      <c r="ANQ141" s="1"/>
      <c r="ANR141" s="1"/>
      <c r="ANS141" s="1"/>
      <c r="ANT141" s="1"/>
      <c r="ANU141" s="1"/>
      <c r="ANV141" s="1"/>
      <c r="ANW141" s="1"/>
      <c r="ANX141" s="1"/>
      <c r="ANY141" s="1"/>
      <c r="ANZ141" s="1"/>
      <c r="AOA141" s="1"/>
      <c r="AOB141" s="1"/>
      <c r="AOC141" s="1"/>
      <c r="AOD141" s="1"/>
      <c r="AOE141" s="1"/>
      <c r="AOF141" s="1"/>
      <c r="AOG141" s="1"/>
      <c r="AOH141" s="1"/>
      <c r="AOI141" s="1"/>
      <c r="AOJ141" s="1"/>
      <c r="AOK141" s="1"/>
      <c r="AOL141" s="1"/>
      <c r="AOM141" s="1"/>
      <c r="AON141" s="1"/>
      <c r="AOO141" s="1"/>
      <c r="AOP141" s="1"/>
      <c r="AOQ141" s="1"/>
      <c r="AOR141" s="1"/>
      <c r="AOS141" s="1"/>
      <c r="AOT141" s="1"/>
      <c r="AOU141" s="1"/>
      <c r="AOV141" s="1"/>
      <c r="AOW141" s="1"/>
      <c r="AOX141" s="1"/>
      <c r="AOY141" s="1"/>
      <c r="AOZ141" s="1"/>
      <c r="APA141" s="1"/>
      <c r="APB141" s="1"/>
      <c r="APC141" s="1"/>
      <c r="APD141" s="1"/>
      <c r="APE141" s="1"/>
      <c r="APF141" s="1"/>
      <c r="APG141" s="1"/>
      <c r="APH141" s="1"/>
      <c r="API141" s="1"/>
    </row>
    <row r="142" spans="1:1101" x14ac:dyDescent="0.2">
      <c r="A142" s="9" t="s">
        <v>22</v>
      </c>
      <c r="B142" s="22">
        <v>1</v>
      </c>
      <c r="C142" s="22">
        <f t="shared" si="69"/>
        <v>206</v>
      </c>
      <c r="D142" s="22">
        <v>165</v>
      </c>
      <c r="E142" s="16">
        <v>41</v>
      </c>
      <c r="F142" s="23"/>
      <c r="G142" s="30" t="s">
        <v>56</v>
      </c>
      <c r="H142" s="24">
        <f t="shared" si="68"/>
        <v>354.98</v>
      </c>
      <c r="I142" s="23">
        <f t="shared" si="53"/>
        <v>438.72</v>
      </c>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c r="FT142" s="1"/>
      <c r="FU142" s="1"/>
      <c r="FV142" s="1"/>
      <c r="FW142" s="1"/>
      <c r="FX142" s="1"/>
      <c r="FY142" s="1"/>
      <c r="FZ142" s="1"/>
      <c r="GA142" s="1"/>
      <c r="GB142" s="1"/>
      <c r="GC142" s="1"/>
      <c r="GD142" s="1"/>
      <c r="GE142" s="1"/>
      <c r="GF142" s="1"/>
      <c r="GG142" s="1"/>
      <c r="GH142" s="1"/>
      <c r="GI142" s="1"/>
      <c r="GJ142" s="1"/>
      <c r="GK142" s="1"/>
      <c r="GL142" s="1"/>
      <c r="GM142" s="1"/>
      <c r="GN142" s="1"/>
      <c r="GO142" s="1"/>
      <c r="GP142" s="1"/>
      <c r="GQ142" s="1"/>
      <c r="GR142" s="1"/>
      <c r="GS142" s="1"/>
      <c r="GT142" s="1"/>
      <c r="GU142" s="1"/>
      <c r="GV142" s="1"/>
      <c r="GW142" s="1"/>
      <c r="GX142" s="1"/>
      <c r="GY142" s="1"/>
      <c r="GZ142" s="1"/>
      <c r="HA142" s="1"/>
      <c r="HB142" s="1"/>
      <c r="HC142" s="1"/>
      <c r="HD142" s="1"/>
      <c r="HE142" s="1"/>
      <c r="HF142" s="1"/>
      <c r="HG142" s="1"/>
      <c r="HH142" s="1"/>
      <c r="HI142" s="1"/>
      <c r="HJ142" s="1"/>
      <c r="HK142" s="1"/>
      <c r="HL142" s="1"/>
      <c r="HM142" s="1"/>
      <c r="HN142" s="1"/>
      <c r="HO142" s="1"/>
      <c r="HP142" s="1"/>
      <c r="HQ142" s="1"/>
      <c r="HR142" s="1"/>
      <c r="HS142" s="1"/>
      <c r="HT142" s="1"/>
      <c r="HU142" s="1"/>
      <c r="HV142" s="1"/>
      <c r="HW142" s="1"/>
      <c r="HX142" s="1"/>
      <c r="HY142" s="1"/>
      <c r="HZ142" s="1"/>
      <c r="IA142" s="1"/>
      <c r="IB142" s="1"/>
      <c r="IC142" s="1"/>
      <c r="ID142" s="1"/>
      <c r="IE142" s="1"/>
      <c r="IF142" s="1"/>
      <c r="IG142" s="1"/>
      <c r="IH142" s="1"/>
      <c r="II142" s="1"/>
      <c r="IJ142" s="1"/>
      <c r="IK142" s="1"/>
      <c r="IL142" s="1"/>
      <c r="IM142" s="1"/>
      <c r="IN142" s="1"/>
      <c r="IO142" s="1"/>
      <c r="IP142" s="1"/>
      <c r="IQ142" s="1"/>
      <c r="IR142" s="1"/>
      <c r="IS142" s="1"/>
      <c r="IT142" s="1"/>
      <c r="IU142" s="1"/>
      <c r="IV142" s="1"/>
      <c r="IW142" s="1"/>
      <c r="IX142" s="1"/>
      <c r="IY142" s="1"/>
      <c r="IZ142" s="1"/>
      <c r="JA142" s="1"/>
      <c r="JB142" s="1"/>
      <c r="JC142" s="1"/>
      <c r="JD142" s="1"/>
      <c r="JE142" s="1"/>
      <c r="JF142" s="1"/>
      <c r="JG142" s="1"/>
      <c r="JH142" s="1"/>
      <c r="JI142" s="1"/>
      <c r="JJ142" s="1"/>
      <c r="JK142" s="1"/>
      <c r="JL142" s="1"/>
      <c r="JM142" s="1"/>
      <c r="JN142" s="1"/>
      <c r="JO142" s="1"/>
      <c r="JP142" s="1"/>
      <c r="JQ142" s="1"/>
      <c r="JR142" s="1"/>
      <c r="JS142" s="1"/>
      <c r="JT142" s="1"/>
      <c r="JU142" s="1"/>
      <c r="JV142" s="1"/>
      <c r="JW142" s="1"/>
      <c r="JX142" s="1"/>
      <c r="JY142" s="1"/>
      <c r="JZ142" s="1"/>
      <c r="KA142" s="1"/>
      <c r="KB142" s="1"/>
      <c r="KC142" s="1"/>
      <c r="KD142" s="1"/>
      <c r="KE142" s="1"/>
      <c r="KF142" s="1"/>
      <c r="KG142" s="1"/>
      <c r="KH142" s="1"/>
      <c r="KI142" s="1"/>
      <c r="KJ142" s="1"/>
      <c r="KK142" s="1"/>
      <c r="KL142" s="1"/>
      <c r="KM142" s="1"/>
      <c r="KN142" s="1"/>
      <c r="KO142" s="1"/>
      <c r="KP142" s="1"/>
      <c r="KQ142" s="1"/>
      <c r="KR142" s="1"/>
      <c r="KS142" s="1"/>
      <c r="KT142" s="1"/>
      <c r="KU142" s="1"/>
      <c r="KV142" s="1"/>
      <c r="KW142" s="1"/>
      <c r="KX142" s="1"/>
      <c r="KY142" s="1"/>
      <c r="KZ142" s="1"/>
      <c r="LA142" s="1"/>
      <c r="LB142" s="1"/>
      <c r="LC142" s="1"/>
      <c r="LD142" s="1"/>
      <c r="LE142" s="1"/>
      <c r="LF142" s="1"/>
      <c r="LG142" s="1"/>
      <c r="LH142" s="1"/>
      <c r="LI142" s="1"/>
      <c r="LJ142" s="1"/>
      <c r="LK142" s="1"/>
      <c r="LL142" s="1"/>
      <c r="LM142" s="1"/>
      <c r="LN142" s="1"/>
      <c r="LO142" s="1"/>
      <c r="LP142" s="1"/>
      <c r="LQ142" s="1"/>
      <c r="LR142" s="1"/>
      <c r="LS142" s="1"/>
      <c r="LT142" s="1"/>
      <c r="LU142" s="1"/>
      <c r="LV142" s="1"/>
      <c r="LW142" s="1"/>
      <c r="LX142" s="1"/>
      <c r="LY142" s="1"/>
      <c r="LZ142" s="1"/>
      <c r="MA142" s="1"/>
      <c r="MB142" s="1"/>
      <c r="MC142" s="1"/>
      <c r="MD142" s="1"/>
      <c r="ME142" s="1"/>
      <c r="MF142" s="1"/>
      <c r="MG142" s="1"/>
      <c r="MH142" s="1"/>
      <c r="MI142" s="1"/>
      <c r="MJ142" s="1"/>
      <c r="MK142" s="1"/>
      <c r="ML142" s="1"/>
      <c r="MM142" s="1"/>
      <c r="MN142" s="1"/>
      <c r="MO142" s="1"/>
      <c r="MP142" s="1"/>
      <c r="MQ142" s="1"/>
      <c r="MR142" s="1"/>
      <c r="MS142" s="1"/>
      <c r="MT142" s="1"/>
      <c r="MU142" s="1"/>
      <c r="MV142" s="1"/>
      <c r="MW142" s="1"/>
      <c r="MX142" s="1"/>
      <c r="MY142" s="1"/>
      <c r="MZ142" s="1"/>
      <c r="NA142" s="1"/>
      <c r="NB142" s="1"/>
      <c r="NC142" s="1"/>
      <c r="ND142" s="1"/>
      <c r="NE142" s="1"/>
      <c r="NF142" s="1"/>
      <c r="NG142" s="1"/>
      <c r="NH142" s="1"/>
      <c r="NI142" s="1"/>
      <c r="NJ142" s="1"/>
      <c r="NK142" s="1"/>
      <c r="NL142" s="1"/>
      <c r="NM142" s="1"/>
      <c r="NN142" s="1"/>
      <c r="NO142" s="1"/>
      <c r="NP142" s="1"/>
      <c r="NQ142" s="1"/>
      <c r="NR142" s="1"/>
      <c r="NS142" s="1"/>
      <c r="NT142" s="1"/>
      <c r="NU142" s="1"/>
      <c r="NV142" s="1"/>
      <c r="NW142" s="1"/>
      <c r="NX142" s="1"/>
      <c r="NY142" s="1"/>
      <c r="NZ142" s="1"/>
      <c r="OA142" s="1"/>
      <c r="OB142" s="1"/>
      <c r="OC142" s="1"/>
      <c r="OD142" s="1"/>
      <c r="OE142" s="1"/>
      <c r="OF142" s="1"/>
      <c r="OG142" s="1"/>
      <c r="OH142" s="1"/>
      <c r="OI142" s="1"/>
      <c r="OJ142" s="1"/>
      <c r="OK142" s="1"/>
      <c r="OL142" s="1"/>
      <c r="OM142" s="1"/>
      <c r="ON142" s="1"/>
      <c r="OO142" s="1"/>
      <c r="OP142" s="1"/>
      <c r="OQ142" s="1"/>
      <c r="OR142" s="1"/>
      <c r="OS142" s="1"/>
      <c r="OT142" s="1"/>
      <c r="OU142" s="1"/>
      <c r="OV142" s="1"/>
      <c r="OW142" s="1"/>
      <c r="OX142" s="1"/>
      <c r="OY142" s="1"/>
      <c r="OZ142" s="1"/>
      <c r="PA142" s="1"/>
      <c r="PB142" s="1"/>
      <c r="PC142" s="1"/>
      <c r="PD142" s="1"/>
      <c r="PE142" s="1"/>
      <c r="PF142" s="1"/>
      <c r="PG142" s="1"/>
      <c r="PH142" s="1"/>
      <c r="PI142" s="1"/>
      <c r="PJ142" s="1"/>
      <c r="PK142" s="1"/>
      <c r="PL142" s="1"/>
      <c r="PM142" s="1"/>
      <c r="PN142" s="1"/>
      <c r="PO142" s="1"/>
      <c r="PP142" s="1"/>
      <c r="PQ142" s="1"/>
      <c r="PR142" s="1"/>
      <c r="PS142" s="1"/>
      <c r="PT142" s="1"/>
      <c r="PU142" s="1"/>
      <c r="PV142" s="1"/>
      <c r="PW142" s="1"/>
      <c r="PX142" s="1"/>
      <c r="PY142" s="1"/>
      <c r="PZ142" s="1"/>
      <c r="QA142" s="1"/>
      <c r="QB142" s="1"/>
      <c r="QC142" s="1"/>
      <c r="QD142" s="1"/>
      <c r="QE142" s="1"/>
      <c r="QF142" s="1"/>
      <c r="QG142" s="1"/>
      <c r="QH142" s="1"/>
      <c r="QI142" s="1"/>
      <c r="QJ142" s="1"/>
      <c r="QK142" s="1"/>
      <c r="QL142" s="1"/>
      <c r="QM142" s="1"/>
      <c r="QN142" s="1"/>
      <c r="QO142" s="1"/>
      <c r="QP142" s="1"/>
      <c r="QQ142" s="1"/>
      <c r="QR142" s="1"/>
      <c r="QS142" s="1"/>
      <c r="QT142" s="1"/>
      <c r="QU142" s="1"/>
      <c r="QV142" s="1"/>
      <c r="QW142" s="1"/>
      <c r="QX142" s="1"/>
      <c r="QY142" s="1"/>
      <c r="QZ142" s="1"/>
      <c r="RA142" s="1"/>
      <c r="RB142" s="1"/>
      <c r="RC142" s="1"/>
      <c r="RD142" s="1"/>
      <c r="RE142" s="1"/>
      <c r="RF142" s="1"/>
      <c r="RG142" s="1"/>
      <c r="RH142" s="1"/>
      <c r="RI142" s="1"/>
      <c r="RJ142" s="1"/>
      <c r="RK142" s="1"/>
      <c r="RL142" s="1"/>
      <c r="RM142" s="1"/>
      <c r="RN142" s="1"/>
      <c r="RO142" s="1"/>
      <c r="RP142" s="1"/>
      <c r="RQ142" s="1"/>
      <c r="RR142" s="1"/>
      <c r="RS142" s="1"/>
      <c r="RT142" s="1"/>
      <c r="RU142" s="1"/>
      <c r="RV142" s="1"/>
      <c r="RW142" s="1"/>
      <c r="RX142" s="1"/>
      <c r="RY142" s="1"/>
      <c r="RZ142" s="1"/>
      <c r="SA142" s="1"/>
      <c r="SB142" s="1"/>
      <c r="SC142" s="1"/>
      <c r="SD142" s="1"/>
      <c r="SE142" s="1"/>
      <c r="SF142" s="1"/>
      <c r="SG142" s="1"/>
      <c r="SH142" s="1"/>
      <c r="SI142" s="1"/>
      <c r="SJ142" s="1"/>
      <c r="SK142" s="1"/>
      <c r="SL142" s="1"/>
      <c r="SM142" s="1"/>
      <c r="SN142" s="1"/>
      <c r="SO142" s="1"/>
      <c r="SP142" s="1"/>
      <c r="SQ142" s="1"/>
      <c r="SR142" s="1"/>
      <c r="SS142" s="1"/>
      <c r="ST142" s="1"/>
      <c r="SU142" s="1"/>
      <c r="SV142" s="1"/>
      <c r="SW142" s="1"/>
      <c r="SX142" s="1"/>
      <c r="SY142" s="1"/>
      <c r="SZ142" s="1"/>
      <c r="TA142" s="1"/>
      <c r="TB142" s="1"/>
      <c r="TC142" s="1"/>
      <c r="TD142" s="1"/>
      <c r="TE142" s="1"/>
      <c r="TF142" s="1"/>
      <c r="TG142" s="1"/>
      <c r="TH142" s="1"/>
      <c r="TI142" s="1"/>
      <c r="TJ142" s="1"/>
      <c r="TK142" s="1"/>
      <c r="TL142" s="1"/>
      <c r="TM142" s="1"/>
      <c r="TN142" s="1"/>
      <c r="TO142" s="1"/>
      <c r="TP142" s="1"/>
      <c r="TQ142" s="1"/>
      <c r="TR142" s="1"/>
      <c r="TS142" s="1"/>
      <c r="TT142" s="1"/>
      <c r="TU142" s="1"/>
      <c r="TV142" s="1"/>
      <c r="TW142" s="1"/>
      <c r="TX142" s="1"/>
      <c r="TY142" s="1"/>
      <c r="TZ142" s="1"/>
      <c r="UA142" s="1"/>
      <c r="UB142" s="1"/>
      <c r="UC142" s="1"/>
      <c r="UD142" s="1"/>
      <c r="UE142" s="1"/>
      <c r="UF142" s="1"/>
      <c r="UG142" s="1"/>
      <c r="UH142" s="1"/>
      <c r="UI142" s="1"/>
      <c r="UJ142" s="1"/>
      <c r="UK142" s="1"/>
      <c r="UL142" s="1"/>
      <c r="UM142" s="1"/>
      <c r="UN142" s="1"/>
      <c r="UO142" s="1"/>
      <c r="UP142" s="1"/>
      <c r="UQ142" s="1"/>
      <c r="UR142" s="1"/>
      <c r="US142" s="1"/>
      <c r="UT142" s="1"/>
      <c r="UU142" s="1"/>
      <c r="UV142" s="1"/>
      <c r="UW142" s="1"/>
      <c r="UX142" s="1"/>
      <c r="UY142" s="1"/>
      <c r="UZ142" s="1"/>
      <c r="VA142" s="1"/>
      <c r="VB142" s="1"/>
      <c r="VC142" s="1"/>
      <c r="VD142" s="1"/>
      <c r="VE142" s="1"/>
      <c r="VF142" s="1"/>
      <c r="VG142" s="1"/>
      <c r="VH142" s="1"/>
      <c r="VI142" s="1"/>
      <c r="VJ142" s="1"/>
      <c r="VK142" s="1"/>
      <c r="VL142" s="1"/>
      <c r="VM142" s="1"/>
      <c r="VN142" s="1"/>
      <c r="VO142" s="1"/>
      <c r="VP142" s="1"/>
      <c r="VQ142" s="1"/>
      <c r="VR142" s="1"/>
      <c r="VS142" s="1"/>
      <c r="VT142" s="1"/>
      <c r="VU142" s="1"/>
      <c r="VV142" s="1"/>
      <c r="VW142" s="1"/>
      <c r="VX142" s="1"/>
      <c r="VY142" s="1"/>
      <c r="VZ142" s="1"/>
      <c r="WA142" s="1"/>
      <c r="WB142" s="1"/>
      <c r="WC142" s="1"/>
      <c r="WD142" s="1"/>
      <c r="WE142" s="1"/>
      <c r="WF142" s="1"/>
      <c r="WG142" s="1"/>
      <c r="WH142" s="1"/>
      <c r="WI142" s="1"/>
      <c r="WJ142" s="1"/>
      <c r="WK142" s="1"/>
      <c r="WL142" s="1"/>
      <c r="WM142" s="1"/>
      <c r="WN142" s="1"/>
      <c r="WO142" s="1"/>
      <c r="WP142" s="1"/>
      <c r="WQ142" s="1"/>
      <c r="WR142" s="1"/>
      <c r="WS142" s="1"/>
      <c r="WT142" s="1"/>
      <c r="WU142" s="1"/>
      <c r="WV142" s="1"/>
      <c r="WW142" s="1"/>
      <c r="WX142" s="1"/>
      <c r="WY142" s="1"/>
      <c r="WZ142" s="1"/>
      <c r="XA142" s="1"/>
      <c r="XB142" s="1"/>
      <c r="XC142" s="1"/>
      <c r="XD142" s="1"/>
      <c r="XE142" s="1"/>
      <c r="XF142" s="1"/>
      <c r="XG142" s="1"/>
      <c r="XH142" s="1"/>
      <c r="XI142" s="1"/>
      <c r="XJ142" s="1"/>
      <c r="XK142" s="1"/>
      <c r="XL142" s="1"/>
      <c r="XM142" s="1"/>
      <c r="XN142" s="1"/>
      <c r="XO142" s="1"/>
      <c r="XP142" s="1"/>
      <c r="XQ142" s="1"/>
      <c r="XR142" s="1"/>
      <c r="XS142" s="1"/>
      <c r="XT142" s="1"/>
      <c r="XU142" s="1"/>
      <c r="XV142" s="1"/>
      <c r="XW142" s="1"/>
      <c r="XX142" s="1"/>
      <c r="XY142" s="1"/>
      <c r="XZ142" s="1"/>
      <c r="YA142" s="1"/>
      <c r="YB142" s="1"/>
      <c r="YC142" s="1"/>
      <c r="YD142" s="1"/>
      <c r="YE142" s="1"/>
      <c r="YF142" s="1"/>
      <c r="YG142" s="1"/>
      <c r="YH142" s="1"/>
      <c r="YI142" s="1"/>
      <c r="YJ142" s="1"/>
      <c r="YK142" s="1"/>
      <c r="YL142" s="1"/>
      <c r="YM142" s="1"/>
      <c r="YN142" s="1"/>
      <c r="YO142" s="1"/>
      <c r="YP142" s="1"/>
      <c r="YQ142" s="1"/>
      <c r="YR142" s="1"/>
      <c r="YS142" s="1"/>
      <c r="YT142" s="1"/>
      <c r="YU142" s="1"/>
      <c r="YV142" s="1"/>
      <c r="YW142" s="1"/>
      <c r="YX142" s="1"/>
      <c r="YY142" s="1"/>
      <c r="YZ142" s="1"/>
      <c r="ZA142" s="1"/>
      <c r="ZB142" s="1"/>
      <c r="ZC142" s="1"/>
      <c r="ZD142" s="1"/>
      <c r="ZE142" s="1"/>
      <c r="ZF142" s="1"/>
      <c r="ZG142" s="1"/>
      <c r="ZH142" s="1"/>
      <c r="ZI142" s="1"/>
      <c r="ZJ142" s="1"/>
      <c r="ZK142" s="1"/>
      <c r="ZL142" s="1"/>
      <c r="ZM142" s="1"/>
      <c r="ZN142" s="1"/>
      <c r="ZO142" s="1"/>
      <c r="ZP142" s="1"/>
      <c r="ZQ142" s="1"/>
      <c r="ZR142" s="1"/>
      <c r="ZS142" s="1"/>
      <c r="ZT142" s="1"/>
      <c r="ZU142" s="1"/>
      <c r="ZV142" s="1"/>
      <c r="ZW142" s="1"/>
      <c r="ZX142" s="1"/>
      <c r="ZY142" s="1"/>
      <c r="ZZ142" s="1"/>
      <c r="AAA142" s="1"/>
      <c r="AAB142" s="1"/>
      <c r="AAC142" s="1"/>
      <c r="AAD142" s="1"/>
      <c r="AAE142" s="1"/>
      <c r="AAF142" s="1"/>
      <c r="AAG142" s="1"/>
      <c r="AAH142" s="1"/>
      <c r="AAI142" s="1"/>
      <c r="AAJ142" s="1"/>
      <c r="AAK142" s="1"/>
      <c r="AAL142" s="1"/>
      <c r="AAM142" s="1"/>
      <c r="AAN142" s="1"/>
      <c r="AAO142" s="1"/>
      <c r="AAP142" s="1"/>
      <c r="AAQ142" s="1"/>
      <c r="AAR142" s="1"/>
      <c r="AAS142" s="1"/>
      <c r="AAT142" s="1"/>
      <c r="AAU142" s="1"/>
      <c r="AAV142" s="1"/>
      <c r="AAW142" s="1"/>
      <c r="AAX142" s="1"/>
      <c r="AAY142" s="1"/>
      <c r="AAZ142" s="1"/>
      <c r="ABA142" s="1"/>
      <c r="ABB142" s="1"/>
      <c r="ABC142" s="1"/>
      <c r="ABD142" s="1"/>
      <c r="ABE142" s="1"/>
      <c r="ABF142" s="1"/>
      <c r="ABG142" s="1"/>
      <c r="ABH142" s="1"/>
      <c r="ABI142" s="1"/>
      <c r="ABJ142" s="1"/>
      <c r="ABK142" s="1"/>
      <c r="ABL142" s="1"/>
      <c r="ABM142" s="1"/>
      <c r="ABN142" s="1"/>
      <c r="ABO142" s="1"/>
      <c r="ABP142" s="1"/>
      <c r="ABQ142" s="1"/>
      <c r="ABR142" s="1"/>
      <c r="ABS142" s="1"/>
      <c r="ABT142" s="1"/>
      <c r="ABU142" s="1"/>
      <c r="ABV142" s="1"/>
      <c r="ABW142" s="1"/>
      <c r="ABX142" s="1"/>
      <c r="ABY142" s="1"/>
      <c r="ABZ142" s="1"/>
      <c r="ACA142" s="1"/>
      <c r="ACB142" s="1"/>
      <c r="ACC142" s="1"/>
      <c r="ACD142" s="1"/>
      <c r="ACE142" s="1"/>
      <c r="ACF142" s="1"/>
      <c r="ACG142" s="1"/>
      <c r="ACH142" s="1"/>
      <c r="ACI142" s="1"/>
      <c r="ACJ142" s="1"/>
      <c r="ACK142" s="1"/>
      <c r="ACL142" s="1"/>
      <c r="ACM142" s="1"/>
      <c r="ACN142" s="1"/>
      <c r="ACO142" s="1"/>
      <c r="ACP142" s="1"/>
      <c r="ACQ142" s="1"/>
      <c r="ACR142" s="1"/>
      <c r="ACS142" s="1"/>
      <c r="ACT142" s="1"/>
      <c r="ACU142" s="1"/>
      <c r="ACV142" s="1"/>
      <c r="ACW142" s="1"/>
      <c r="ACX142" s="1"/>
      <c r="ACY142" s="1"/>
      <c r="ACZ142" s="1"/>
      <c r="ADA142" s="1"/>
      <c r="ADB142" s="1"/>
      <c r="ADC142" s="1"/>
      <c r="ADD142" s="1"/>
      <c r="ADE142" s="1"/>
      <c r="ADF142" s="1"/>
      <c r="ADG142" s="1"/>
      <c r="ADH142" s="1"/>
      <c r="ADI142" s="1"/>
      <c r="ADJ142" s="1"/>
      <c r="ADK142" s="1"/>
      <c r="ADL142" s="1"/>
      <c r="ADM142" s="1"/>
      <c r="ADN142" s="1"/>
      <c r="ADO142" s="1"/>
      <c r="ADP142" s="1"/>
      <c r="ADQ142" s="1"/>
      <c r="ADR142" s="1"/>
      <c r="ADS142" s="1"/>
      <c r="ADT142" s="1"/>
      <c r="ADU142" s="1"/>
      <c r="ADV142" s="1"/>
      <c r="ADW142" s="1"/>
      <c r="ADX142" s="1"/>
      <c r="ADY142" s="1"/>
      <c r="ADZ142" s="1"/>
      <c r="AEA142" s="1"/>
      <c r="AEB142" s="1"/>
      <c r="AEC142" s="1"/>
      <c r="AED142" s="1"/>
      <c r="AEE142" s="1"/>
      <c r="AEF142" s="1"/>
      <c r="AEG142" s="1"/>
      <c r="AEH142" s="1"/>
      <c r="AEI142" s="1"/>
      <c r="AEJ142" s="1"/>
      <c r="AEK142" s="1"/>
      <c r="AEL142" s="1"/>
      <c r="AEM142" s="1"/>
      <c r="AEN142" s="1"/>
      <c r="AEO142" s="1"/>
      <c r="AEP142" s="1"/>
      <c r="AEQ142" s="1"/>
      <c r="AER142" s="1"/>
      <c r="AES142" s="1"/>
      <c r="AET142" s="1"/>
      <c r="AEU142" s="1"/>
      <c r="AEV142" s="1"/>
      <c r="AEW142" s="1"/>
      <c r="AEX142" s="1"/>
      <c r="AEY142" s="1"/>
      <c r="AEZ142" s="1"/>
      <c r="AFA142" s="1"/>
      <c r="AFB142" s="1"/>
      <c r="AFC142" s="1"/>
      <c r="AFD142" s="1"/>
      <c r="AFE142" s="1"/>
      <c r="AFF142" s="1"/>
      <c r="AFG142" s="1"/>
      <c r="AFH142" s="1"/>
      <c r="AFI142" s="1"/>
      <c r="AFJ142" s="1"/>
      <c r="AFK142" s="1"/>
      <c r="AFL142" s="1"/>
      <c r="AFM142" s="1"/>
      <c r="AFN142" s="1"/>
      <c r="AFO142" s="1"/>
      <c r="AFP142" s="1"/>
      <c r="AFQ142" s="1"/>
      <c r="AFR142" s="1"/>
      <c r="AFS142" s="1"/>
      <c r="AFT142" s="1"/>
      <c r="AFU142" s="1"/>
      <c r="AFV142" s="1"/>
      <c r="AFW142" s="1"/>
      <c r="AFX142" s="1"/>
      <c r="AFY142" s="1"/>
      <c r="AFZ142" s="1"/>
      <c r="AGA142" s="1"/>
      <c r="AGB142" s="1"/>
      <c r="AGC142" s="1"/>
      <c r="AGD142" s="1"/>
      <c r="AGE142" s="1"/>
      <c r="AGF142" s="1"/>
      <c r="AGG142" s="1"/>
      <c r="AGH142" s="1"/>
      <c r="AGI142" s="1"/>
      <c r="AGJ142" s="1"/>
      <c r="AGK142" s="1"/>
      <c r="AGL142" s="1"/>
      <c r="AGM142" s="1"/>
      <c r="AGN142" s="1"/>
      <c r="AGO142" s="1"/>
      <c r="AGP142" s="1"/>
      <c r="AGQ142" s="1"/>
      <c r="AGR142" s="1"/>
      <c r="AGS142" s="1"/>
      <c r="AGT142" s="1"/>
      <c r="AGU142" s="1"/>
      <c r="AGV142" s="1"/>
      <c r="AGW142" s="1"/>
      <c r="AGX142" s="1"/>
      <c r="AGY142" s="1"/>
      <c r="AGZ142" s="1"/>
      <c r="AHA142" s="1"/>
      <c r="AHB142" s="1"/>
      <c r="AHC142" s="1"/>
      <c r="AHD142" s="1"/>
      <c r="AHE142" s="1"/>
      <c r="AHF142" s="1"/>
      <c r="AHG142" s="1"/>
      <c r="AHH142" s="1"/>
      <c r="AHI142" s="1"/>
      <c r="AHJ142" s="1"/>
      <c r="AHK142" s="1"/>
      <c r="AHL142" s="1"/>
      <c r="AHM142" s="1"/>
      <c r="AHN142" s="1"/>
      <c r="AHO142" s="1"/>
      <c r="AHP142" s="1"/>
      <c r="AHQ142" s="1"/>
      <c r="AHR142" s="1"/>
      <c r="AHS142" s="1"/>
      <c r="AHT142" s="1"/>
      <c r="AHU142" s="1"/>
      <c r="AHV142" s="1"/>
      <c r="AHW142" s="1"/>
      <c r="AHX142" s="1"/>
      <c r="AHY142" s="1"/>
      <c r="AHZ142" s="1"/>
      <c r="AIA142" s="1"/>
      <c r="AIB142" s="1"/>
      <c r="AIC142" s="1"/>
      <c r="AID142" s="1"/>
      <c r="AIE142" s="1"/>
      <c r="AIF142" s="1"/>
      <c r="AIG142" s="1"/>
      <c r="AIH142" s="1"/>
      <c r="AII142" s="1"/>
      <c r="AIJ142" s="1"/>
      <c r="AIK142" s="1"/>
      <c r="AIL142" s="1"/>
      <c r="AIM142" s="1"/>
      <c r="AIN142" s="1"/>
      <c r="AIO142" s="1"/>
      <c r="AIP142" s="1"/>
      <c r="AIQ142" s="1"/>
      <c r="AIR142" s="1"/>
      <c r="AIS142" s="1"/>
      <c r="AIT142" s="1"/>
      <c r="AIU142" s="1"/>
      <c r="AIV142" s="1"/>
      <c r="AIW142" s="1"/>
      <c r="AIX142" s="1"/>
      <c r="AIY142" s="1"/>
      <c r="AIZ142" s="1"/>
      <c r="AJA142" s="1"/>
      <c r="AJB142" s="1"/>
      <c r="AJC142" s="1"/>
      <c r="AJD142" s="1"/>
      <c r="AJE142" s="1"/>
      <c r="AJF142" s="1"/>
      <c r="AJG142" s="1"/>
      <c r="AJH142" s="1"/>
      <c r="AJI142" s="1"/>
      <c r="AJJ142" s="1"/>
      <c r="AJK142" s="1"/>
      <c r="AJL142" s="1"/>
      <c r="AJM142" s="1"/>
      <c r="AJN142" s="1"/>
      <c r="AJO142" s="1"/>
      <c r="AJP142" s="1"/>
      <c r="AJQ142" s="1"/>
      <c r="AJR142" s="1"/>
      <c r="AJS142" s="1"/>
      <c r="AJT142" s="1"/>
      <c r="AJU142" s="1"/>
      <c r="AJV142" s="1"/>
      <c r="AJW142" s="1"/>
      <c r="AJX142" s="1"/>
      <c r="AJY142" s="1"/>
      <c r="AJZ142" s="1"/>
      <c r="AKA142" s="1"/>
      <c r="AKB142" s="1"/>
      <c r="AKC142" s="1"/>
      <c r="AKD142" s="1"/>
      <c r="AKE142" s="1"/>
      <c r="AKF142" s="1"/>
      <c r="AKG142" s="1"/>
      <c r="AKH142" s="1"/>
      <c r="AKI142" s="1"/>
      <c r="AKJ142" s="1"/>
      <c r="AKK142" s="1"/>
      <c r="AKL142" s="1"/>
      <c r="AKM142" s="1"/>
      <c r="AKN142" s="1"/>
      <c r="AKO142" s="1"/>
      <c r="AKP142" s="1"/>
      <c r="AKQ142" s="1"/>
      <c r="AKR142" s="1"/>
      <c r="AKS142" s="1"/>
      <c r="AKT142" s="1"/>
      <c r="AKU142" s="1"/>
      <c r="AKV142" s="1"/>
      <c r="AKW142" s="1"/>
      <c r="AKX142" s="1"/>
      <c r="AKY142" s="1"/>
      <c r="AKZ142" s="1"/>
      <c r="ALA142" s="1"/>
      <c r="ALB142" s="1"/>
      <c r="ALC142" s="1"/>
      <c r="ALD142" s="1"/>
      <c r="ALE142" s="1"/>
      <c r="ALF142" s="1"/>
      <c r="ALG142" s="1"/>
      <c r="ALH142" s="1"/>
      <c r="ALI142" s="1"/>
      <c r="ALJ142" s="1"/>
      <c r="ALK142" s="1"/>
      <c r="ALL142" s="1"/>
      <c r="ALM142" s="1"/>
      <c r="ALN142" s="1"/>
      <c r="ALO142" s="1"/>
      <c r="ALP142" s="1"/>
      <c r="ALQ142" s="1"/>
      <c r="ALR142" s="1"/>
      <c r="ALS142" s="1"/>
      <c r="ALT142" s="1"/>
      <c r="ALU142" s="1"/>
      <c r="ALV142" s="1"/>
      <c r="ALW142" s="1"/>
      <c r="ALX142" s="1"/>
      <c r="ALY142" s="1"/>
      <c r="ALZ142" s="1"/>
      <c r="AMA142" s="1"/>
      <c r="AMB142" s="1"/>
      <c r="AMC142" s="1"/>
      <c r="AMD142" s="1"/>
      <c r="AME142" s="1"/>
      <c r="AMF142" s="1"/>
      <c r="AMG142" s="1"/>
      <c r="AMH142" s="1"/>
      <c r="AMI142" s="1"/>
      <c r="AMJ142" s="1"/>
      <c r="AMK142" s="1"/>
      <c r="AML142" s="1"/>
      <c r="AMM142" s="1"/>
      <c r="AMN142" s="1"/>
      <c r="AMO142" s="1"/>
      <c r="AMP142" s="1"/>
      <c r="AMQ142" s="1"/>
      <c r="AMR142" s="1"/>
      <c r="AMS142" s="1"/>
      <c r="AMT142" s="1"/>
      <c r="AMU142" s="1"/>
      <c r="AMV142" s="1"/>
      <c r="AMW142" s="1"/>
      <c r="AMX142" s="1"/>
      <c r="AMY142" s="1"/>
      <c r="AMZ142" s="1"/>
      <c r="ANA142" s="1"/>
      <c r="ANB142" s="1"/>
      <c r="ANC142" s="1"/>
      <c r="AND142" s="1"/>
      <c r="ANE142" s="1"/>
      <c r="ANF142" s="1"/>
      <c r="ANG142" s="1"/>
      <c r="ANH142" s="1"/>
      <c r="ANI142" s="1"/>
      <c r="ANJ142" s="1"/>
      <c r="ANK142" s="1"/>
      <c r="ANL142" s="1"/>
      <c r="ANM142" s="1"/>
      <c r="ANN142" s="1"/>
      <c r="ANO142" s="1"/>
      <c r="ANP142" s="1"/>
      <c r="ANQ142" s="1"/>
      <c r="ANR142" s="1"/>
      <c r="ANS142" s="1"/>
      <c r="ANT142" s="1"/>
      <c r="ANU142" s="1"/>
      <c r="ANV142" s="1"/>
      <c r="ANW142" s="1"/>
      <c r="ANX142" s="1"/>
      <c r="ANY142" s="1"/>
      <c r="ANZ142" s="1"/>
      <c r="AOA142" s="1"/>
      <c r="AOB142" s="1"/>
      <c r="AOC142" s="1"/>
      <c r="AOD142" s="1"/>
      <c r="AOE142" s="1"/>
      <c r="AOF142" s="1"/>
      <c r="AOG142" s="1"/>
      <c r="AOH142" s="1"/>
      <c r="AOI142" s="1"/>
      <c r="AOJ142" s="1"/>
      <c r="AOK142" s="1"/>
      <c r="AOL142" s="1"/>
      <c r="AOM142" s="1"/>
      <c r="AON142" s="1"/>
      <c r="AOO142" s="1"/>
      <c r="AOP142" s="1"/>
      <c r="AOQ142" s="1"/>
      <c r="AOR142" s="1"/>
      <c r="AOS142" s="1"/>
      <c r="AOT142" s="1"/>
      <c r="AOU142" s="1"/>
      <c r="AOV142" s="1"/>
      <c r="AOW142" s="1"/>
      <c r="AOX142" s="1"/>
      <c r="AOY142" s="1"/>
      <c r="AOZ142" s="1"/>
      <c r="APA142" s="1"/>
      <c r="APB142" s="1"/>
      <c r="APC142" s="1"/>
      <c r="APD142" s="1"/>
      <c r="APE142" s="1"/>
      <c r="APF142" s="1"/>
      <c r="APG142" s="1"/>
      <c r="APH142" s="1"/>
      <c r="API142" s="1"/>
    </row>
    <row r="143" spans="1:1101" ht="25.5" x14ac:dyDescent="0.2">
      <c r="A143" s="332" t="s">
        <v>19</v>
      </c>
      <c r="B143" s="17">
        <f>SUM(B144:B147)</f>
        <v>4</v>
      </c>
      <c r="C143" s="17"/>
      <c r="D143" s="17"/>
      <c r="E143" s="17">
        <f t="shared" ref="E143:I143" si="70">SUM(E144:E147)</f>
        <v>36</v>
      </c>
      <c r="F143" s="17"/>
      <c r="G143" s="29"/>
      <c r="H143" s="331">
        <f t="shared" si="70"/>
        <v>291.02</v>
      </c>
      <c r="I143" s="331">
        <f t="shared" si="70"/>
        <v>359.67000000000007</v>
      </c>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c r="IM143" s="1"/>
      <c r="IN143" s="1"/>
      <c r="IO143" s="1"/>
      <c r="IP143" s="1"/>
      <c r="IQ143" s="1"/>
      <c r="IR143" s="1"/>
      <c r="IS143" s="1"/>
      <c r="IT143" s="1"/>
      <c r="IU143" s="1"/>
      <c r="IV143" s="1"/>
      <c r="IW143" s="1"/>
      <c r="IX143" s="1"/>
      <c r="IY143" s="1"/>
      <c r="IZ143" s="1"/>
      <c r="JA143" s="1"/>
      <c r="JB143" s="1"/>
      <c r="JC143" s="1"/>
      <c r="JD143" s="1"/>
      <c r="JE143" s="1"/>
      <c r="JF143" s="1"/>
      <c r="JG143" s="1"/>
      <c r="JH143" s="1"/>
      <c r="JI143" s="1"/>
      <c r="JJ143" s="1"/>
      <c r="JK143" s="1"/>
      <c r="JL143" s="1"/>
      <c r="JM143" s="1"/>
      <c r="JN143" s="1"/>
      <c r="JO143" s="1"/>
      <c r="JP143" s="1"/>
      <c r="JQ143" s="1"/>
      <c r="JR143" s="1"/>
      <c r="JS143" s="1"/>
      <c r="JT143" s="1"/>
      <c r="JU143" s="1"/>
      <c r="JV143" s="1"/>
      <c r="JW143" s="1"/>
      <c r="JX143" s="1"/>
      <c r="JY143" s="1"/>
      <c r="JZ143" s="1"/>
      <c r="KA143" s="1"/>
      <c r="KB143" s="1"/>
      <c r="KC143" s="1"/>
      <c r="KD143" s="1"/>
      <c r="KE143" s="1"/>
      <c r="KF143" s="1"/>
      <c r="KG143" s="1"/>
      <c r="KH143" s="1"/>
      <c r="KI143" s="1"/>
      <c r="KJ143" s="1"/>
      <c r="KK143" s="1"/>
      <c r="KL143" s="1"/>
      <c r="KM143" s="1"/>
      <c r="KN143" s="1"/>
      <c r="KO143" s="1"/>
      <c r="KP143" s="1"/>
      <c r="KQ143" s="1"/>
      <c r="KR143" s="1"/>
      <c r="KS143" s="1"/>
      <c r="KT143" s="1"/>
      <c r="KU143" s="1"/>
      <c r="KV143" s="1"/>
      <c r="KW143" s="1"/>
      <c r="KX143" s="1"/>
      <c r="KY143" s="1"/>
      <c r="KZ143" s="1"/>
      <c r="LA143" s="1"/>
      <c r="LB143" s="1"/>
      <c r="LC143" s="1"/>
      <c r="LD143" s="1"/>
      <c r="LE143" s="1"/>
      <c r="LF143" s="1"/>
      <c r="LG143" s="1"/>
      <c r="LH143" s="1"/>
      <c r="LI143" s="1"/>
      <c r="LJ143" s="1"/>
      <c r="LK143" s="1"/>
      <c r="LL143" s="1"/>
      <c r="LM143" s="1"/>
      <c r="LN143" s="1"/>
      <c r="LO143" s="1"/>
      <c r="LP143" s="1"/>
      <c r="LQ143" s="1"/>
      <c r="LR143" s="1"/>
      <c r="LS143" s="1"/>
      <c r="LT143" s="1"/>
      <c r="LU143" s="1"/>
      <c r="LV143" s="1"/>
      <c r="LW143" s="1"/>
      <c r="LX143" s="1"/>
      <c r="LY143" s="1"/>
      <c r="LZ143" s="1"/>
      <c r="MA143" s="1"/>
      <c r="MB143" s="1"/>
      <c r="MC143" s="1"/>
      <c r="MD143" s="1"/>
      <c r="ME143" s="1"/>
      <c r="MF143" s="1"/>
      <c r="MG143" s="1"/>
      <c r="MH143" s="1"/>
      <c r="MI143" s="1"/>
      <c r="MJ143" s="1"/>
      <c r="MK143" s="1"/>
      <c r="ML143" s="1"/>
      <c r="MM143" s="1"/>
      <c r="MN143" s="1"/>
      <c r="MO143" s="1"/>
      <c r="MP143" s="1"/>
      <c r="MQ143" s="1"/>
      <c r="MR143" s="1"/>
      <c r="MS143" s="1"/>
      <c r="MT143" s="1"/>
      <c r="MU143" s="1"/>
      <c r="MV143" s="1"/>
      <c r="MW143" s="1"/>
      <c r="MX143" s="1"/>
      <c r="MY143" s="1"/>
      <c r="MZ143" s="1"/>
      <c r="NA143" s="1"/>
      <c r="NB143" s="1"/>
      <c r="NC143" s="1"/>
      <c r="ND143" s="1"/>
      <c r="NE143" s="1"/>
      <c r="NF143" s="1"/>
      <c r="NG143" s="1"/>
      <c r="NH143" s="1"/>
      <c r="NI143" s="1"/>
      <c r="NJ143" s="1"/>
      <c r="NK143" s="1"/>
      <c r="NL143" s="1"/>
      <c r="NM143" s="1"/>
      <c r="NN143" s="1"/>
      <c r="NO143" s="1"/>
      <c r="NP143" s="1"/>
      <c r="NQ143" s="1"/>
      <c r="NR143" s="1"/>
      <c r="NS143" s="1"/>
      <c r="NT143" s="1"/>
      <c r="NU143" s="1"/>
      <c r="NV143" s="1"/>
      <c r="NW143" s="1"/>
      <c r="NX143" s="1"/>
      <c r="NY143" s="1"/>
      <c r="NZ143" s="1"/>
      <c r="OA143" s="1"/>
      <c r="OB143" s="1"/>
      <c r="OC143" s="1"/>
      <c r="OD143" s="1"/>
      <c r="OE143" s="1"/>
      <c r="OF143" s="1"/>
      <c r="OG143" s="1"/>
      <c r="OH143" s="1"/>
      <c r="OI143" s="1"/>
      <c r="OJ143" s="1"/>
      <c r="OK143" s="1"/>
      <c r="OL143" s="1"/>
      <c r="OM143" s="1"/>
      <c r="ON143" s="1"/>
      <c r="OO143" s="1"/>
      <c r="OP143" s="1"/>
      <c r="OQ143" s="1"/>
      <c r="OR143" s="1"/>
      <c r="OS143" s="1"/>
      <c r="OT143" s="1"/>
      <c r="OU143" s="1"/>
      <c r="OV143" s="1"/>
      <c r="OW143" s="1"/>
      <c r="OX143" s="1"/>
      <c r="OY143" s="1"/>
      <c r="OZ143" s="1"/>
      <c r="PA143" s="1"/>
      <c r="PB143" s="1"/>
      <c r="PC143" s="1"/>
      <c r="PD143" s="1"/>
      <c r="PE143" s="1"/>
      <c r="PF143" s="1"/>
      <c r="PG143" s="1"/>
      <c r="PH143" s="1"/>
      <c r="PI143" s="1"/>
      <c r="PJ143" s="1"/>
      <c r="PK143" s="1"/>
      <c r="PL143" s="1"/>
      <c r="PM143" s="1"/>
      <c r="PN143" s="1"/>
      <c r="PO143" s="1"/>
      <c r="PP143" s="1"/>
      <c r="PQ143" s="1"/>
      <c r="PR143" s="1"/>
      <c r="PS143" s="1"/>
      <c r="PT143" s="1"/>
      <c r="PU143" s="1"/>
      <c r="PV143" s="1"/>
      <c r="PW143" s="1"/>
      <c r="PX143" s="1"/>
      <c r="PY143" s="1"/>
      <c r="PZ143" s="1"/>
      <c r="QA143" s="1"/>
      <c r="QB143" s="1"/>
      <c r="QC143" s="1"/>
      <c r="QD143" s="1"/>
      <c r="QE143" s="1"/>
      <c r="QF143" s="1"/>
      <c r="QG143" s="1"/>
      <c r="QH143" s="1"/>
      <c r="QI143" s="1"/>
      <c r="QJ143" s="1"/>
      <c r="QK143" s="1"/>
      <c r="QL143" s="1"/>
      <c r="QM143" s="1"/>
      <c r="QN143" s="1"/>
      <c r="QO143" s="1"/>
      <c r="QP143" s="1"/>
      <c r="QQ143" s="1"/>
      <c r="QR143" s="1"/>
      <c r="QS143" s="1"/>
      <c r="QT143" s="1"/>
      <c r="QU143" s="1"/>
      <c r="QV143" s="1"/>
      <c r="QW143" s="1"/>
      <c r="QX143" s="1"/>
      <c r="QY143" s="1"/>
      <c r="QZ143" s="1"/>
      <c r="RA143" s="1"/>
      <c r="RB143" s="1"/>
      <c r="RC143" s="1"/>
      <c r="RD143" s="1"/>
      <c r="RE143" s="1"/>
      <c r="RF143" s="1"/>
      <c r="RG143" s="1"/>
      <c r="RH143" s="1"/>
      <c r="RI143" s="1"/>
      <c r="RJ143" s="1"/>
      <c r="RK143" s="1"/>
      <c r="RL143" s="1"/>
      <c r="RM143" s="1"/>
      <c r="RN143" s="1"/>
      <c r="RO143" s="1"/>
      <c r="RP143" s="1"/>
      <c r="RQ143" s="1"/>
      <c r="RR143" s="1"/>
      <c r="RS143" s="1"/>
      <c r="RT143" s="1"/>
      <c r="RU143" s="1"/>
      <c r="RV143" s="1"/>
      <c r="RW143" s="1"/>
      <c r="RX143" s="1"/>
      <c r="RY143" s="1"/>
      <c r="RZ143" s="1"/>
      <c r="SA143" s="1"/>
      <c r="SB143" s="1"/>
      <c r="SC143" s="1"/>
      <c r="SD143" s="1"/>
      <c r="SE143" s="1"/>
      <c r="SF143" s="1"/>
      <c r="SG143" s="1"/>
      <c r="SH143" s="1"/>
      <c r="SI143" s="1"/>
      <c r="SJ143" s="1"/>
      <c r="SK143" s="1"/>
      <c r="SL143" s="1"/>
      <c r="SM143" s="1"/>
      <c r="SN143" s="1"/>
      <c r="SO143" s="1"/>
      <c r="SP143" s="1"/>
      <c r="SQ143" s="1"/>
      <c r="SR143" s="1"/>
      <c r="SS143" s="1"/>
      <c r="ST143" s="1"/>
      <c r="SU143" s="1"/>
      <c r="SV143" s="1"/>
      <c r="SW143" s="1"/>
      <c r="SX143" s="1"/>
      <c r="SY143" s="1"/>
      <c r="SZ143" s="1"/>
      <c r="TA143" s="1"/>
      <c r="TB143" s="1"/>
      <c r="TC143" s="1"/>
      <c r="TD143" s="1"/>
      <c r="TE143" s="1"/>
      <c r="TF143" s="1"/>
      <c r="TG143" s="1"/>
      <c r="TH143" s="1"/>
      <c r="TI143" s="1"/>
      <c r="TJ143" s="1"/>
      <c r="TK143" s="1"/>
      <c r="TL143" s="1"/>
      <c r="TM143" s="1"/>
      <c r="TN143" s="1"/>
      <c r="TO143" s="1"/>
      <c r="TP143" s="1"/>
      <c r="TQ143" s="1"/>
      <c r="TR143" s="1"/>
      <c r="TS143" s="1"/>
      <c r="TT143" s="1"/>
      <c r="TU143" s="1"/>
      <c r="TV143" s="1"/>
      <c r="TW143" s="1"/>
      <c r="TX143" s="1"/>
      <c r="TY143" s="1"/>
      <c r="TZ143" s="1"/>
      <c r="UA143" s="1"/>
      <c r="UB143" s="1"/>
      <c r="UC143" s="1"/>
      <c r="UD143" s="1"/>
      <c r="UE143" s="1"/>
      <c r="UF143" s="1"/>
      <c r="UG143" s="1"/>
      <c r="UH143" s="1"/>
      <c r="UI143" s="1"/>
      <c r="UJ143" s="1"/>
      <c r="UK143" s="1"/>
      <c r="UL143" s="1"/>
      <c r="UM143" s="1"/>
      <c r="UN143" s="1"/>
      <c r="UO143" s="1"/>
      <c r="UP143" s="1"/>
      <c r="UQ143" s="1"/>
      <c r="UR143" s="1"/>
      <c r="US143" s="1"/>
      <c r="UT143" s="1"/>
      <c r="UU143" s="1"/>
      <c r="UV143" s="1"/>
      <c r="UW143" s="1"/>
      <c r="UX143" s="1"/>
      <c r="UY143" s="1"/>
      <c r="UZ143" s="1"/>
      <c r="VA143" s="1"/>
      <c r="VB143" s="1"/>
      <c r="VC143" s="1"/>
      <c r="VD143" s="1"/>
      <c r="VE143" s="1"/>
      <c r="VF143" s="1"/>
      <c r="VG143" s="1"/>
      <c r="VH143" s="1"/>
      <c r="VI143" s="1"/>
      <c r="VJ143" s="1"/>
      <c r="VK143" s="1"/>
      <c r="VL143" s="1"/>
      <c r="VM143" s="1"/>
      <c r="VN143" s="1"/>
      <c r="VO143" s="1"/>
      <c r="VP143" s="1"/>
      <c r="VQ143" s="1"/>
      <c r="VR143" s="1"/>
      <c r="VS143" s="1"/>
      <c r="VT143" s="1"/>
      <c r="VU143" s="1"/>
      <c r="VV143" s="1"/>
      <c r="VW143" s="1"/>
      <c r="VX143" s="1"/>
      <c r="VY143" s="1"/>
      <c r="VZ143" s="1"/>
      <c r="WA143" s="1"/>
      <c r="WB143" s="1"/>
      <c r="WC143" s="1"/>
      <c r="WD143" s="1"/>
      <c r="WE143" s="1"/>
      <c r="WF143" s="1"/>
      <c r="WG143" s="1"/>
      <c r="WH143" s="1"/>
      <c r="WI143" s="1"/>
      <c r="WJ143" s="1"/>
      <c r="WK143" s="1"/>
      <c r="WL143" s="1"/>
      <c r="WM143" s="1"/>
      <c r="WN143" s="1"/>
      <c r="WO143" s="1"/>
      <c r="WP143" s="1"/>
      <c r="WQ143" s="1"/>
      <c r="WR143" s="1"/>
      <c r="WS143" s="1"/>
      <c r="WT143" s="1"/>
      <c r="WU143" s="1"/>
      <c r="WV143" s="1"/>
      <c r="WW143" s="1"/>
      <c r="WX143" s="1"/>
      <c r="WY143" s="1"/>
      <c r="WZ143" s="1"/>
      <c r="XA143" s="1"/>
      <c r="XB143" s="1"/>
      <c r="XC143" s="1"/>
      <c r="XD143" s="1"/>
      <c r="XE143" s="1"/>
      <c r="XF143" s="1"/>
      <c r="XG143" s="1"/>
      <c r="XH143" s="1"/>
      <c r="XI143" s="1"/>
      <c r="XJ143" s="1"/>
      <c r="XK143" s="1"/>
      <c r="XL143" s="1"/>
      <c r="XM143" s="1"/>
      <c r="XN143" s="1"/>
      <c r="XO143" s="1"/>
      <c r="XP143" s="1"/>
      <c r="XQ143" s="1"/>
      <c r="XR143" s="1"/>
      <c r="XS143" s="1"/>
      <c r="XT143" s="1"/>
      <c r="XU143" s="1"/>
      <c r="XV143" s="1"/>
      <c r="XW143" s="1"/>
      <c r="XX143" s="1"/>
      <c r="XY143" s="1"/>
      <c r="XZ143" s="1"/>
      <c r="YA143" s="1"/>
      <c r="YB143" s="1"/>
      <c r="YC143" s="1"/>
      <c r="YD143" s="1"/>
      <c r="YE143" s="1"/>
      <c r="YF143" s="1"/>
      <c r="YG143" s="1"/>
      <c r="YH143" s="1"/>
      <c r="YI143" s="1"/>
      <c r="YJ143" s="1"/>
      <c r="YK143" s="1"/>
      <c r="YL143" s="1"/>
      <c r="YM143" s="1"/>
      <c r="YN143" s="1"/>
      <c r="YO143" s="1"/>
      <c r="YP143" s="1"/>
      <c r="YQ143" s="1"/>
      <c r="YR143" s="1"/>
      <c r="YS143" s="1"/>
      <c r="YT143" s="1"/>
      <c r="YU143" s="1"/>
      <c r="YV143" s="1"/>
      <c r="YW143" s="1"/>
      <c r="YX143" s="1"/>
      <c r="YY143" s="1"/>
      <c r="YZ143" s="1"/>
      <c r="ZA143" s="1"/>
      <c r="ZB143" s="1"/>
      <c r="ZC143" s="1"/>
      <c r="ZD143" s="1"/>
      <c r="ZE143" s="1"/>
      <c r="ZF143" s="1"/>
      <c r="ZG143" s="1"/>
      <c r="ZH143" s="1"/>
      <c r="ZI143" s="1"/>
      <c r="ZJ143" s="1"/>
      <c r="ZK143" s="1"/>
      <c r="ZL143" s="1"/>
      <c r="ZM143" s="1"/>
      <c r="ZN143" s="1"/>
      <c r="ZO143" s="1"/>
      <c r="ZP143" s="1"/>
      <c r="ZQ143" s="1"/>
      <c r="ZR143" s="1"/>
      <c r="ZS143" s="1"/>
      <c r="ZT143" s="1"/>
      <c r="ZU143" s="1"/>
      <c r="ZV143" s="1"/>
      <c r="ZW143" s="1"/>
      <c r="ZX143" s="1"/>
      <c r="ZY143" s="1"/>
      <c r="ZZ143" s="1"/>
      <c r="AAA143" s="1"/>
      <c r="AAB143" s="1"/>
      <c r="AAC143" s="1"/>
      <c r="AAD143" s="1"/>
      <c r="AAE143" s="1"/>
      <c r="AAF143" s="1"/>
      <c r="AAG143" s="1"/>
      <c r="AAH143" s="1"/>
      <c r="AAI143" s="1"/>
      <c r="AAJ143" s="1"/>
      <c r="AAK143" s="1"/>
      <c r="AAL143" s="1"/>
      <c r="AAM143" s="1"/>
      <c r="AAN143" s="1"/>
      <c r="AAO143" s="1"/>
      <c r="AAP143" s="1"/>
      <c r="AAQ143" s="1"/>
      <c r="AAR143" s="1"/>
      <c r="AAS143" s="1"/>
      <c r="AAT143" s="1"/>
      <c r="AAU143" s="1"/>
      <c r="AAV143" s="1"/>
      <c r="AAW143" s="1"/>
      <c r="AAX143" s="1"/>
      <c r="AAY143" s="1"/>
      <c r="AAZ143" s="1"/>
      <c r="ABA143" s="1"/>
      <c r="ABB143" s="1"/>
      <c r="ABC143" s="1"/>
      <c r="ABD143" s="1"/>
      <c r="ABE143" s="1"/>
      <c r="ABF143" s="1"/>
      <c r="ABG143" s="1"/>
      <c r="ABH143" s="1"/>
      <c r="ABI143" s="1"/>
      <c r="ABJ143" s="1"/>
      <c r="ABK143" s="1"/>
      <c r="ABL143" s="1"/>
      <c r="ABM143" s="1"/>
      <c r="ABN143" s="1"/>
      <c r="ABO143" s="1"/>
      <c r="ABP143" s="1"/>
      <c r="ABQ143" s="1"/>
      <c r="ABR143" s="1"/>
      <c r="ABS143" s="1"/>
      <c r="ABT143" s="1"/>
      <c r="ABU143" s="1"/>
      <c r="ABV143" s="1"/>
      <c r="ABW143" s="1"/>
      <c r="ABX143" s="1"/>
      <c r="ABY143" s="1"/>
      <c r="ABZ143" s="1"/>
      <c r="ACA143" s="1"/>
      <c r="ACB143" s="1"/>
      <c r="ACC143" s="1"/>
      <c r="ACD143" s="1"/>
      <c r="ACE143" s="1"/>
      <c r="ACF143" s="1"/>
      <c r="ACG143" s="1"/>
      <c r="ACH143" s="1"/>
      <c r="ACI143" s="1"/>
      <c r="ACJ143" s="1"/>
      <c r="ACK143" s="1"/>
      <c r="ACL143" s="1"/>
      <c r="ACM143" s="1"/>
      <c r="ACN143" s="1"/>
      <c r="ACO143" s="1"/>
      <c r="ACP143" s="1"/>
      <c r="ACQ143" s="1"/>
      <c r="ACR143" s="1"/>
      <c r="ACS143" s="1"/>
      <c r="ACT143" s="1"/>
      <c r="ACU143" s="1"/>
      <c r="ACV143" s="1"/>
      <c r="ACW143" s="1"/>
      <c r="ACX143" s="1"/>
      <c r="ACY143" s="1"/>
      <c r="ACZ143" s="1"/>
      <c r="ADA143" s="1"/>
      <c r="ADB143" s="1"/>
      <c r="ADC143" s="1"/>
      <c r="ADD143" s="1"/>
      <c r="ADE143" s="1"/>
      <c r="ADF143" s="1"/>
      <c r="ADG143" s="1"/>
      <c r="ADH143" s="1"/>
      <c r="ADI143" s="1"/>
      <c r="ADJ143" s="1"/>
      <c r="ADK143" s="1"/>
      <c r="ADL143" s="1"/>
      <c r="ADM143" s="1"/>
      <c r="ADN143" s="1"/>
      <c r="ADO143" s="1"/>
      <c r="ADP143" s="1"/>
      <c r="ADQ143" s="1"/>
      <c r="ADR143" s="1"/>
      <c r="ADS143" s="1"/>
      <c r="ADT143" s="1"/>
      <c r="ADU143" s="1"/>
      <c r="ADV143" s="1"/>
      <c r="ADW143" s="1"/>
      <c r="ADX143" s="1"/>
      <c r="ADY143" s="1"/>
      <c r="ADZ143" s="1"/>
      <c r="AEA143" s="1"/>
      <c r="AEB143" s="1"/>
      <c r="AEC143" s="1"/>
      <c r="AED143" s="1"/>
      <c r="AEE143" s="1"/>
      <c r="AEF143" s="1"/>
      <c r="AEG143" s="1"/>
      <c r="AEH143" s="1"/>
      <c r="AEI143" s="1"/>
      <c r="AEJ143" s="1"/>
      <c r="AEK143" s="1"/>
      <c r="AEL143" s="1"/>
      <c r="AEM143" s="1"/>
      <c r="AEN143" s="1"/>
      <c r="AEO143" s="1"/>
      <c r="AEP143" s="1"/>
      <c r="AEQ143" s="1"/>
      <c r="AER143" s="1"/>
      <c r="AES143" s="1"/>
      <c r="AET143" s="1"/>
      <c r="AEU143" s="1"/>
      <c r="AEV143" s="1"/>
      <c r="AEW143" s="1"/>
      <c r="AEX143" s="1"/>
      <c r="AEY143" s="1"/>
      <c r="AEZ143" s="1"/>
      <c r="AFA143" s="1"/>
      <c r="AFB143" s="1"/>
      <c r="AFC143" s="1"/>
      <c r="AFD143" s="1"/>
      <c r="AFE143" s="1"/>
      <c r="AFF143" s="1"/>
      <c r="AFG143" s="1"/>
      <c r="AFH143" s="1"/>
      <c r="AFI143" s="1"/>
      <c r="AFJ143" s="1"/>
      <c r="AFK143" s="1"/>
      <c r="AFL143" s="1"/>
      <c r="AFM143" s="1"/>
      <c r="AFN143" s="1"/>
      <c r="AFO143" s="1"/>
      <c r="AFP143" s="1"/>
      <c r="AFQ143" s="1"/>
      <c r="AFR143" s="1"/>
      <c r="AFS143" s="1"/>
      <c r="AFT143" s="1"/>
      <c r="AFU143" s="1"/>
      <c r="AFV143" s="1"/>
      <c r="AFW143" s="1"/>
      <c r="AFX143" s="1"/>
      <c r="AFY143" s="1"/>
      <c r="AFZ143" s="1"/>
      <c r="AGA143" s="1"/>
      <c r="AGB143" s="1"/>
      <c r="AGC143" s="1"/>
      <c r="AGD143" s="1"/>
      <c r="AGE143" s="1"/>
      <c r="AGF143" s="1"/>
      <c r="AGG143" s="1"/>
      <c r="AGH143" s="1"/>
      <c r="AGI143" s="1"/>
      <c r="AGJ143" s="1"/>
      <c r="AGK143" s="1"/>
      <c r="AGL143" s="1"/>
      <c r="AGM143" s="1"/>
      <c r="AGN143" s="1"/>
      <c r="AGO143" s="1"/>
      <c r="AGP143" s="1"/>
      <c r="AGQ143" s="1"/>
      <c r="AGR143" s="1"/>
      <c r="AGS143" s="1"/>
      <c r="AGT143" s="1"/>
      <c r="AGU143" s="1"/>
      <c r="AGV143" s="1"/>
      <c r="AGW143" s="1"/>
      <c r="AGX143" s="1"/>
      <c r="AGY143" s="1"/>
      <c r="AGZ143" s="1"/>
      <c r="AHA143" s="1"/>
      <c r="AHB143" s="1"/>
      <c r="AHC143" s="1"/>
      <c r="AHD143" s="1"/>
      <c r="AHE143" s="1"/>
      <c r="AHF143" s="1"/>
      <c r="AHG143" s="1"/>
      <c r="AHH143" s="1"/>
      <c r="AHI143" s="1"/>
      <c r="AHJ143" s="1"/>
      <c r="AHK143" s="1"/>
      <c r="AHL143" s="1"/>
      <c r="AHM143" s="1"/>
      <c r="AHN143" s="1"/>
      <c r="AHO143" s="1"/>
      <c r="AHP143" s="1"/>
      <c r="AHQ143" s="1"/>
      <c r="AHR143" s="1"/>
      <c r="AHS143" s="1"/>
      <c r="AHT143" s="1"/>
      <c r="AHU143" s="1"/>
      <c r="AHV143" s="1"/>
      <c r="AHW143" s="1"/>
      <c r="AHX143" s="1"/>
      <c r="AHY143" s="1"/>
      <c r="AHZ143" s="1"/>
      <c r="AIA143" s="1"/>
      <c r="AIB143" s="1"/>
      <c r="AIC143" s="1"/>
      <c r="AID143" s="1"/>
      <c r="AIE143" s="1"/>
      <c r="AIF143" s="1"/>
      <c r="AIG143" s="1"/>
      <c r="AIH143" s="1"/>
      <c r="AII143" s="1"/>
      <c r="AIJ143" s="1"/>
      <c r="AIK143" s="1"/>
      <c r="AIL143" s="1"/>
      <c r="AIM143" s="1"/>
      <c r="AIN143" s="1"/>
      <c r="AIO143" s="1"/>
      <c r="AIP143" s="1"/>
      <c r="AIQ143" s="1"/>
      <c r="AIR143" s="1"/>
      <c r="AIS143" s="1"/>
      <c r="AIT143" s="1"/>
      <c r="AIU143" s="1"/>
      <c r="AIV143" s="1"/>
      <c r="AIW143" s="1"/>
      <c r="AIX143" s="1"/>
      <c r="AIY143" s="1"/>
      <c r="AIZ143" s="1"/>
      <c r="AJA143" s="1"/>
      <c r="AJB143" s="1"/>
      <c r="AJC143" s="1"/>
      <c r="AJD143" s="1"/>
      <c r="AJE143" s="1"/>
      <c r="AJF143" s="1"/>
      <c r="AJG143" s="1"/>
      <c r="AJH143" s="1"/>
      <c r="AJI143" s="1"/>
      <c r="AJJ143" s="1"/>
      <c r="AJK143" s="1"/>
      <c r="AJL143" s="1"/>
      <c r="AJM143" s="1"/>
      <c r="AJN143" s="1"/>
      <c r="AJO143" s="1"/>
      <c r="AJP143" s="1"/>
      <c r="AJQ143" s="1"/>
      <c r="AJR143" s="1"/>
      <c r="AJS143" s="1"/>
      <c r="AJT143" s="1"/>
      <c r="AJU143" s="1"/>
      <c r="AJV143" s="1"/>
      <c r="AJW143" s="1"/>
      <c r="AJX143" s="1"/>
      <c r="AJY143" s="1"/>
      <c r="AJZ143" s="1"/>
      <c r="AKA143" s="1"/>
      <c r="AKB143" s="1"/>
      <c r="AKC143" s="1"/>
      <c r="AKD143" s="1"/>
      <c r="AKE143" s="1"/>
      <c r="AKF143" s="1"/>
      <c r="AKG143" s="1"/>
      <c r="AKH143" s="1"/>
      <c r="AKI143" s="1"/>
      <c r="AKJ143" s="1"/>
      <c r="AKK143" s="1"/>
      <c r="AKL143" s="1"/>
      <c r="AKM143" s="1"/>
      <c r="AKN143" s="1"/>
      <c r="AKO143" s="1"/>
      <c r="AKP143" s="1"/>
      <c r="AKQ143" s="1"/>
      <c r="AKR143" s="1"/>
      <c r="AKS143" s="1"/>
      <c r="AKT143" s="1"/>
      <c r="AKU143" s="1"/>
      <c r="AKV143" s="1"/>
      <c r="AKW143" s="1"/>
      <c r="AKX143" s="1"/>
      <c r="AKY143" s="1"/>
      <c r="AKZ143" s="1"/>
      <c r="ALA143" s="1"/>
      <c r="ALB143" s="1"/>
      <c r="ALC143" s="1"/>
      <c r="ALD143" s="1"/>
      <c r="ALE143" s="1"/>
      <c r="ALF143" s="1"/>
      <c r="ALG143" s="1"/>
      <c r="ALH143" s="1"/>
      <c r="ALI143" s="1"/>
      <c r="ALJ143" s="1"/>
      <c r="ALK143" s="1"/>
      <c r="ALL143" s="1"/>
      <c r="ALM143" s="1"/>
      <c r="ALN143" s="1"/>
      <c r="ALO143" s="1"/>
      <c r="ALP143" s="1"/>
      <c r="ALQ143" s="1"/>
      <c r="ALR143" s="1"/>
      <c r="ALS143" s="1"/>
      <c r="ALT143" s="1"/>
      <c r="ALU143" s="1"/>
      <c r="ALV143" s="1"/>
      <c r="ALW143" s="1"/>
      <c r="ALX143" s="1"/>
      <c r="ALY143" s="1"/>
      <c r="ALZ143" s="1"/>
      <c r="AMA143" s="1"/>
      <c r="AMB143" s="1"/>
      <c r="AMC143" s="1"/>
      <c r="AMD143" s="1"/>
      <c r="AME143" s="1"/>
      <c r="AMF143" s="1"/>
      <c r="AMG143" s="1"/>
      <c r="AMH143" s="1"/>
      <c r="AMI143" s="1"/>
      <c r="AMJ143" s="1"/>
      <c r="AMK143" s="1"/>
      <c r="AML143" s="1"/>
      <c r="AMM143" s="1"/>
      <c r="AMN143" s="1"/>
      <c r="AMO143" s="1"/>
      <c r="AMP143" s="1"/>
      <c r="AMQ143" s="1"/>
      <c r="AMR143" s="1"/>
      <c r="AMS143" s="1"/>
      <c r="AMT143" s="1"/>
      <c r="AMU143" s="1"/>
      <c r="AMV143" s="1"/>
      <c r="AMW143" s="1"/>
      <c r="AMX143" s="1"/>
      <c r="AMY143" s="1"/>
      <c r="AMZ143" s="1"/>
      <c r="ANA143" s="1"/>
      <c r="ANB143" s="1"/>
      <c r="ANC143" s="1"/>
      <c r="AND143" s="1"/>
      <c r="ANE143" s="1"/>
      <c r="ANF143" s="1"/>
      <c r="ANG143" s="1"/>
      <c r="ANH143" s="1"/>
      <c r="ANI143" s="1"/>
      <c r="ANJ143" s="1"/>
      <c r="ANK143" s="1"/>
      <c r="ANL143" s="1"/>
      <c r="ANM143" s="1"/>
      <c r="ANN143" s="1"/>
      <c r="ANO143" s="1"/>
      <c r="ANP143" s="1"/>
      <c r="ANQ143" s="1"/>
      <c r="ANR143" s="1"/>
      <c r="ANS143" s="1"/>
      <c r="ANT143" s="1"/>
      <c r="ANU143" s="1"/>
      <c r="ANV143" s="1"/>
      <c r="ANW143" s="1"/>
      <c r="ANX143" s="1"/>
      <c r="ANY143" s="1"/>
      <c r="ANZ143" s="1"/>
      <c r="AOA143" s="1"/>
      <c r="AOB143" s="1"/>
      <c r="AOC143" s="1"/>
      <c r="AOD143" s="1"/>
      <c r="AOE143" s="1"/>
      <c r="AOF143" s="1"/>
      <c r="AOG143" s="1"/>
      <c r="AOH143" s="1"/>
      <c r="AOI143" s="1"/>
      <c r="AOJ143" s="1"/>
      <c r="AOK143" s="1"/>
      <c r="AOL143" s="1"/>
      <c r="AOM143" s="1"/>
      <c r="AON143" s="1"/>
      <c r="AOO143" s="1"/>
      <c r="AOP143" s="1"/>
      <c r="AOQ143" s="1"/>
      <c r="AOR143" s="1"/>
      <c r="AOS143" s="1"/>
      <c r="AOT143" s="1"/>
      <c r="AOU143" s="1"/>
      <c r="AOV143" s="1"/>
      <c r="AOW143" s="1"/>
      <c r="AOX143" s="1"/>
      <c r="AOY143" s="1"/>
      <c r="AOZ143" s="1"/>
      <c r="APA143" s="1"/>
      <c r="APB143" s="1"/>
      <c r="APC143" s="1"/>
      <c r="APD143" s="1"/>
      <c r="APE143" s="1"/>
      <c r="APF143" s="1"/>
      <c r="APG143" s="1"/>
      <c r="APH143" s="1"/>
      <c r="API143" s="1"/>
    </row>
    <row r="144" spans="1:1101" x14ac:dyDescent="0.2">
      <c r="A144" s="9" t="s">
        <v>23</v>
      </c>
      <c r="B144" s="22">
        <v>1</v>
      </c>
      <c r="C144" s="22">
        <f>D144+E144</f>
        <v>168</v>
      </c>
      <c r="D144" s="22">
        <v>165</v>
      </c>
      <c r="E144" s="16">
        <v>3</v>
      </c>
      <c r="F144" s="23"/>
      <c r="G144" s="30" t="s">
        <v>57</v>
      </c>
      <c r="H144" s="24">
        <f t="shared" ref="H144:H146" si="71">ROUND(G144*E144*2,2)</f>
        <v>24.25</v>
      </c>
      <c r="I144" s="23">
        <f t="shared" si="53"/>
        <v>29.97</v>
      </c>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c r="FT144" s="1"/>
      <c r="FU144" s="1"/>
      <c r="FV144" s="1"/>
      <c r="FW144" s="1"/>
      <c r="FX144" s="1"/>
      <c r="FY144" s="1"/>
      <c r="FZ144" s="1"/>
      <c r="GA144" s="1"/>
      <c r="GB144" s="1"/>
      <c r="GC144" s="1"/>
      <c r="GD144" s="1"/>
      <c r="GE144" s="1"/>
      <c r="GF144" s="1"/>
      <c r="GG144" s="1"/>
      <c r="GH144" s="1"/>
      <c r="GI144" s="1"/>
      <c r="GJ144" s="1"/>
      <c r="GK144" s="1"/>
      <c r="GL144" s="1"/>
      <c r="GM144" s="1"/>
      <c r="GN144" s="1"/>
      <c r="GO144" s="1"/>
      <c r="GP144" s="1"/>
      <c r="GQ144" s="1"/>
      <c r="GR144" s="1"/>
      <c r="GS144" s="1"/>
      <c r="GT144" s="1"/>
      <c r="GU144" s="1"/>
      <c r="GV144" s="1"/>
      <c r="GW144" s="1"/>
      <c r="GX144" s="1"/>
      <c r="GY144" s="1"/>
      <c r="GZ144" s="1"/>
      <c r="HA144" s="1"/>
      <c r="HB144" s="1"/>
      <c r="HC144" s="1"/>
      <c r="HD144" s="1"/>
      <c r="HE144" s="1"/>
      <c r="HF144" s="1"/>
      <c r="HG144" s="1"/>
      <c r="HH144" s="1"/>
      <c r="HI144" s="1"/>
      <c r="HJ144" s="1"/>
      <c r="HK144" s="1"/>
      <c r="HL144" s="1"/>
      <c r="HM144" s="1"/>
      <c r="HN144" s="1"/>
      <c r="HO144" s="1"/>
      <c r="HP144" s="1"/>
      <c r="HQ144" s="1"/>
      <c r="HR144" s="1"/>
      <c r="HS144" s="1"/>
      <c r="HT144" s="1"/>
      <c r="HU144" s="1"/>
      <c r="HV144" s="1"/>
      <c r="HW144" s="1"/>
      <c r="HX144" s="1"/>
      <c r="HY144" s="1"/>
      <c r="HZ144" s="1"/>
      <c r="IA144" s="1"/>
      <c r="IB144" s="1"/>
      <c r="IC144" s="1"/>
      <c r="ID144" s="1"/>
      <c r="IE144" s="1"/>
      <c r="IF144" s="1"/>
      <c r="IG144" s="1"/>
      <c r="IH144" s="1"/>
      <c r="II144" s="1"/>
      <c r="IJ144" s="1"/>
      <c r="IK144" s="1"/>
      <c r="IL144" s="1"/>
      <c r="IM144" s="1"/>
      <c r="IN144" s="1"/>
      <c r="IO144" s="1"/>
      <c r="IP144" s="1"/>
      <c r="IQ144" s="1"/>
      <c r="IR144" s="1"/>
      <c r="IS144" s="1"/>
      <c r="IT144" s="1"/>
      <c r="IU144" s="1"/>
      <c r="IV144" s="1"/>
      <c r="IW144" s="1"/>
      <c r="IX144" s="1"/>
      <c r="IY144" s="1"/>
      <c r="IZ144" s="1"/>
      <c r="JA144" s="1"/>
      <c r="JB144" s="1"/>
      <c r="JC144" s="1"/>
      <c r="JD144" s="1"/>
      <c r="JE144" s="1"/>
      <c r="JF144" s="1"/>
      <c r="JG144" s="1"/>
      <c r="JH144" s="1"/>
      <c r="JI144" s="1"/>
      <c r="JJ144" s="1"/>
      <c r="JK144" s="1"/>
      <c r="JL144" s="1"/>
      <c r="JM144" s="1"/>
      <c r="JN144" s="1"/>
      <c r="JO144" s="1"/>
      <c r="JP144" s="1"/>
      <c r="JQ144" s="1"/>
      <c r="JR144" s="1"/>
      <c r="JS144" s="1"/>
      <c r="JT144" s="1"/>
      <c r="JU144" s="1"/>
      <c r="JV144" s="1"/>
      <c r="JW144" s="1"/>
      <c r="JX144" s="1"/>
      <c r="JY144" s="1"/>
      <c r="JZ144" s="1"/>
      <c r="KA144" s="1"/>
      <c r="KB144" s="1"/>
      <c r="KC144" s="1"/>
      <c r="KD144" s="1"/>
      <c r="KE144" s="1"/>
      <c r="KF144" s="1"/>
      <c r="KG144" s="1"/>
      <c r="KH144" s="1"/>
      <c r="KI144" s="1"/>
      <c r="KJ144" s="1"/>
      <c r="KK144" s="1"/>
      <c r="KL144" s="1"/>
      <c r="KM144" s="1"/>
      <c r="KN144" s="1"/>
      <c r="KO144" s="1"/>
      <c r="KP144" s="1"/>
      <c r="KQ144" s="1"/>
      <c r="KR144" s="1"/>
      <c r="KS144" s="1"/>
      <c r="KT144" s="1"/>
      <c r="KU144" s="1"/>
      <c r="KV144" s="1"/>
      <c r="KW144" s="1"/>
      <c r="KX144" s="1"/>
      <c r="KY144" s="1"/>
      <c r="KZ144" s="1"/>
      <c r="LA144" s="1"/>
      <c r="LB144" s="1"/>
      <c r="LC144" s="1"/>
      <c r="LD144" s="1"/>
      <c r="LE144" s="1"/>
      <c r="LF144" s="1"/>
      <c r="LG144" s="1"/>
      <c r="LH144" s="1"/>
      <c r="LI144" s="1"/>
      <c r="LJ144" s="1"/>
      <c r="LK144" s="1"/>
      <c r="LL144" s="1"/>
      <c r="LM144" s="1"/>
      <c r="LN144" s="1"/>
      <c r="LO144" s="1"/>
      <c r="LP144" s="1"/>
      <c r="LQ144" s="1"/>
      <c r="LR144" s="1"/>
      <c r="LS144" s="1"/>
      <c r="LT144" s="1"/>
      <c r="LU144" s="1"/>
      <c r="LV144" s="1"/>
      <c r="LW144" s="1"/>
      <c r="LX144" s="1"/>
      <c r="LY144" s="1"/>
      <c r="LZ144" s="1"/>
      <c r="MA144" s="1"/>
      <c r="MB144" s="1"/>
      <c r="MC144" s="1"/>
      <c r="MD144" s="1"/>
      <c r="ME144" s="1"/>
      <c r="MF144" s="1"/>
      <c r="MG144" s="1"/>
      <c r="MH144" s="1"/>
      <c r="MI144" s="1"/>
      <c r="MJ144" s="1"/>
      <c r="MK144" s="1"/>
      <c r="ML144" s="1"/>
      <c r="MM144" s="1"/>
      <c r="MN144" s="1"/>
      <c r="MO144" s="1"/>
      <c r="MP144" s="1"/>
      <c r="MQ144" s="1"/>
      <c r="MR144" s="1"/>
      <c r="MS144" s="1"/>
      <c r="MT144" s="1"/>
      <c r="MU144" s="1"/>
      <c r="MV144" s="1"/>
      <c r="MW144" s="1"/>
      <c r="MX144" s="1"/>
      <c r="MY144" s="1"/>
      <c r="MZ144" s="1"/>
      <c r="NA144" s="1"/>
      <c r="NB144" s="1"/>
      <c r="NC144" s="1"/>
      <c r="ND144" s="1"/>
      <c r="NE144" s="1"/>
      <c r="NF144" s="1"/>
      <c r="NG144" s="1"/>
      <c r="NH144" s="1"/>
      <c r="NI144" s="1"/>
      <c r="NJ144" s="1"/>
      <c r="NK144" s="1"/>
      <c r="NL144" s="1"/>
      <c r="NM144" s="1"/>
      <c r="NN144" s="1"/>
      <c r="NO144" s="1"/>
      <c r="NP144" s="1"/>
      <c r="NQ144" s="1"/>
      <c r="NR144" s="1"/>
      <c r="NS144" s="1"/>
      <c r="NT144" s="1"/>
      <c r="NU144" s="1"/>
      <c r="NV144" s="1"/>
      <c r="NW144" s="1"/>
      <c r="NX144" s="1"/>
      <c r="NY144" s="1"/>
      <c r="NZ144" s="1"/>
      <c r="OA144" s="1"/>
      <c r="OB144" s="1"/>
      <c r="OC144" s="1"/>
      <c r="OD144" s="1"/>
      <c r="OE144" s="1"/>
      <c r="OF144" s="1"/>
      <c r="OG144" s="1"/>
      <c r="OH144" s="1"/>
      <c r="OI144" s="1"/>
      <c r="OJ144" s="1"/>
      <c r="OK144" s="1"/>
      <c r="OL144" s="1"/>
      <c r="OM144" s="1"/>
      <c r="ON144" s="1"/>
      <c r="OO144" s="1"/>
      <c r="OP144" s="1"/>
      <c r="OQ144" s="1"/>
      <c r="OR144" s="1"/>
      <c r="OS144" s="1"/>
      <c r="OT144" s="1"/>
      <c r="OU144" s="1"/>
      <c r="OV144" s="1"/>
      <c r="OW144" s="1"/>
      <c r="OX144" s="1"/>
      <c r="OY144" s="1"/>
      <c r="OZ144" s="1"/>
      <c r="PA144" s="1"/>
      <c r="PB144" s="1"/>
      <c r="PC144" s="1"/>
      <c r="PD144" s="1"/>
      <c r="PE144" s="1"/>
      <c r="PF144" s="1"/>
      <c r="PG144" s="1"/>
      <c r="PH144" s="1"/>
      <c r="PI144" s="1"/>
      <c r="PJ144" s="1"/>
      <c r="PK144" s="1"/>
      <c r="PL144" s="1"/>
      <c r="PM144" s="1"/>
      <c r="PN144" s="1"/>
      <c r="PO144" s="1"/>
      <c r="PP144" s="1"/>
      <c r="PQ144" s="1"/>
      <c r="PR144" s="1"/>
      <c r="PS144" s="1"/>
      <c r="PT144" s="1"/>
      <c r="PU144" s="1"/>
      <c r="PV144" s="1"/>
      <c r="PW144" s="1"/>
      <c r="PX144" s="1"/>
      <c r="PY144" s="1"/>
      <c r="PZ144" s="1"/>
      <c r="QA144" s="1"/>
      <c r="QB144" s="1"/>
      <c r="QC144" s="1"/>
      <c r="QD144" s="1"/>
      <c r="QE144" s="1"/>
      <c r="QF144" s="1"/>
      <c r="QG144" s="1"/>
      <c r="QH144" s="1"/>
      <c r="QI144" s="1"/>
      <c r="QJ144" s="1"/>
      <c r="QK144" s="1"/>
      <c r="QL144" s="1"/>
      <c r="QM144" s="1"/>
      <c r="QN144" s="1"/>
      <c r="QO144" s="1"/>
      <c r="QP144" s="1"/>
      <c r="QQ144" s="1"/>
      <c r="QR144" s="1"/>
      <c r="QS144" s="1"/>
      <c r="QT144" s="1"/>
      <c r="QU144" s="1"/>
      <c r="QV144" s="1"/>
      <c r="QW144" s="1"/>
      <c r="QX144" s="1"/>
      <c r="QY144" s="1"/>
      <c r="QZ144" s="1"/>
      <c r="RA144" s="1"/>
      <c r="RB144" s="1"/>
      <c r="RC144" s="1"/>
      <c r="RD144" s="1"/>
      <c r="RE144" s="1"/>
      <c r="RF144" s="1"/>
      <c r="RG144" s="1"/>
      <c r="RH144" s="1"/>
      <c r="RI144" s="1"/>
      <c r="RJ144" s="1"/>
      <c r="RK144" s="1"/>
      <c r="RL144" s="1"/>
      <c r="RM144" s="1"/>
      <c r="RN144" s="1"/>
      <c r="RO144" s="1"/>
      <c r="RP144" s="1"/>
      <c r="RQ144" s="1"/>
      <c r="RR144" s="1"/>
      <c r="RS144" s="1"/>
      <c r="RT144" s="1"/>
      <c r="RU144" s="1"/>
      <c r="RV144" s="1"/>
      <c r="RW144" s="1"/>
      <c r="RX144" s="1"/>
      <c r="RY144" s="1"/>
      <c r="RZ144" s="1"/>
      <c r="SA144" s="1"/>
      <c r="SB144" s="1"/>
      <c r="SC144" s="1"/>
      <c r="SD144" s="1"/>
      <c r="SE144" s="1"/>
      <c r="SF144" s="1"/>
      <c r="SG144" s="1"/>
      <c r="SH144" s="1"/>
      <c r="SI144" s="1"/>
      <c r="SJ144" s="1"/>
      <c r="SK144" s="1"/>
      <c r="SL144" s="1"/>
      <c r="SM144" s="1"/>
      <c r="SN144" s="1"/>
      <c r="SO144" s="1"/>
      <c r="SP144" s="1"/>
      <c r="SQ144" s="1"/>
      <c r="SR144" s="1"/>
      <c r="SS144" s="1"/>
      <c r="ST144" s="1"/>
      <c r="SU144" s="1"/>
      <c r="SV144" s="1"/>
      <c r="SW144" s="1"/>
      <c r="SX144" s="1"/>
      <c r="SY144" s="1"/>
      <c r="SZ144" s="1"/>
      <c r="TA144" s="1"/>
      <c r="TB144" s="1"/>
      <c r="TC144" s="1"/>
      <c r="TD144" s="1"/>
      <c r="TE144" s="1"/>
      <c r="TF144" s="1"/>
      <c r="TG144" s="1"/>
      <c r="TH144" s="1"/>
      <c r="TI144" s="1"/>
      <c r="TJ144" s="1"/>
      <c r="TK144" s="1"/>
      <c r="TL144" s="1"/>
      <c r="TM144" s="1"/>
      <c r="TN144" s="1"/>
      <c r="TO144" s="1"/>
      <c r="TP144" s="1"/>
      <c r="TQ144" s="1"/>
      <c r="TR144" s="1"/>
      <c r="TS144" s="1"/>
      <c r="TT144" s="1"/>
      <c r="TU144" s="1"/>
      <c r="TV144" s="1"/>
      <c r="TW144" s="1"/>
      <c r="TX144" s="1"/>
      <c r="TY144" s="1"/>
      <c r="TZ144" s="1"/>
      <c r="UA144" s="1"/>
      <c r="UB144" s="1"/>
      <c r="UC144" s="1"/>
      <c r="UD144" s="1"/>
      <c r="UE144" s="1"/>
      <c r="UF144" s="1"/>
      <c r="UG144" s="1"/>
      <c r="UH144" s="1"/>
      <c r="UI144" s="1"/>
      <c r="UJ144" s="1"/>
      <c r="UK144" s="1"/>
      <c r="UL144" s="1"/>
      <c r="UM144" s="1"/>
      <c r="UN144" s="1"/>
      <c r="UO144" s="1"/>
      <c r="UP144" s="1"/>
      <c r="UQ144" s="1"/>
      <c r="UR144" s="1"/>
      <c r="US144" s="1"/>
      <c r="UT144" s="1"/>
      <c r="UU144" s="1"/>
      <c r="UV144" s="1"/>
      <c r="UW144" s="1"/>
      <c r="UX144" s="1"/>
      <c r="UY144" s="1"/>
      <c r="UZ144" s="1"/>
      <c r="VA144" s="1"/>
      <c r="VB144" s="1"/>
      <c r="VC144" s="1"/>
      <c r="VD144" s="1"/>
      <c r="VE144" s="1"/>
      <c r="VF144" s="1"/>
      <c r="VG144" s="1"/>
      <c r="VH144" s="1"/>
      <c r="VI144" s="1"/>
      <c r="VJ144" s="1"/>
      <c r="VK144" s="1"/>
      <c r="VL144" s="1"/>
      <c r="VM144" s="1"/>
      <c r="VN144" s="1"/>
      <c r="VO144" s="1"/>
      <c r="VP144" s="1"/>
      <c r="VQ144" s="1"/>
      <c r="VR144" s="1"/>
      <c r="VS144" s="1"/>
      <c r="VT144" s="1"/>
      <c r="VU144" s="1"/>
      <c r="VV144" s="1"/>
      <c r="VW144" s="1"/>
      <c r="VX144" s="1"/>
      <c r="VY144" s="1"/>
      <c r="VZ144" s="1"/>
      <c r="WA144" s="1"/>
      <c r="WB144" s="1"/>
      <c r="WC144" s="1"/>
      <c r="WD144" s="1"/>
      <c r="WE144" s="1"/>
      <c r="WF144" s="1"/>
      <c r="WG144" s="1"/>
      <c r="WH144" s="1"/>
      <c r="WI144" s="1"/>
      <c r="WJ144" s="1"/>
      <c r="WK144" s="1"/>
      <c r="WL144" s="1"/>
      <c r="WM144" s="1"/>
      <c r="WN144" s="1"/>
      <c r="WO144" s="1"/>
      <c r="WP144" s="1"/>
      <c r="WQ144" s="1"/>
      <c r="WR144" s="1"/>
      <c r="WS144" s="1"/>
      <c r="WT144" s="1"/>
      <c r="WU144" s="1"/>
      <c r="WV144" s="1"/>
      <c r="WW144" s="1"/>
      <c r="WX144" s="1"/>
      <c r="WY144" s="1"/>
      <c r="WZ144" s="1"/>
      <c r="XA144" s="1"/>
      <c r="XB144" s="1"/>
      <c r="XC144" s="1"/>
      <c r="XD144" s="1"/>
      <c r="XE144" s="1"/>
      <c r="XF144" s="1"/>
      <c r="XG144" s="1"/>
      <c r="XH144" s="1"/>
      <c r="XI144" s="1"/>
      <c r="XJ144" s="1"/>
      <c r="XK144" s="1"/>
      <c r="XL144" s="1"/>
      <c r="XM144" s="1"/>
      <c r="XN144" s="1"/>
      <c r="XO144" s="1"/>
      <c r="XP144" s="1"/>
      <c r="XQ144" s="1"/>
      <c r="XR144" s="1"/>
      <c r="XS144" s="1"/>
      <c r="XT144" s="1"/>
      <c r="XU144" s="1"/>
      <c r="XV144" s="1"/>
      <c r="XW144" s="1"/>
      <c r="XX144" s="1"/>
      <c r="XY144" s="1"/>
      <c r="XZ144" s="1"/>
      <c r="YA144" s="1"/>
      <c r="YB144" s="1"/>
      <c r="YC144" s="1"/>
      <c r="YD144" s="1"/>
      <c r="YE144" s="1"/>
      <c r="YF144" s="1"/>
      <c r="YG144" s="1"/>
      <c r="YH144" s="1"/>
      <c r="YI144" s="1"/>
      <c r="YJ144" s="1"/>
      <c r="YK144" s="1"/>
      <c r="YL144" s="1"/>
      <c r="YM144" s="1"/>
      <c r="YN144" s="1"/>
      <c r="YO144" s="1"/>
      <c r="YP144" s="1"/>
      <c r="YQ144" s="1"/>
      <c r="YR144" s="1"/>
      <c r="YS144" s="1"/>
      <c r="YT144" s="1"/>
      <c r="YU144" s="1"/>
      <c r="YV144" s="1"/>
      <c r="YW144" s="1"/>
      <c r="YX144" s="1"/>
      <c r="YY144" s="1"/>
      <c r="YZ144" s="1"/>
      <c r="ZA144" s="1"/>
      <c r="ZB144" s="1"/>
      <c r="ZC144" s="1"/>
      <c r="ZD144" s="1"/>
      <c r="ZE144" s="1"/>
      <c r="ZF144" s="1"/>
      <c r="ZG144" s="1"/>
      <c r="ZH144" s="1"/>
      <c r="ZI144" s="1"/>
      <c r="ZJ144" s="1"/>
      <c r="ZK144" s="1"/>
      <c r="ZL144" s="1"/>
      <c r="ZM144" s="1"/>
      <c r="ZN144" s="1"/>
      <c r="ZO144" s="1"/>
      <c r="ZP144" s="1"/>
      <c r="ZQ144" s="1"/>
      <c r="ZR144" s="1"/>
      <c r="ZS144" s="1"/>
      <c r="ZT144" s="1"/>
      <c r="ZU144" s="1"/>
      <c r="ZV144" s="1"/>
      <c r="ZW144" s="1"/>
      <c r="ZX144" s="1"/>
      <c r="ZY144" s="1"/>
      <c r="ZZ144" s="1"/>
      <c r="AAA144" s="1"/>
      <c r="AAB144" s="1"/>
      <c r="AAC144" s="1"/>
      <c r="AAD144" s="1"/>
      <c r="AAE144" s="1"/>
      <c r="AAF144" s="1"/>
      <c r="AAG144" s="1"/>
      <c r="AAH144" s="1"/>
      <c r="AAI144" s="1"/>
      <c r="AAJ144" s="1"/>
      <c r="AAK144" s="1"/>
      <c r="AAL144" s="1"/>
      <c r="AAM144" s="1"/>
      <c r="AAN144" s="1"/>
      <c r="AAO144" s="1"/>
      <c r="AAP144" s="1"/>
      <c r="AAQ144" s="1"/>
      <c r="AAR144" s="1"/>
      <c r="AAS144" s="1"/>
      <c r="AAT144" s="1"/>
      <c r="AAU144" s="1"/>
      <c r="AAV144" s="1"/>
      <c r="AAW144" s="1"/>
      <c r="AAX144" s="1"/>
      <c r="AAY144" s="1"/>
      <c r="AAZ144" s="1"/>
      <c r="ABA144" s="1"/>
      <c r="ABB144" s="1"/>
      <c r="ABC144" s="1"/>
      <c r="ABD144" s="1"/>
      <c r="ABE144" s="1"/>
      <c r="ABF144" s="1"/>
      <c r="ABG144" s="1"/>
      <c r="ABH144" s="1"/>
      <c r="ABI144" s="1"/>
      <c r="ABJ144" s="1"/>
      <c r="ABK144" s="1"/>
      <c r="ABL144" s="1"/>
      <c r="ABM144" s="1"/>
      <c r="ABN144" s="1"/>
      <c r="ABO144" s="1"/>
      <c r="ABP144" s="1"/>
      <c r="ABQ144" s="1"/>
      <c r="ABR144" s="1"/>
      <c r="ABS144" s="1"/>
      <c r="ABT144" s="1"/>
      <c r="ABU144" s="1"/>
      <c r="ABV144" s="1"/>
      <c r="ABW144" s="1"/>
      <c r="ABX144" s="1"/>
      <c r="ABY144" s="1"/>
      <c r="ABZ144" s="1"/>
      <c r="ACA144" s="1"/>
      <c r="ACB144" s="1"/>
      <c r="ACC144" s="1"/>
      <c r="ACD144" s="1"/>
      <c r="ACE144" s="1"/>
      <c r="ACF144" s="1"/>
      <c r="ACG144" s="1"/>
      <c r="ACH144" s="1"/>
      <c r="ACI144" s="1"/>
      <c r="ACJ144" s="1"/>
      <c r="ACK144" s="1"/>
      <c r="ACL144" s="1"/>
      <c r="ACM144" s="1"/>
      <c r="ACN144" s="1"/>
      <c r="ACO144" s="1"/>
      <c r="ACP144" s="1"/>
      <c r="ACQ144" s="1"/>
      <c r="ACR144" s="1"/>
      <c r="ACS144" s="1"/>
      <c r="ACT144" s="1"/>
      <c r="ACU144" s="1"/>
      <c r="ACV144" s="1"/>
      <c r="ACW144" s="1"/>
      <c r="ACX144" s="1"/>
      <c r="ACY144" s="1"/>
      <c r="ACZ144" s="1"/>
      <c r="ADA144" s="1"/>
      <c r="ADB144" s="1"/>
      <c r="ADC144" s="1"/>
      <c r="ADD144" s="1"/>
      <c r="ADE144" s="1"/>
      <c r="ADF144" s="1"/>
      <c r="ADG144" s="1"/>
      <c r="ADH144" s="1"/>
      <c r="ADI144" s="1"/>
      <c r="ADJ144" s="1"/>
      <c r="ADK144" s="1"/>
      <c r="ADL144" s="1"/>
      <c r="ADM144" s="1"/>
      <c r="ADN144" s="1"/>
      <c r="ADO144" s="1"/>
      <c r="ADP144" s="1"/>
      <c r="ADQ144" s="1"/>
      <c r="ADR144" s="1"/>
      <c r="ADS144" s="1"/>
      <c r="ADT144" s="1"/>
      <c r="ADU144" s="1"/>
      <c r="ADV144" s="1"/>
      <c r="ADW144" s="1"/>
      <c r="ADX144" s="1"/>
      <c r="ADY144" s="1"/>
      <c r="ADZ144" s="1"/>
      <c r="AEA144" s="1"/>
      <c r="AEB144" s="1"/>
      <c r="AEC144" s="1"/>
      <c r="AED144" s="1"/>
      <c r="AEE144" s="1"/>
      <c r="AEF144" s="1"/>
      <c r="AEG144" s="1"/>
      <c r="AEH144" s="1"/>
      <c r="AEI144" s="1"/>
      <c r="AEJ144" s="1"/>
      <c r="AEK144" s="1"/>
      <c r="AEL144" s="1"/>
      <c r="AEM144" s="1"/>
      <c r="AEN144" s="1"/>
      <c r="AEO144" s="1"/>
      <c r="AEP144" s="1"/>
      <c r="AEQ144" s="1"/>
      <c r="AER144" s="1"/>
      <c r="AES144" s="1"/>
      <c r="AET144" s="1"/>
      <c r="AEU144" s="1"/>
      <c r="AEV144" s="1"/>
      <c r="AEW144" s="1"/>
      <c r="AEX144" s="1"/>
      <c r="AEY144" s="1"/>
      <c r="AEZ144" s="1"/>
      <c r="AFA144" s="1"/>
      <c r="AFB144" s="1"/>
      <c r="AFC144" s="1"/>
      <c r="AFD144" s="1"/>
      <c r="AFE144" s="1"/>
      <c r="AFF144" s="1"/>
      <c r="AFG144" s="1"/>
      <c r="AFH144" s="1"/>
      <c r="AFI144" s="1"/>
      <c r="AFJ144" s="1"/>
      <c r="AFK144" s="1"/>
      <c r="AFL144" s="1"/>
      <c r="AFM144" s="1"/>
      <c r="AFN144" s="1"/>
      <c r="AFO144" s="1"/>
      <c r="AFP144" s="1"/>
      <c r="AFQ144" s="1"/>
      <c r="AFR144" s="1"/>
      <c r="AFS144" s="1"/>
      <c r="AFT144" s="1"/>
      <c r="AFU144" s="1"/>
      <c r="AFV144" s="1"/>
      <c r="AFW144" s="1"/>
      <c r="AFX144" s="1"/>
      <c r="AFY144" s="1"/>
      <c r="AFZ144" s="1"/>
      <c r="AGA144" s="1"/>
      <c r="AGB144" s="1"/>
      <c r="AGC144" s="1"/>
      <c r="AGD144" s="1"/>
      <c r="AGE144" s="1"/>
      <c r="AGF144" s="1"/>
      <c r="AGG144" s="1"/>
      <c r="AGH144" s="1"/>
      <c r="AGI144" s="1"/>
      <c r="AGJ144" s="1"/>
      <c r="AGK144" s="1"/>
      <c r="AGL144" s="1"/>
      <c r="AGM144" s="1"/>
      <c r="AGN144" s="1"/>
      <c r="AGO144" s="1"/>
      <c r="AGP144" s="1"/>
      <c r="AGQ144" s="1"/>
      <c r="AGR144" s="1"/>
      <c r="AGS144" s="1"/>
      <c r="AGT144" s="1"/>
      <c r="AGU144" s="1"/>
      <c r="AGV144" s="1"/>
      <c r="AGW144" s="1"/>
      <c r="AGX144" s="1"/>
      <c r="AGY144" s="1"/>
      <c r="AGZ144" s="1"/>
      <c r="AHA144" s="1"/>
      <c r="AHB144" s="1"/>
      <c r="AHC144" s="1"/>
      <c r="AHD144" s="1"/>
      <c r="AHE144" s="1"/>
      <c r="AHF144" s="1"/>
      <c r="AHG144" s="1"/>
      <c r="AHH144" s="1"/>
      <c r="AHI144" s="1"/>
      <c r="AHJ144" s="1"/>
      <c r="AHK144" s="1"/>
      <c r="AHL144" s="1"/>
      <c r="AHM144" s="1"/>
      <c r="AHN144" s="1"/>
      <c r="AHO144" s="1"/>
      <c r="AHP144" s="1"/>
      <c r="AHQ144" s="1"/>
      <c r="AHR144" s="1"/>
      <c r="AHS144" s="1"/>
      <c r="AHT144" s="1"/>
      <c r="AHU144" s="1"/>
      <c r="AHV144" s="1"/>
      <c r="AHW144" s="1"/>
      <c r="AHX144" s="1"/>
      <c r="AHY144" s="1"/>
      <c r="AHZ144" s="1"/>
      <c r="AIA144" s="1"/>
      <c r="AIB144" s="1"/>
      <c r="AIC144" s="1"/>
      <c r="AID144" s="1"/>
      <c r="AIE144" s="1"/>
      <c r="AIF144" s="1"/>
      <c r="AIG144" s="1"/>
      <c r="AIH144" s="1"/>
      <c r="AII144" s="1"/>
      <c r="AIJ144" s="1"/>
      <c r="AIK144" s="1"/>
      <c r="AIL144" s="1"/>
      <c r="AIM144" s="1"/>
      <c r="AIN144" s="1"/>
      <c r="AIO144" s="1"/>
      <c r="AIP144" s="1"/>
      <c r="AIQ144" s="1"/>
      <c r="AIR144" s="1"/>
      <c r="AIS144" s="1"/>
      <c r="AIT144" s="1"/>
      <c r="AIU144" s="1"/>
      <c r="AIV144" s="1"/>
      <c r="AIW144" s="1"/>
      <c r="AIX144" s="1"/>
      <c r="AIY144" s="1"/>
      <c r="AIZ144" s="1"/>
      <c r="AJA144" s="1"/>
      <c r="AJB144" s="1"/>
      <c r="AJC144" s="1"/>
      <c r="AJD144" s="1"/>
      <c r="AJE144" s="1"/>
      <c r="AJF144" s="1"/>
      <c r="AJG144" s="1"/>
      <c r="AJH144" s="1"/>
      <c r="AJI144" s="1"/>
      <c r="AJJ144" s="1"/>
      <c r="AJK144" s="1"/>
      <c r="AJL144" s="1"/>
      <c r="AJM144" s="1"/>
      <c r="AJN144" s="1"/>
      <c r="AJO144" s="1"/>
      <c r="AJP144" s="1"/>
      <c r="AJQ144" s="1"/>
      <c r="AJR144" s="1"/>
      <c r="AJS144" s="1"/>
      <c r="AJT144" s="1"/>
      <c r="AJU144" s="1"/>
      <c r="AJV144" s="1"/>
      <c r="AJW144" s="1"/>
      <c r="AJX144" s="1"/>
      <c r="AJY144" s="1"/>
      <c r="AJZ144" s="1"/>
      <c r="AKA144" s="1"/>
      <c r="AKB144" s="1"/>
      <c r="AKC144" s="1"/>
      <c r="AKD144" s="1"/>
      <c r="AKE144" s="1"/>
      <c r="AKF144" s="1"/>
      <c r="AKG144" s="1"/>
      <c r="AKH144" s="1"/>
      <c r="AKI144" s="1"/>
      <c r="AKJ144" s="1"/>
      <c r="AKK144" s="1"/>
      <c r="AKL144" s="1"/>
      <c r="AKM144" s="1"/>
      <c r="AKN144" s="1"/>
      <c r="AKO144" s="1"/>
      <c r="AKP144" s="1"/>
      <c r="AKQ144" s="1"/>
      <c r="AKR144" s="1"/>
      <c r="AKS144" s="1"/>
      <c r="AKT144" s="1"/>
      <c r="AKU144" s="1"/>
      <c r="AKV144" s="1"/>
      <c r="AKW144" s="1"/>
      <c r="AKX144" s="1"/>
      <c r="AKY144" s="1"/>
      <c r="AKZ144" s="1"/>
      <c r="ALA144" s="1"/>
      <c r="ALB144" s="1"/>
      <c r="ALC144" s="1"/>
      <c r="ALD144" s="1"/>
      <c r="ALE144" s="1"/>
      <c r="ALF144" s="1"/>
      <c r="ALG144" s="1"/>
      <c r="ALH144" s="1"/>
      <c r="ALI144" s="1"/>
      <c r="ALJ144" s="1"/>
      <c r="ALK144" s="1"/>
      <c r="ALL144" s="1"/>
      <c r="ALM144" s="1"/>
      <c r="ALN144" s="1"/>
      <c r="ALO144" s="1"/>
      <c r="ALP144" s="1"/>
      <c r="ALQ144" s="1"/>
      <c r="ALR144" s="1"/>
      <c r="ALS144" s="1"/>
      <c r="ALT144" s="1"/>
      <c r="ALU144" s="1"/>
      <c r="ALV144" s="1"/>
      <c r="ALW144" s="1"/>
      <c r="ALX144" s="1"/>
      <c r="ALY144" s="1"/>
      <c r="ALZ144" s="1"/>
      <c r="AMA144" s="1"/>
      <c r="AMB144" s="1"/>
      <c r="AMC144" s="1"/>
      <c r="AMD144" s="1"/>
      <c r="AME144" s="1"/>
      <c r="AMF144" s="1"/>
      <c r="AMG144" s="1"/>
      <c r="AMH144" s="1"/>
      <c r="AMI144" s="1"/>
      <c r="AMJ144" s="1"/>
      <c r="AMK144" s="1"/>
      <c r="AML144" s="1"/>
      <c r="AMM144" s="1"/>
      <c r="AMN144" s="1"/>
      <c r="AMO144" s="1"/>
      <c r="AMP144" s="1"/>
      <c r="AMQ144" s="1"/>
      <c r="AMR144" s="1"/>
      <c r="AMS144" s="1"/>
      <c r="AMT144" s="1"/>
      <c r="AMU144" s="1"/>
      <c r="AMV144" s="1"/>
      <c r="AMW144" s="1"/>
      <c r="AMX144" s="1"/>
      <c r="AMY144" s="1"/>
      <c r="AMZ144" s="1"/>
      <c r="ANA144" s="1"/>
      <c r="ANB144" s="1"/>
      <c r="ANC144" s="1"/>
      <c r="AND144" s="1"/>
      <c r="ANE144" s="1"/>
      <c r="ANF144" s="1"/>
      <c r="ANG144" s="1"/>
      <c r="ANH144" s="1"/>
      <c r="ANI144" s="1"/>
      <c r="ANJ144" s="1"/>
      <c r="ANK144" s="1"/>
      <c r="ANL144" s="1"/>
      <c r="ANM144" s="1"/>
      <c r="ANN144" s="1"/>
      <c r="ANO144" s="1"/>
      <c r="ANP144" s="1"/>
      <c r="ANQ144" s="1"/>
      <c r="ANR144" s="1"/>
      <c r="ANS144" s="1"/>
      <c r="ANT144" s="1"/>
      <c r="ANU144" s="1"/>
      <c r="ANV144" s="1"/>
      <c r="ANW144" s="1"/>
      <c r="ANX144" s="1"/>
      <c r="ANY144" s="1"/>
      <c r="ANZ144" s="1"/>
      <c r="AOA144" s="1"/>
      <c r="AOB144" s="1"/>
      <c r="AOC144" s="1"/>
      <c r="AOD144" s="1"/>
      <c r="AOE144" s="1"/>
      <c r="AOF144" s="1"/>
      <c r="AOG144" s="1"/>
      <c r="AOH144" s="1"/>
      <c r="AOI144" s="1"/>
      <c r="AOJ144" s="1"/>
      <c r="AOK144" s="1"/>
      <c r="AOL144" s="1"/>
      <c r="AOM144" s="1"/>
      <c r="AON144" s="1"/>
      <c r="AOO144" s="1"/>
      <c r="AOP144" s="1"/>
      <c r="AOQ144" s="1"/>
      <c r="AOR144" s="1"/>
      <c r="AOS144" s="1"/>
      <c r="AOT144" s="1"/>
      <c r="AOU144" s="1"/>
      <c r="AOV144" s="1"/>
      <c r="AOW144" s="1"/>
      <c r="AOX144" s="1"/>
      <c r="AOY144" s="1"/>
      <c r="AOZ144" s="1"/>
      <c r="APA144" s="1"/>
      <c r="APB144" s="1"/>
      <c r="APC144" s="1"/>
      <c r="APD144" s="1"/>
      <c r="APE144" s="1"/>
      <c r="APF144" s="1"/>
      <c r="APG144" s="1"/>
      <c r="APH144" s="1"/>
      <c r="API144" s="1"/>
    </row>
    <row r="145" spans="1:9" s="1" customFormat="1" x14ac:dyDescent="0.2">
      <c r="A145" s="9" t="s">
        <v>23</v>
      </c>
      <c r="B145" s="22">
        <v>1</v>
      </c>
      <c r="C145" s="22">
        <f t="shared" ref="C145:C146" si="72">D145+E145</f>
        <v>184</v>
      </c>
      <c r="D145" s="22">
        <v>165</v>
      </c>
      <c r="E145" s="16">
        <v>19</v>
      </c>
      <c r="F145" s="23"/>
      <c r="G145" s="30" t="s">
        <v>57</v>
      </c>
      <c r="H145" s="24">
        <f t="shared" si="71"/>
        <v>153.6</v>
      </c>
      <c r="I145" s="23">
        <f t="shared" si="53"/>
        <v>189.83</v>
      </c>
    </row>
    <row r="146" spans="1:9" s="1" customFormat="1" x14ac:dyDescent="0.2">
      <c r="A146" s="9" t="s">
        <v>23</v>
      </c>
      <c r="B146" s="22">
        <v>1</v>
      </c>
      <c r="C146" s="22">
        <f t="shared" si="72"/>
        <v>176</v>
      </c>
      <c r="D146" s="22">
        <v>165</v>
      </c>
      <c r="E146" s="16">
        <v>11</v>
      </c>
      <c r="F146" s="23"/>
      <c r="G146" s="30" t="s">
        <v>57</v>
      </c>
      <c r="H146" s="24">
        <f t="shared" si="71"/>
        <v>88.92</v>
      </c>
      <c r="I146" s="23">
        <f t="shared" si="53"/>
        <v>109.9</v>
      </c>
    </row>
    <row r="147" spans="1:9" s="1" customFormat="1" x14ac:dyDescent="0.2">
      <c r="A147" s="9" t="s">
        <v>23</v>
      </c>
      <c r="B147" s="22">
        <v>1</v>
      </c>
      <c r="C147" s="22">
        <f t="shared" ref="C147" si="73">D147+E147</f>
        <v>168</v>
      </c>
      <c r="D147" s="22">
        <v>165</v>
      </c>
      <c r="E147" s="16">
        <v>3</v>
      </c>
      <c r="F147" s="23"/>
      <c r="G147" s="30" t="s">
        <v>57</v>
      </c>
      <c r="H147" s="24">
        <f t="shared" ref="H147" si="74">ROUND(G147*E147*2,2)</f>
        <v>24.25</v>
      </c>
      <c r="I147" s="23">
        <f t="shared" si="53"/>
        <v>29.97</v>
      </c>
    </row>
    <row r="148" spans="1:9" s="1" customFormat="1" ht="16.5" customHeight="1" x14ac:dyDescent="0.2">
      <c r="A148" s="8" t="s">
        <v>38</v>
      </c>
      <c r="B148" s="21">
        <f>B149+B160</f>
        <v>17</v>
      </c>
      <c r="C148" s="21"/>
      <c r="D148" s="21"/>
      <c r="E148" s="21">
        <f t="shared" ref="E148:I148" si="75">E149+E160</f>
        <v>468</v>
      </c>
      <c r="F148" s="21"/>
      <c r="G148" s="21"/>
      <c r="H148" s="21">
        <f t="shared" si="75"/>
        <v>5225.3300000000008</v>
      </c>
      <c r="I148" s="21">
        <f t="shared" si="75"/>
        <v>6457.9899999999989</v>
      </c>
    </row>
    <row r="149" spans="1:9" s="1" customFormat="1" ht="38.25" x14ac:dyDescent="0.2">
      <c r="A149" s="332" t="s">
        <v>17</v>
      </c>
      <c r="B149" s="17">
        <f>SUM(B150:B159)</f>
        <v>10</v>
      </c>
      <c r="C149" s="17"/>
      <c r="D149" s="17"/>
      <c r="E149" s="17">
        <f t="shared" ref="E149:H149" si="76">SUM(E150:E159)</f>
        <v>366</v>
      </c>
      <c r="F149" s="17"/>
      <c r="G149" s="29"/>
      <c r="H149" s="331">
        <f t="shared" si="76"/>
        <v>4342.2100000000009</v>
      </c>
      <c r="I149" s="331">
        <f t="shared" ref="I149" si="77">SUM(I150:I159)</f>
        <v>5366.5399999999991</v>
      </c>
    </row>
    <row r="150" spans="1:9" s="1" customFormat="1" x14ac:dyDescent="0.2">
      <c r="A150" s="9" t="s">
        <v>33</v>
      </c>
      <c r="B150" s="22">
        <v>1</v>
      </c>
      <c r="C150" s="22">
        <f t="shared" ref="C150:C159" si="78">D150+E150</f>
        <v>192</v>
      </c>
      <c r="D150" s="22">
        <v>165</v>
      </c>
      <c r="E150" s="16">
        <v>27</v>
      </c>
      <c r="F150" s="23"/>
      <c r="G150" s="30" t="s">
        <v>48</v>
      </c>
      <c r="H150" s="24">
        <f t="shared" ref="H150" si="79">ROUND(G150*E150*2,2)</f>
        <v>336.42</v>
      </c>
      <c r="I150" s="23">
        <f t="shared" si="53"/>
        <v>415.78</v>
      </c>
    </row>
    <row r="151" spans="1:9" s="1" customFormat="1" x14ac:dyDescent="0.2">
      <c r="A151" s="9" t="s">
        <v>33</v>
      </c>
      <c r="B151" s="22">
        <v>1</v>
      </c>
      <c r="C151" s="22">
        <f t="shared" si="78"/>
        <v>208</v>
      </c>
      <c r="D151" s="22">
        <v>165</v>
      </c>
      <c r="E151" s="16">
        <v>43</v>
      </c>
      <c r="F151" s="23"/>
      <c r="G151" s="30" t="s">
        <v>55</v>
      </c>
      <c r="H151" s="24">
        <f t="shared" ref="H151:H159" si="80">ROUND(G151*E151*2,2)</f>
        <v>527.27</v>
      </c>
      <c r="I151" s="23">
        <f t="shared" si="53"/>
        <v>651.65</v>
      </c>
    </row>
    <row r="152" spans="1:9" s="1" customFormat="1" x14ac:dyDescent="0.2">
      <c r="A152" s="9" t="s">
        <v>33</v>
      </c>
      <c r="B152" s="22">
        <v>1</v>
      </c>
      <c r="C152" s="22">
        <f t="shared" si="78"/>
        <v>185</v>
      </c>
      <c r="D152" s="22">
        <v>165</v>
      </c>
      <c r="E152" s="16">
        <v>20</v>
      </c>
      <c r="F152" s="23"/>
      <c r="G152" s="30" t="s">
        <v>55</v>
      </c>
      <c r="H152" s="24">
        <f t="shared" si="80"/>
        <v>245.24</v>
      </c>
      <c r="I152" s="23">
        <f t="shared" si="53"/>
        <v>303.08999999999997</v>
      </c>
    </row>
    <row r="153" spans="1:9" s="1" customFormat="1" x14ac:dyDescent="0.2">
      <c r="A153" s="9" t="s">
        <v>33</v>
      </c>
      <c r="B153" s="22">
        <v>1</v>
      </c>
      <c r="C153" s="22">
        <f t="shared" si="78"/>
        <v>238</v>
      </c>
      <c r="D153" s="22">
        <v>165</v>
      </c>
      <c r="E153" s="16">
        <v>73</v>
      </c>
      <c r="F153" s="23"/>
      <c r="G153" s="30" t="s">
        <v>58</v>
      </c>
      <c r="H153" s="24">
        <f t="shared" si="80"/>
        <v>787.82</v>
      </c>
      <c r="I153" s="23">
        <f t="shared" si="53"/>
        <v>973.67</v>
      </c>
    </row>
    <row r="154" spans="1:9" s="1" customFormat="1" x14ac:dyDescent="0.2">
      <c r="A154" s="9" t="s">
        <v>33</v>
      </c>
      <c r="B154" s="22">
        <v>1</v>
      </c>
      <c r="C154" s="22">
        <f t="shared" si="78"/>
        <v>187</v>
      </c>
      <c r="D154" s="22">
        <v>165</v>
      </c>
      <c r="E154" s="16">
        <v>22</v>
      </c>
      <c r="F154" s="23"/>
      <c r="G154" s="30" t="s">
        <v>58</v>
      </c>
      <c r="H154" s="24">
        <f t="shared" si="80"/>
        <v>237.42</v>
      </c>
      <c r="I154" s="23">
        <f t="shared" si="53"/>
        <v>293.43</v>
      </c>
    </row>
    <row r="155" spans="1:9" s="1" customFormat="1" x14ac:dyDescent="0.2">
      <c r="A155" s="9" t="s">
        <v>33</v>
      </c>
      <c r="B155" s="22">
        <v>1</v>
      </c>
      <c r="C155" s="22">
        <f t="shared" si="78"/>
        <v>192</v>
      </c>
      <c r="D155" s="22">
        <v>165</v>
      </c>
      <c r="E155" s="16">
        <v>27</v>
      </c>
      <c r="F155" s="23"/>
      <c r="G155" s="30" t="s">
        <v>58</v>
      </c>
      <c r="H155" s="24">
        <f t="shared" si="80"/>
        <v>291.38</v>
      </c>
      <c r="I155" s="23">
        <f t="shared" si="53"/>
        <v>360.12</v>
      </c>
    </row>
    <row r="156" spans="1:9" s="1" customFormat="1" x14ac:dyDescent="0.2">
      <c r="A156" s="9" t="s">
        <v>33</v>
      </c>
      <c r="B156" s="22">
        <v>1</v>
      </c>
      <c r="C156" s="22">
        <f t="shared" si="78"/>
        <v>232</v>
      </c>
      <c r="D156" s="22">
        <v>165</v>
      </c>
      <c r="E156" s="16">
        <v>67</v>
      </c>
      <c r="F156" s="23"/>
      <c r="G156" s="30" t="s">
        <v>48</v>
      </c>
      <c r="H156" s="24">
        <f t="shared" si="80"/>
        <v>834.82</v>
      </c>
      <c r="I156" s="23">
        <f t="shared" si="53"/>
        <v>1031.75</v>
      </c>
    </row>
    <row r="157" spans="1:9" s="1" customFormat="1" x14ac:dyDescent="0.2">
      <c r="A157" s="9" t="s">
        <v>33</v>
      </c>
      <c r="B157" s="22">
        <v>1</v>
      </c>
      <c r="C157" s="22">
        <f t="shared" si="78"/>
        <v>238</v>
      </c>
      <c r="D157" s="22">
        <v>165</v>
      </c>
      <c r="E157" s="16">
        <v>73</v>
      </c>
      <c r="F157" s="23"/>
      <c r="G157" s="30" t="s">
        <v>48</v>
      </c>
      <c r="H157" s="24">
        <f t="shared" si="80"/>
        <v>909.58</v>
      </c>
      <c r="I157" s="23">
        <f t="shared" si="53"/>
        <v>1124.1500000000001</v>
      </c>
    </row>
    <row r="158" spans="1:9" s="1" customFormat="1" x14ac:dyDescent="0.2">
      <c r="A158" s="9" t="s">
        <v>33</v>
      </c>
      <c r="B158" s="22">
        <v>1</v>
      </c>
      <c r="C158" s="22">
        <f t="shared" si="78"/>
        <v>176</v>
      </c>
      <c r="D158" s="22">
        <v>165</v>
      </c>
      <c r="E158" s="16">
        <v>11</v>
      </c>
      <c r="F158" s="23"/>
      <c r="G158" s="30" t="s">
        <v>55</v>
      </c>
      <c r="H158" s="24">
        <f t="shared" si="80"/>
        <v>134.88</v>
      </c>
      <c r="I158" s="23">
        <f t="shared" si="53"/>
        <v>166.7</v>
      </c>
    </row>
    <row r="159" spans="1:9" s="1" customFormat="1" x14ac:dyDescent="0.2">
      <c r="A159" s="9" t="s">
        <v>33</v>
      </c>
      <c r="B159" s="22">
        <v>1</v>
      </c>
      <c r="C159" s="22">
        <f t="shared" si="78"/>
        <v>168</v>
      </c>
      <c r="D159" s="22">
        <v>165</v>
      </c>
      <c r="E159" s="16">
        <v>3</v>
      </c>
      <c r="F159" s="23"/>
      <c r="G159" s="30" t="s">
        <v>48</v>
      </c>
      <c r="H159" s="24">
        <f t="shared" si="80"/>
        <v>37.380000000000003</v>
      </c>
      <c r="I159" s="23">
        <f t="shared" si="53"/>
        <v>46.2</v>
      </c>
    </row>
    <row r="160" spans="1:9" s="1" customFormat="1" ht="38.25" customHeight="1" x14ac:dyDescent="0.2">
      <c r="A160" s="332" t="s">
        <v>18</v>
      </c>
      <c r="B160" s="17">
        <f>SUM(B161:B167)</f>
        <v>7</v>
      </c>
      <c r="C160" s="17"/>
      <c r="D160" s="17"/>
      <c r="E160" s="17">
        <f>SUM(E161:E167)</f>
        <v>102</v>
      </c>
      <c r="F160" s="17"/>
      <c r="G160" s="29"/>
      <c r="H160" s="331">
        <f>SUM(H161:H167)</f>
        <v>883.12</v>
      </c>
      <c r="I160" s="331">
        <f>SUM(I161:I167)</f>
        <v>1091.45</v>
      </c>
    </row>
    <row r="161" spans="1:9" s="1" customFormat="1" x14ac:dyDescent="0.2">
      <c r="A161" s="9" t="s">
        <v>22</v>
      </c>
      <c r="B161" s="22">
        <v>1</v>
      </c>
      <c r="C161" s="22">
        <f>D161+E161</f>
        <v>183</v>
      </c>
      <c r="D161" s="22">
        <v>165</v>
      </c>
      <c r="E161" s="16">
        <v>18</v>
      </c>
      <c r="F161" s="23"/>
      <c r="G161" s="30" t="s">
        <v>56</v>
      </c>
      <c r="H161" s="24">
        <f t="shared" ref="H161:H166" si="81">ROUND(G161*E161*2,2)</f>
        <v>155.84</v>
      </c>
      <c r="I161" s="23">
        <f t="shared" si="53"/>
        <v>192.6</v>
      </c>
    </row>
    <row r="162" spans="1:9" s="1" customFormat="1" x14ac:dyDescent="0.2">
      <c r="A162" s="9" t="s">
        <v>22</v>
      </c>
      <c r="B162" s="22">
        <v>1</v>
      </c>
      <c r="C162" s="22">
        <f t="shared" ref="C162:C167" si="82">D162+E162</f>
        <v>177</v>
      </c>
      <c r="D162" s="22">
        <v>165</v>
      </c>
      <c r="E162" s="16">
        <v>12</v>
      </c>
      <c r="F162" s="23"/>
      <c r="G162" s="30" t="s">
        <v>56</v>
      </c>
      <c r="H162" s="24">
        <f t="shared" si="81"/>
        <v>103.9</v>
      </c>
      <c r="I162" s="23">
        <f t="shared" si="53"/>
        <v>128.41</v>
      </c>
    </row>
    <row r="163" spans="1:9" s="1" customFormat="1" x14ac:dyDescent="0.2">
      <c r="A163" s="9" t="s">
        <v>22</v>
      </c>
      <c r="B163" s="22">
        <v>1</v>
      </c>
      <c r="C163" s="22">
        <f t="shared" si="82"/>
        <v>192</v>
      </c>
      <c r="D163" s="22">
        <v>165</v>
      </c>
      <c r="E163" s="16">
        <v>27</v>
      </c>
      <c r="F163" s="23"/>
      <c r="G163" s="30" t="s">
        <v>56</v>
      </c>
      <c r="H163" s="24">
        <f t="shared" si="81"/>
        <v>233.77</v>
      </c>
      <c r="I163" s="23">
        <f t="shared" ref="I163:I217" si="83">ROUND(H163*0.2359+H163,2)</f>
        <v>288.92</v>
      </c>
    </row>
    <row r="164" spans="1:9" s="1" customFormat="1" x14ac:dyDescent="0.2">
      <c r="A164" s="9" t="s">
        <v>22</v>
      </c>
      <c r="B164" s="22">
        <v>1</v>
      </c>
      <c r="C164" s="22">
        <f t="shared" si="82"/>
        <v>188</v>
      </c>
      <c r="D164" s="22">
        <v>165</v>
      </c>
      <c r="E164" s="16">
        <v>23</v>
      </c>
      <c r="F164" s="23"/>
      <c r="G164" s="30" t="s">
        <v>56</v>
      </c>
      <c r="H164" s="24">
        <f t="shared" si="81"/>
        <v>199.13</v>
      </c>
      <c r="I164" s="23">
        <f t="shared" si="83"/>
        <v>246.1</v>
      </c>
    </row>
    <row r="165" spans="1:9" s="1" customFormat="1" x14ac:dyDescent="0.2">
      <c r="A165" s="9" t="s">
        <v>22</v>
      </c>
      <c r="B165" s="22">
        <v>1</v>
      </c>
      <c r="C165" s="22">
        <f t="shared" si="82"/>
        <v>177</v>
      </c>
      <c r="D165" s="22">
        <v>165</v>
      </c>
      <c r="E165" s="16">
        <v>12</v>
      </c>
      <c r="F165" s="23"/>
      <c r="G165" s="30" t="s">
        <v>56</v>
      </c>
      <c r="H165" s="24">
        <f t="shared" si="81"/>
        <v>103.9</v>
      </c>
      <c r="I165" s="23">
        <f t="shared" si="83"/>
        <v>128.41</v>
      </c>
    </row>
    <row r="166" spans="1:9" s="1" customFormat="1" x14ac:dyDescent="0.2">
      <c r="A166" s="9" t="s">
        <v>22</v>
      </c>
      <c r="B166" s="22">
        <v>1</v>
      </c>
      <c r="C166" s="22">
        <f t="shared" si="82"/>
        <v>168</v>
      </c>
      <c r="D166" s="22">
        <v>165</v>
      </c>
      <c r="E166" s="16">
        <v>3</v>
      </c>
      <c r="F166" s="23"/>
      <c r="G166" s="30" t="s">
        <v>56</v>
      </c>
      <c r="H166" s="24">
        <f t="shared" si="81"/>
        <v>25.97</v>
      </c>
      <c r="I166" s="23">
        <f t="shared" si="83"/>
        <v>32.1</v>
      </c>
    </row>
    <row r="167" spans="1:9" s="1" customFormat="1" x14ac:dyDescent="0.2">
      <c r="A167" s="9" t="s">
        <v>22</v>
      </c>
      <c r="B167" s="22">
        <v>1</v>
      </c>
      <c r="C167" s="22">
        <f t="shared" si="82"/>
        <v>172</v>
      </c>
      <c r="D167" s="22">
        <v>165</v>
      </c>
      <c r="E167" s="16">
        <v>7</v>
      </c>
      <c r="F167" s="23"/>
      <c r="G167" s="30" t="s">
        <v>56</v>
      </c>
      <c r="H167" s="24">
        <f t="shared" ref="H167" si="84">ROUND(G167*E167*2,2)</f>
        <v>60.61</v>
      </c>
      <c r="I167" s="23">
        <f t="shared" si="83"/>
        <v>74.91</v>
      </c>
    </row>
    <row r="168" spans="1:9" s="1" customFormat="1" ht="16.5" customHeight="1" x14ac:dyDescent="0.2">
      <c r="A168" s="15" t="s">
        <v>39</v>
      </c>
      <c r="B168" s="21">
        <f>B169+B176+B181</f>
        <v>13</v>
      </c>
      <c r="C168" s="21"/>
      <c r="D168" s="21"/>
      <c r="E168" s="21">
        <f t="shared" ref="E168:I168" si="85">E169+E176+E181</f>
        <v>413</v>
      </c>
      <c r="F168" s="21"/>
      <c r="G168" s="21"/>
      <c r="H168" s="21">
        <f t="shared" si="85"/>
        <v>4294.87</v>
      </c>
      <c r="I168" s="21">
        <f t="shared" si="85"/>
        <v>5308.04</v>
      </c>
    </row>
    <row r="169" spans="1:9" s="1" customFormat="1" ht="38.25" x14ac:dyDescent="0.2">
      <c r="A169" s="332" t="s">
        <v>17</v>
      </c>
      <c r="B169" s="17">
        <f>SUM(B170:B175)</f>
        <v>6</v>
      </c>
      <c r="C169" s="17"/>
      <c r="D169" s="17"/>
      <c r="E169" s="17">
        <f>SUM(E170:E175)</f>
        <v>235</v>
      </c>
      <c r="F169" s="17"/>
      <c r="G169" s="29"/>
      <c r="H169" s="331">
        <f>SUM(H170:H175)</f>
        <v>2783.59</v>
      </c>
      <c r="I169" s="331">
        <f>SUM(I170:I175)</f>
        <v>3440.24</v>
      </c>
    </row>
    <row r="170" spans="1:9" s="1" customFormat="1" x14ac:dyDescent="0.2">
      <c r="A170" s="9" t="s">
        <v>35</v>
      </c>
      <c r="B170" s="22">
        <v>1</v>
      </c>
      <c r="C170" s="22">
        <f t="shared" ref="C170:C172" si="86">D170+E170</f>
        <v>184</v>
      </c>
      <c r="D170" s="22">
        <v>165</v>
      </c>
      <c r="E170" s="16">
        <v>19</v>
      </c>
      <c r="F170" s="23"/>
      <c r="G170" s="30" t="s">
        <v>55</v>
      </c>
      <c r="H170" s="24">
        <f t="shared" ref="H170:H175" si="87">ROUND(G170*E170*2,2)</f>
        <v>232.98</v>
      </c>
      <c r="I170" s="23">
        <f t="shared" si="83"/>
        <v>287.94</v>
      </c>
    </row>
    <row r="171" spans="1:9" s="1" customFormat="1" x14ac:dyDescent="0.2">
      <c r="A171" s="9" t="s">
        <v>35</v>
      </c>
      <c r="B171" s="22">
        <v>1</v>
      </c>
      <c r="C171" s="22">
        <f t="shared" si="86"/>
        <v>227</v>
      </c>
      <c r="D171" s="22">
        <v>165</v>
      </c>
      <c r="E171" s="16">
        <v>62</v>
      </c>
      <c r="F171" s="23"/>
      <c r="G171" s="30" t="s">
        <v>48</v>
      </c>
      <c r="H171" s="24">
        <f t="shared" si="87"/>
        <v>772.52</v>
      </c>
      <c r="I171" s="23">
        <f t="shared" si="83"/>
        <v>954.76</v>
      </c>
    </row>
    <row r="172" spans="1:9" s="1" customFormat="1" x14ac:dyDescent="0.2">
      <c r="A172" s="9" t="s">
        <v>35</v>
      </c>
      <c r="B172" s="22">
        <v>1</v>
      </c>
      <c r="C172" s="22">
        <f t="shared" si="86"/>
        <v>219</v>
      </c>
      <c r="D172" s="22">
        <v>165</v>
      </c>
      <c r="E172" s="16">
        <v>54</v>
      </c>
      <c r="F172" s="23"/>
      <c r="G172" s="30" t="s">
        <v>58</v>
      </c>
      <c r="H172" s="24">
        <f t="shared" si="87"/>
        <v>582.77</v>
      </c>
      <c r="I172" s="23">
        <f t="shared" si="83"/>
        <v>720.25</v>
      </c>
    </row>
    <row r="173" spans="1:9" s="1" customFormat="1" x14ac:dyDescent="0.2">
      <c r="A173" s="9" t="s">
        <v>35</v>
      </c>
      <c r="B173" s="22">
        <v>1</v>
      </c>
      <c r="C173" s="22">
        <f t="shared" ref="C173:C175" si="88">D173+E173</f>
        <v>192</v>
      </c>
      <c r="D173" s="22">
        <v>165</v>
      </c>
      <c r="E173" s="16">
        <v>27</v>
      </c>
      <c r="F173" s="23"/>
      <c r="G173" s="30" t="s">
        <v>55</v>
      </c>
      <c r="H173" s="24">
        <f t="shared" si="87"/>
        <v>331.07</v>
      </c>
      <c r="I173" s="23">
        <f t="shared" si="83"/>
        <v>409.17</v>
      </c>
    </row>
    <row r="174" spans="1:9" s="1" customFormat="1" x14ac:dyDescent="0.2">
      <c r="A174" s="9" t="s">
        <v>35</v>
      </c>
      <c r="B174" s="22">
        <v>1</v>
      </c>
      <c r="C174" s="22">
        <f t="shared" si="88"/>
        <v>217</v>
      </c>
      <c r="D174" s="22">
        <v>165</v>
      </c>
      <c r="E174" s="16">
        <v>52</v>
      </c>
      <c r="F174" s="23"/>
      <c r="G174" s="30" t="s">
        <v>55</v>
      </c>
      <c r="H174" s="24">
        <f t="shared" si="87"/>
        <v>637.62</v>
      </c>
      <c r="I174" s="23">
        <f t="shared" si="83"/>
        <v>788.03</v>
      </c>
    </row>
    <row r="175" spans="1:9" s="1" customFormat="1" x14ac:dyDescent="0.2">
      <c r="A175" s="9" t="s">
        <v>35</v>
      </c>
      <c r="B175" s="22">
        <v>1</v>
      </c>
      <c r="C175" s="22">
        <f t="shared" si="88"/>
        <v>186</v>
      </c>
      <c r="D175" s="22">
        <v>165</v>
      </c>
      <c r="E175" s="16">
        <v>21</v>
      </c>
      <c r="F175" s="23"/>
      <c r="G175" s="30" t="s">
        <v>58</v>
      </c>
      <c r="H175" s="24">
        <f t="shared" si="87"/>
        <v>226.63</v>
      </c>
      <c r="I175" s="23">
        <f t="shared" si="83"/>
        <v>280.08999999999997</v>
      </c>
    </row>
    <row r="176" spans="1:9" s="1" customFormat="1" ht="38.25" customHeight="1" x14ac:dyDescent="0.2">
      <c r="A176" s="333" t="s">
        <v>18</v>
      </c>
      <c r="B176" s="17">
        <f>SUM(B177:B180)</f>
        <v>4</v>
      </c>
      <c r="C176" s="17"/>
      <c r="D176" s="17"/>
      <c r="E176" s="17">
        <f>SUM(E177:E180)</f>
        <v>126</v>
      </c>
      <c r="F176" s="17"/>
      <c r="G176" s="29"/>
      <c r="H176" s="331">
        <f>SUM(H177:H180)</f>
        <v>1090.9099999999999</v>
      </c>
      <c r="I176" s="331">
        <f>SUM(I177:I180)</f>
        <v>1348.2599999999998</v>
      </c>
    </row>
    <row r="177" spans="1:9" s="1" customFormat="1" x14ac:dyDescent="0.2">
      <c r="A177" s="18" t="s">
        <v>22</v>
      </c>
      <c r="B177" s="22">
        <v>1</v>
      </c>
      <c r="C177" s="22">
        <f>D177+E177</f>
        <v>189</v>
      </c>
      <c r="D177" s="22">
        <v>165</v>
      </c>
      <c r="E177" s="16">
        <v>24</v>
      </c>
      <c r="F177" s="23"/>
      <c r="G177" s="30" t="s">
        <v>56</v>
      </c>
      <c r="H177" s="24">
        <f t="shared" ref="H177" si="89">ROUND(G177*E177*2,2)</f>
        <v>207.79</v>
      </c>
      <c r="I177" s="23">
        <f t="shared" si="83"/>
        <v>256.81</v>
      </c>
    </row>
    <row r="178" spans="1:9" s="1" customFormat="1" x14ac:dyDescent="0.2">
      <c r="A178" s="18" t="s">
        <v>22</v>
      </c>
      <c r="B178" s="22">
        <v>1</v>
      </c>
      <c r="C178" s="22">
        <f>D178+E178</f>
        <v>176</v>
      </c>
      <c r="D178" s="22">
        <v>165</v>
      </c>
      <c r="E178" s="16">
        <v>11</v>
      </c>
      <c r="F178" s="23"/>
      <c r="G178" s="30" t="s">
        <v>56</v>
      </c>
      <c r="H178" s="24">
        <f t="shared" ref="H178:H180" si="90">ROUND(G178*E178*2,2)</f>
        <v>95.24</v>
      </c>
      <c r="I178" s="23">
        <f t="shared" si="83"/>
        <v>117.71</v>
      </c>
    </row>
    <row r="179" spans="1:9" s="1" customFormat="1" x14ac:dyDescent="0.2">
      <c r="A179" s="18" t="s">
        <v>22</v>
      </c>
      <c r="B179" s="22">
        <v>1</v>
      </c>
      <c r="C179" s="22">
        <f>D179+E179</f>
        <v>189</v>
      </c>
      <c r="D179" s="22">
        <v>165</v>
      </c>
      <c r="E179" s="16">
        <v>24</v>
      </c>
      <c r="F179" s="23"/>
      <c r="G179" s="30" t="s">
        <v>56</v>
      </c>
      <c r="H179" s="24">
        <f t="shared" si="90"/>
        <v>207.79</v>
      </c>
      <c r="I179" s="23">
        <f t="shared" si="83"/>
        <v>256.81</v>
      </c>
    </row>
    <row r="180" spans="1:9" s="1" customFormat="1" x14ac:dyDescent="0.2">
      <c r="A180" s="18" t="s">
        <v>22</v>
      </c>
      <c r="B180" s="22">
        <v>1</v>
      </c>
      <c r="C180" s="22">
        <f>D180+E180</f>
        <v>232</v>
      </c>
      <c r="D180" s="22">
        <v>165</v>
      </c>
      <c r="E180" s="16">
        <v>67</v>
      </c>
      <c r="F180" s="23"/>
      <c r="G180" s="30" t="s">
        <v>56</v>
      </c>
      <c r="H180" s="24">
        <f t="shared" si="90"/>
        <v>580.09</v>
      </c>
      <c r="I180" s="23">
        <f t="shared" si="83"/>
        <v>716.93</v>
      </c>
    </row>
    <row r="181" spans="1:9" s="1" customFormat="1" ht="25.15" customHeight="1" x14ac:dyDescent="0.2">
      <c r="A181" s="332" t="s">
        <v>19</v>
      </c>
      <c r="B181" s="17">
        <f>SUM(B182:B184)</f>
        <v>3</v>
      </c>
      <c r="C181" s="17"/>
      <c r="D181" s="17"/>
      <c r="E181" s="17">
        <f>SUM(E182:E184)</f>
        <v>52</v>
      </c>
      <c r="F181" s="17"/>
      <c r="G181" s="29"/>
      <c r="H181" s="331">
        <f>SUM(H182:H184)</f>
        <v>420.37000000000006</v>
      </c>
      <c r="I181" s="331">
        <f>SUM(I182:I184)</f>
        <v>519.54</v>
      </c>
    </row>
    <row r="182" spans="1:9" s="1" customFormat="1" x14ac:dyDescent="0.2">
      <c r="A182" s="9" t="s">
        <v>23</v>
      </c>
      <c r="B182" s="22">
        <v>1</v>
      </c>
      <c r="C182" s="22">
        <f t="shared" ref="C182:C183" si="91">D182+E182</f>
        <v>188</v>
      </c>
      <c r="D182" s="22">
        <v>165</v>
      </c>
      <c r="E182" s="16">
        <v>23</v>
      </c>
      <c r="F182" s="23"/>
      <c r="G182" s="30" t="s">
        <v>57</v>
      </c>
      <c r="H182" s="24">
        <f t="shared" ref="H182:H183" si="92">ROUND(G182*E182*2,2)</f>
        <v>185.93</v>
      </c>
      <c r="I182" s="23">
        <f t="shared" si="83"/>
        <v>229.79</v>
      </c>
    </row>
    <row r="183" spans="1:9" s="1" customFormat="1" x14ac:dyDescent="0.2">
      <c r="A183" s="9" t="s">
        <v>23</v>
      </c>
      <c r="B183" s="22">
        <v>1</v>
      </c>
      <c r="C183" s="22">
        <f t="shared" si="91"/>
        <v>189</v>
      </c>
      <c r="D183" s="22">
        <v>165</v>
      </c>
      <c r="E183" s="16">
        <v>24</v>
      </c>
      <c r="F183" s="23"/>
      <c r="G183" s="30" t="s">
        <v>57</v>
      </c>
      <c r="H183" s="24">
        <f t="shared" si="92"/>
        <v>194.02</v>
      </c>
      <c r="I183" s="23">
        <f t="shared" si="83"/>
        <v>239.79</v>
      </c>
    </row>
    <row r="184" spans="1:9" s="1" customFormat="1" x14ac:dyDescent="0.2">
      <c r="A184" s="9" t="s">
        <v>23</v>
      </c>
      <c r="B184" s="22">
        <v>1</v>
      </c>
      <c r="C184" s="22">
        <f t="shared" ref="C184" si="93">D184+E184</f>
        <v>170</v>
      </c>
      <c r="D184" s="22">
        <v>165</v>
      </c>
      <c r="E184" s="16">
        <v>5</v>
      </c>
      <c r="F184" s="23"/>
      <c r="G184" s="30" t="s">
        <v>57</v>
      </c>
      <c r="H184" s="24">
        <f t="shared" ref="H184" si="94">ROUND(G184*E184*2,2)</f>
        <v>40.42</v>
      </c>
      <c r="I184" s="23">
        <f t="shared" si="83"/>
        <v>49.96</v>
      </c>
    </row>
    <row r="185" spans="1:9" s="1" customFormat="1" ht="16.5" customHeight="1" x14ac:dyDescent="0.2">
      <c r="A185" s="8" t="s">
        <v>40</v>
      </c>
      <c r="B185" s="21">
        <f>B186</f>
        <v>5</v>
      </c>
      <c r="C185" s="21"/>
      <c r="D185" s="21"/>
      <c r="E185" s="21">
        <f t="shared" ref="E185:I185" si="95">E186</f>
        <v>151</v>
      </c>
      <c r="F185" s="21"/>
      <c r="G185" s="28"/>
      <c r="H185" s="330">
        <f t="shared" si="95"/>
        <v>2798.6499999999996</v>
      </c>
      <c r="I185" s="330">
        <f t="shared" si="95"/>
        <v>3458.8500000000004</v>
      </c>
    </row>
    <row r="186" spans="1:9" s="1" customFormat="1" ht="25.5" x14ac:dyDescent="0.2">
      <c r="A186" s="9" t="s">
        <v>16</v>
      </c>
      <c r="B186" s="17">
        <f>SUM(B187:B191)</f>
        <v>5</v>
      </c>
      <c r="C186" s="17"/>
      <c r="D186" s="17"/>
      <c r="E186" s="17">
        <f t="shared" ref="E186:H186" si="96">SUM(E187:E191)</f>
        <v>151</v>
      </c>
      <c r="F186" s="17"/>
      <c r="G186" s="29"/>
      <c r="H186" s="331">
        <f t="shared" si="96"/>
        <v>2798.6499999999996</v>
      </c>
      <c r="I186" s="331">
        <f t="shared" ref="I186" si="97">SUM(I187:I191)</f>
        <v>3458.8500000000004</v>
      </c>
    </row>
    <row r="187" spans="1:9" s="1" customFormat="1" x14ac:dyDescent="0.2">
      <c r="A187" s="9" t="s">
        <v>66</v>
      </c>
      <c r="B187" s="22">
        <v>1</v>
      </c>
      <c r="C187" s="22">
        <f t="shared" ref="C187:C188" si="98">D187+E187</f>
        <v>184</v>
      </c>
      <c r="D187" s="22">
        <v>165</v>
      </c>
      <c r="E187" s="16">
        <v>19</v>
      </c>
      <c r="F187" s="23"/>
      <c r="G187" s="30" t="s">
        <v>54</v>
      </c>
      <c r="H187" s="24">
        <f t="shared" ref="H187:H191" si="99">ROUND(G187*E187*2,2)</f>
        <v>352.15</v>
      </c>
      <c r="I187" s="23">
        <f t="shared" si="83"/>
        <v>435.22</v>
      </c>
    </row>
    <row r="188" spans="1:9" s="1" customFormat="1" x14ac:dyDescent="0.2">
      <c r="A188" s="9" t="s">
        <v>66</v>
      </c>
      <c r="B188" s="22">
        <v>1</v>
      </c>
      <c r="C188" s="22">
        <f t="shared" si="98"/>
        <v>192</v>
      </c>
      <c r="D188" s="22">
        <v>165</v>
      </c>
      <c r="E188" s="16">
        <v>27</v>
      </c>
      <c r="F188" s="23"/>
      <c r="G188" s="30" t="s">
        <v>54</v>
      </c>
      <c r="H188" s="24">
        <f t="shared" si="99"/>
        <v>500.42</v>
      </c>
      <c r="I188" s="23">
        <f t="shared" si="83"/>
        <v>618.47</v>
      </c>
    </row>
    <row r="189" spans="1:9" s="1" customFormat="1" x14ac:dyDescent="0.2">
      <c r="A189" s="9" t="s">
        <v>66</v>
      </c>
      <c r="B189" s="22">
        <v>1</v>
      </c>
      <c r="C189" s="22">
        <f>D189+E189</f>
        <v>184</v>
      </c>
      <c r="D189" s="22">
        <v>165</v>
      </c>
      <c r="E189" s="16">
        <v>19</v>
      </c>
      <c r="F189" s="23"/>
      <c r="G189" s="30" t="s">
        <v>54</v>
      </c>
      <c r="H189" s="24">
        <f t="shared" si="99"/>
        <v>352.15</v>
      </c>
      <c r="I189" s="23">
        <f t="shared" si="83"/>
        <v>435.22</v>
      </c>
    </row>
    <row r="190" spans="1:9" s="1" customFormat="1" x14ac:dyDescent="0.2">
      <c r="A190" s="9" t="s">
        <v>66</v>
      </c>
      <c r="B190" s="22">
        <v>1</v>
      </c>
      <c r="C190" s="22">
        <f t="shared" ref="C190:C191" si="100">D190+E190</f>
        <v>184</v>
      </c>
      <c r="D190" s="22">
        <v>165</v>
      </c>
      <c r="E190" s="16">
        <v>19</v>
      </c>
      <c r="F190" s="23"/>
      <c r="G190" s="30" t="s">
        <v>54</v>
      </c>
      <c r="H190" s="24">
        <f t="shared" si="99"/>
        <v>352.15</v>
      </c>
      <c r="I190" s="23">
        <f t="shared" si="83"/>
        <v>435.22</v>
      </c>
    </row>
    <row r="191" spans="1:9" s="1" customFormat="1" x14ac:dyDescent="0.2">
      <c r="A191" s="9" t="s">
        <v>66</v>
      </c>
      <c r="B191" s="22">
        <v>1</v>
      </c>
      <c r="C191" s="22">
        <f t="shared" si="100"/>
        <v>232</v>
      </c>
      <c r="D191" s="22">
        <v>165</v>
      </c>
      <c r="E191" s="16">
        <v>67</v>
      </c>
      <c r="F191" s="23"/>
      <c r="G191" s="30" t="s">
        <v>54</v>
      </c>
      <c r="H191" s="24">
        <f t="shared" si="99"/>
        <v>1241.78</v>
      </c>
      <c r="I191" s="23">
        <f t="shared" si="83"/>
        <v>1534.72</v>
      </c>
    </row>
    <row r="192" spans="1:9" s="1" customFormat="1" ht="16.5" customHeight="1" x14ac:dyDescent="0.2">
      <c r="A192" s="8" t="s">
        <v>69</v>
      </c>
      <c r="B192" s="21">
        <f>B193+B198+B207+B212</f>
        <v>17</v>
      </c>
      <c r="C192" s="21"/>
      <c r="D192" s="21"/>
      <c r="E192" s="21">
        <f>E193+E198+E207+E212</f>
        <v>739</v>
      </c>
      <c r="F192" s="21"/>
      <c r="G192" s="28"/>
      <c r="H192" s="330">
        <f>H193+H198+H207+H212</f>
        <v>8730.64</v>
      </c>
      <c r="I192" s="330">
        <f>I193+I198+I207+I212</f>
        <v>10790.210000000001</v>
      </c>
    </row>
    <row r="193" spans="1:9" s="1" customFormat="1" ht="24.6" customHeight="1" x14ac:dyDescent="0.2">
      <c r="A193" s="332" t="s">
        <v>16</v>
      </c>
      <c r="B193" s="17">
        <f>SUM(B194:B197)</f>
        <v>4</v>
      </c>
      <c r="C193" s="17"/>
      <c r="D193" s="17"/>
      <c r="E193" s="17">
        <f t="shared" ref="E193:H193" si="101">SUM(E194:E197)</f>
        <v>154</v>
      </c>
      <c r="F193" s="17"/>
      <c r="G193" s="29"/>
      <c r="H193" s="331">
        <f t="shared" si="101"/>
        <v>2958.02</v>
      </c>
      <c r="I193" s="331">
        <f t="shared" ref="I193" si="102">SUM(I194:I197)</f>
        <v>3655.8199999999997</v>
      </c>
    </row>
    <row r="194" spans="1:9" s="1" customFormat="1" x14ac:dyDescent="0.2">
      <c r="A194" s="9" t="s">
        <v>70</v>
      </c>
      <c r="B194" s="22">
        <v>1</v>
      </c>
      <c r="C194" s="22">
        <f t="shared" ref="C194:C195" si="103">D194+E194</f>
        <v>168</v>
      </c>
      <c r="D194" s="22">
        <v>165</v>
      </c>
      <c r="E194" s="16">
        <v>3</v>
      </c>
      <c r="F194" s="23"/>
      <c r="G194" s="27">
        <v>9.6039999999999992</v>
      </c>
      <c r="H194" s="24">
        <f t="shared" ref="H194:H195" si="104">ROUND(G194*E194*2,2)</f>
        <v>57.62</v>
      </c>
      <c r="I194" s="23">
        <f t="shared" si="83"/>
        <v>71.209999999999994</v>
      </c>
    </row>
    <row r="195" spans="1:9" s="1" customFormat="1" x14ac:dyDescent="0.2">
      <c r="A195" s="9" t="s">
        <v>70</v>
      </c>
      <c r="B195" s="22">
        <v>1</v>
      </c>
      <c r="C195" s="22">
        <f t="shared" si="103"/>
        <v>199</v>
      </c>
      <c r="D195" s="22">
        <v>165</v>
      </c>
      <c r="E195" s="16">
        <v>34</v>
      </c>
      <c r="F195" s="23"/>
      <c r="G195" s="27">
        <v>9.6039999999999992</v>
      </c>
      <c r="H195" s="24">
        <f t="shared" si="104"/>
        <v>653.07000000000005</v>
      </c>
      <c r="I195" s="23">
        <f t="shared" si="83"/>
        <v>807.13</v>
      </c>
    </row>
    <row r="196" spans="1:9" s="1" customFormat="1" x14ac:dyDescent="0.2">
      <c r="A196" s="9" t="s">
        <v>70</v>
      </c>
      <c r="B196" s="22">
        <v>1</v>
      </c>
      <c r="C196" s="22">
        <f t="shared" ref="C196:C197" si="105">D196+E196</f>
        <v>223</v>
      </c>
      <c r="D196" s="22">
        <v>165</v>
      </c>
      <c r="E196" s="16">
        <v>58</v>
      </c>
      <c r="F196" s="23"/>
      <c r="G196" s="27">
        <v>9.6039999999999992</v>
      </c>
      <c r="H196" s="24">
        <f t="shared" ref="H196:H197" si="106">ROUND(G196*E196*2,2)</f>
        <v>1114.06</v>
      </c>
      <c r="I196" s="23">
        <f t="shared" si="83"/>
        <v>1376.87</v>
      </c>
    </row>
    <row r="197" spans="1:9" s="1" customFormat="1" x14ac:dyDescent="0.2">
      <c r="A197" s="9" t="s">
        <v>70</v>
      </c>
      <c r="B197" s="22">
        <v>1</v>
      </c>
      <c r="C197" s="22">
        <f t="shared" si="105"/>
        <v>224</v>
      </c>
      <c r="D197" s="22">
        <v>165</v>
      </c>
      <c r="E197" s="16">
        <v>59</v>
      </c>
      <c r="F197" s="23"/>
      <c r="G197" s="27">
        <v>9.6039999999999992</v>
      </c>
      <c r="H197" s="24">
        <f t="shared" si="106"/>
        <v>1133.27</v>
      </c>
      <c r="I197" s="23">
        <f t="shared" si="83"/>
        <v>1400.61</v>
      </c>
    </row>
    <row r="198" spans="1:9" s="1" customFormat="1" ht="31.15" customHeight="1" x14ac:dyDescent="0.2">
      <c r="A198" s="332" t="s">
        <v>17</v>
      </c>
      <c r="B198" s="17">
        <f>SUM(B199:B206)</f>
        <v>8</v>
      </c>
      <c r="C198" s="17"/>
      <c r="D198" s="17"/>
      <c r="E198" s="17">
        <f t="shared" ref="E198:I198" si="107">SUM(E199:E206)</f>
        <v>284</v>
      </c>
      <c r="F198" s="17"/>
      <c r="G198" s="29"/>
      <c r="H198" s="331">
        <f t="shared" si="107"/>
        <v>3198.7</v>
      </c>
      <c r="I198" s="331">
        <f t="shared" si="107"/>
        <v>3953.28</v>
      </c>
    </row>
    <row r="199" spans="1:9" s="1" customFormat="1" x14ac:dyDescent="0.2">
      <c r="A199" s="9" t="s">
        <v>35</v>
      </c>
      <c r="B199" s="22">
        <v>1</v>
      </c>
      <c r="C199" s="22">
        <f t="shared" ref="C199:C206" si="108">D199+E199</f>
        <v>178</v>
      </c>
      <c r="D199" s="22">
        <v>165</v>
      </c>
      <c r="E199" s="16">
        <v>13</v>
      </c>
      <c r="F199" s="23"/>
      <c r="G199" s="30" t="s">
        <v>55</v>
      </c>
      <c r="H199" s="24">
        <f t="shared" ref="H199:H206" si="109">ROUND(G199*E199*2,2)</f>
        <v>159.41</v>
      </c>
      <c r="I199" s="23">
        <f t="shared" si="83"/>
        <v>197.01</v>
      </c>
    </row>
    <row r="200" spans="1:9" s="1" customFormat="1" x14ac:dyDescent="0.2">
      <c r="A200" s="9" t="s">
        <v>35</v>
      </c>
      <c r="B200" s="22">
        <v>1</v>
      </c>
      <c r="C200" s="22">
        <f t="shared" si="108"/>
        <v>195</v>
      </c>
      <c r="D200" s="22">
        <v>165</v>
      </c>
      <c r="E200" s="16">
        <v>30</v>
      </c>
      <c r="F200" s="23"/>
      <c r="G200" s="30" t="s">
        <v>55</v>
      </c>
      <c r="H200" s="24">
        <f t="shared" si="109"/>
        <v>367.86</v>
      </c>
      <c r="I200" s="23">
        <f t="shared" si="83"/>
        <v>454.64</v>
      </c>
    </row>
    <row r="201" spans="1:9" s="1" customFormat="1" x14ac:dyDescent="0.2">
      <c r="A201" s="9" t="s">
        <v>35</v>
      </c>
      <c r="B201" s="22">
        <v>1</v>
      </c>
      <c r="C201" s="22">
        <f t="shared" si="108"/>
        <v>228</v>
      </c>
      <c r="D201" s="22">
        <v>165</v>
      </c>
      <c r="E201" s="16">
        <v>63</v>
      </c>
      <c r="F201" s="23"/>
      <c r="G201" s="30" t="s">
        <v>58</v>
      </c>
      <c r="H201" s="24">
        <f t="shared" si="109"/>
        <v>679.9</v>
      </c>
      <c r="I201" s="23">
        <f t="shared" si="83"/>
        <v>840.29</v>
      </c>
    </row>
    <row r="202" spans="1:9" s="1" customFormat="1" x14ac:dyDescent="0.2">
      <c r="A202" s="9" t="s">
        <v>35</v>
      </c>
      <c r="B202" s="22">
        <v>1</v>
      </c>
      <c r="C202" s="22">
        <f t="shared" si="108"/>
        <v>221</v>
      </c>
      <c r="D202" s="22">
        <v>165</v>
      </c>
      <c r="E202" s="16">
        <v>56</v>
      </c>
      <c r="F202" s="23"/>
      <c r="G202" s="30" t="s">
        <v>58</v>
      </c>
      <c r="H202" s="24">
        <f t="shared" si="109"/>
        <v>604.35</v>
      </c>
      <c r="I202" s="23">
        <f t="shared" si="83"/>
        <v>746.92</v>
      </c>
    </row>
    <row r="203" spans="1:9" s="1" customFormat="1" x14ac:dyDescent="0.2">
      <c r="A203" s="9" t="s">
        <v>35</v>
      </c>
      <c r="B203" s="22">
        <v>1</v>
      </c>
      <c r="C203" s="22">
        <f t="shared" si="108"/>
        <v>191</v>
      </c>
      <c r="D203" s="22">
        <v>165</v>
      </c>
      <c r="E203" s="16">
        <v>26</v>
      </c>
      <c r="F203" s="23"/>
      <c r="G203" s="30" t="s">
        <v>55</v>
      </c>
      <c r="H203" s="24">
        <f t="shared" si="109"/>
        <v>318.81</v>
      </c>
      <c r="I203" s="23">
        <f t="shared" si="83"/>
        <v>394.02</v>
      </c>
    </row>
    <row r="204" spans="1:9" s="1" customFormat="1" x14ac:dyDescent="0.2">
      <c r="A204" s="9" t="s">
        <v>35</v>
      </c>
      <c r="B204" s="22">
        <v>1</v>
      </c>
      <c r="C204" s="22">
        <f t="shared" si="108"/>
        <v>203</v>
      </c>
      <c r="D204" s="22">
        <v>165</v>
      </c>
      <c r="E204" s="16">
        <v>38</v>
      </c>
      <c r="F204" s="23"/>
      <c r="G204" s="30" t="s">
        <v>58</v>
      </c>
      <c r="H204" s="24">
        <f t="shared" si="109"/>
        <v>410.1</v>
      </c>
      <c r="I204" s="23">
        <f t="shared" si="83"/>
        <v>506.84</v>
      </c>
    </row>
    <row r="205" spans="1:9" s="1" customFormat="1" x14ac:dyDescent="0.2">
      <c r="A205" s="9" t="s">
        <v>35</v>
      </c>
      <c r="B205" s="22">
        <v>1</v>
      </c>
      <c r="C205" s="22">
        <f t="shared" si="108"/>
        <v>187</v>
      </c>
      <c r="D205" s="22">
        <v>165</v>
      </c>
      <c r="E205" s="16">
        <v>22</v>
      </c>
      <c r="F205" s="23"/>
      <c r="G205" s="30" t="s">
        <v>55</v>
      </c>
      <c r="H205" s="24">
        <f t="shared" si="109"/>
        <v>269.76</v>
      </c>
      <c r="I205" s="23">
        <f t="shared" si="83"/>
        <v>333.4</v>
      </c>
    </row>
    <row r="206" spans="1:9" s="1" customFormat="1" x14ac:dyDescent="0.2">
      <c r="A206" s="9" t="s">
        <v>35</v>
      </c>
      <c r="B206" s="22">
        <v>1</v>
      </c>
      <c r="C206" s="22">
        <f t="shared" si="108"/>
        <v>201</v>
      </c>
      <c r="D206" s="22">
        <v>165</v>
      </c>
      <c r="E206" s="16">
        <v>36</v>
      </c>
      <c r="F206" s="23"/>
      <c r="G206" s="30" t="s">
        <v>58</v>
      </c>
      <c r="H206" s="24">
        <f t="shared" si="109"/>
        <v>388.51</v>
      </c>
      <c r="I206" s="23">
        <f t="shared" si="83"/>
        <v>480.16</v>
      </c>
    </row>
    <row r="207" spans="1:9" s="1" customFormat="1" ht="39.75" customHeight="1" x14ac:dyDescent="0.2">
      <c r="A207" s="332" t="s">
        <v>18</v>
      </c>
      <c r="B207" s="17">
        <f>SUM(B208:B211)</f>
        <v>4</v>
      </c>
      <c r="C207" s="17"/>
      <c r="D207" s="17"/>
      <c r="E207" s="17">
        <f>SUM(E208:E211)</f>
        <v>245</v>
      </c>
      <c r="F207" s="17"/>
      <c r="G207" s="29"/>
      <c r="H207" s="331">
        <f>SUM(H208:H211)</f>
        <v>2121.2200000000003</v>
      </c>
      <c r="I207" s="331">
        <f>SUM(I208:I211)</f>
        <v>2621.62</v>
      </c>
    </row>
    <row r="208" spans="1:9" s="1" customFormat="1" x14ac:dyDescent="0.2">
      <c r="A208" s="18" t="s">
        <v>22</v>
      </c>
      <c r="B208" s="22">
        <v>1</v>
      </c>
      <c r="C208" s="22">
        <f>D208+E208</f>
        <v>221</v>
      </c>
      <c r="D208" s="22">
        <v>165</v>
      </c>
      <c r="E208" s="16">
        <v>56</v>
      </c>
      <c r="F208" s="23"/>
      <c r="G208" s="30" t="s">
        <v>56</v>
      </c>
      <c r="H208" s="24">
        <f t="shared" ref="H208:H211" si="110">ROUND(G208*E208*2,2)</f>
        <v>484.85</v>
      </c>
      <c r="I208" s="23">
        <f t="shared" si="83"/>
        <v>599.23</v>
      </c>
    </row>
    <row r="209" spans="1:9" s="1" customFormat="1" x14ac:dyDescent="0.2">
      <c r="A209" s="18" t="s">
        <v>22</v>
      </c>
      <c r="B209" s="22">
        <v>1</v>
      </c>
      <c r="C209" s="22">
        <f>D209+E209</f>
        <v>221</v>
      </c>
      <c r="D209" s="22">
        <v>165</v>
      </c>
      <c r="E209" s="16">
        <v>56</v>
      </c>
      <c r="F209" s="23"/>
      <c r="G209" s="30" t="s">
        <v>56</v>
      </c>
      <c r="H209" s="24">
        <f t="shared" si="110"/>
        <v>484.85</v>
      </c>
      <c r="I209" s="23">
        <f t="shared" si="83"/>
        <v>599.23</v>
      </c>
    </row>
    <row r="210" spans="1:9" s="1" customFormat="1" x14ac:dyDescent="0.2">
      <c r="A210" s="18" t="s">
        <v>22</v>
      </c>
      <c r="B210" s="22">
        <v>1</v>
      </c>
      <c r="C210" s="22">
        <f>D210+E210</f>
        <v>212</v>
      </c>
      <c r="D210" s="22">
        <v>165</v>
      </c>
      <c r="E210" s="16">
        <v>47</v>
      </c>
      <c r="F210" s="23"/>
      <c r="G210" s="30" t="s">
        <v>56</v>
      </c>
      <c r="H210" s="24">
        <f t="shared" si="110"/>
        <v>406.93</v>
      </c>
      <c r="I210" s="23">
        <f t="shared" si="83"/>
        <v>502.92</v>
      </c>
    </row>
    <row r="211" spans="1:9" s="1" customFormat="1" x14ac:dyDescent="0.2">
      <c r="A211" s="18" t="s">
        <v>22</v>
      </c>
      <c r="B211" s="22">
        <v>1</v>
      </c>
      <c r="C211" s="22">
        <f>D211+E211</f>
        <v>251</v>
      </c>
      <c r="D211" s="22">
        <v>165</v>
      </c>
      <c r="E211" s="16">
        <v>86</v>
      </c>
      <c r="F211" s="23"/>
      <c r="G211" s="30" t="s">
        <v>56</v>
      </c>
      <c r="H211" s="24">
        <f t="shared" si="110"/>
        <v>744.59</v>
      </c>
      <c r="I211" s="23">
        <f t="shared" si="83"/>
        <v>920.24</v>
      </c>
    </row>
    <row r="212" spans="1:9" s="1" customFormat="1" ht="24.6" customHeight="1" x14ac:dyDescent="0.2">
      <c r="A212" s="332" t="s">
        <v>19</v>
      </c>
      <c r="B212" s="17">
        <f>SUM(B213:B213)</f>
        <v>1</v>
      </c>
      <c r="C212" s="17"/>
      <c r="D212" s="17"/>
      <c r="E212" s="17">
        <f t="shared" ref="E212:I212" si="111">SUM(E213:E213)</f>
        <v>56</v>
      </c>
      <c r="F212" s="17"/>
      <c r="G212" s="29"/>
      <c r="H212" s="331">
        <f t="shared" si="111"/>
        <v>452.7</v>
      </c>
      <c r="I212" s="331">
        <f t="shared" si="111"/>
        <v>559.49</v>
      </c>
    </row>
    <row r="213" spans="1:9" s="1" customFormat="1" ht="16.5" customHeight="1" x14ac:dyDescent="0.2">
      <c r="A213" s="9" t="s">
        <v>23</v>
      </c>
      <c r="B213" s="22">
        <v>1</v>
      </c>
      <c r="C213" s="22">
        <f t="shared" ref="C213" si="112">D213+E213</f>
        <v>221</v>
      </c>
      <c r="D213" s="22">
        <v>165</v>
      </c>
      <c r="E213" s="16">
        <v>56</v>
      </c>
      <c r="F213" s="23"/>
      <c r="G213" s="30" t="s">
        <v>57</v>
      </c>
      <c r="H213" s="24">
        <f t="shared" ref="H213" si="113">ROUND(G213*E213*2,2)</f>
        <v>452.7</v>
      </c>
      <c r="I213" s="23">
        <f t="shared" si="83"/>
        <v>559.49</v>
      </c>
    </row>
    <row r="214" spans="1:9" s="1" customFormat="1" ht="16.5" customHeight="1" x14ac:dyDescent="0.2">
      <c r="A214" s="8" t="s">
        <v>67</v>
      </c>
      <c r="B214" s="21">
        <f>B215</f>
        <v>2</v>
      </c>
      <c r="C214" s="21"/>
      <c r="D214" s="21"/>
      <c r="E214" s="21">
        <f t="shared" ref="E214:I214" si="114">E215</f>
        <v>78</v>
      </c>
      <c r="F214" s="21"/>
      <c r="G214" s="28"/>
      <c r="H214" s="330">
        <f t="shared" si="114"/>
        <v>1498.22</v>
      </c>
      <c r="I214" s="330">
        <f t="shared" si="114"/>
        <v>1851.66</v>
      </c>
    </row>
    <row r="215" spans="1:9" s="1" customFormat="1" ht="29.25" customHeight="1" x14ac:dyDescent="0.2">
      <c r="A215" s="332" t="s">
        <v>16</v>
      </c>
      <c r="B215" s="17">
        <f>SUM(B216:B217)</f>
        <v>2</v>
      </c>
      <c r="C215" s="17"/>
      <c r="D215" s="17"/>
      <c r="E215" s="17">
        <f t="shared" ref="E215:H215" si="115">SUM(E216:E217)</f>
        <v>78</v>
      </c>
      <c r="F215" s="17"/>
      <c r="G215" s="29"/>
      <c r="H215" s="331">
        <f t="shared" si="115"/>
        <v>1498.22</v>
      </c>
      <c r="I215" s="331">
        <f t="shared" ref="I215" si="116">SUM(I216:I217)</f>
        <v>1851.66</v>
      </c>
    </row>
    <row r="216" spans="1:9" s="1" customFormat="1" x14ac:dyDescent="0.2">
      <c r="A216" s="9" t="s">
        <v>68</v>
      </c>
      <c r="B216" s="22">
        <v>1</v>
      </c>
      <c r="C216" s="22">
        <f t="shared" ref="C216:C217" si="117">D216+E216</f>
        <v>204</v>
      </c>
      <c r="D216" s="22">
        <v>165</v>
      </c>
      <c r="E216" s="16">
        <v>39</v>
      </c>
      <c r="F216" s="23"/>
      <c r="G216" s="30" t="s">
        <v>53</v>
      </c>
      <c r="H216" s="24">
        <f t="shared" ref="H216" si="118">ROUND(G216*E216*2,2)</f>
        <v>749.11</v>
      </c>
      <c r="I216" s="23">
        <f t="shared" si="83"/>
        <v>925.83</v>
      </c>
    </row>
    <row r="217" spans="1:9" s="1" customFormat="1" x14ac:dyDescent="0.2">
      <c r="A217" s="9" t="s">
        <v>68</v>
      </c>
      <c r="B217" s="22">
        <v>1</v>
      </c>
      <c r="C217" s="22">
        <f t="shared" si="117"/>
        <v>204</v>
      </c>
      <c r="D217" s="22">
        <v>165</v>
      </c>
      <c r="E217" s="16">
        <v>39</v>
      </c>
      <c r="F217" s="23"/>
      <c r="G217" s="30" t="s">
        <v>53</v>
      </c>
      <c r="H217" s="24">
        <f t="shared" ref="H217" si="119">ROUND(G217*E217*2,2)</f>
        <v>749.11</v>
      </c>
      <c r="I217" s="23">
        <f t="shared" si="83"/>
        <v>925.83</v>
      </c>
    </row>
    <row r="218" spans="1:9" s="1" customFormat="1" ht="27.6" customHeight="1" x14ac:dyDescent="0.2">
      <c r="A218" s="15" t="s">
        <v>76</v>
      </c>
      <c r="B218" s="21">
        <f>B219</f>
        <v>4</v>
      </c>
      <c r="C218" s="21"/>
      <c r="D218" s="21"/>
      <c r="E218" s="21">
        <f t="shared" ref="E218:I218" si="120">E219</f>
        <v>207.7</v>
      </c>
      <c r="F218" s="21"/>
      <c r="G218" s="28"/>
      <c r="H218" s="330">
        <f t="shared" si="120"/>
        <v>2600.0100000000002</v>
      </c>
      <c r="I218" s="330">
        <f t="shared" si="120"/>
        <v>3213.36</v>
      </c>
    </row>
    <row r="219" spans="1:9" s="1" customFormat="1" ht="38.25" x14ac:dyDescent="0.2">
      <c r="A219" s="332" t="s">
        <v>17</v>
      </c>
      <c r="B219" s="17">
        <f>SUM(B220:B223)</f>
        <v>4</v>
      </c>
      <c r="C219" s="17"/>
      <c r="D219" s="17"/>
      <c r="E219" s="17">
        <f t="shared" ref="E219:H219" si="121">SUM(E220:E223)</f>
        <v>207.7</v>
      </c>
      <c r="F219" s="17"/>
      <c r="G219" s="29"/>
      <c r="H219" s="331">
        <f t="shared" si="121"/>
        <v>2600.0100000000002</v>
      </c>
      <c r="I219" s="331">
        <f t="shared" ref="I219" si="122">SUM(I220:I223)</f>
        <v>3213.36</v>
      </c>
    </row>
    <row r="220" spans="1:9" s="1" customFormat="1" x14ac:dyDescent="0.2">
      <c r="A220" s="9" t="s">
        <v>73</v>
      </c>
      <c r="B220" s="22">
        <v>1</v>
      </c>
      <c r="C220" s="22">
        <f t="shared" ref="C220:C223" si="123">D220+E220</f>
        <v>216</v>
      </c>
      <c r="D220" s="22">
        <v>145</v>
      </c>
      <c r="E220" s="16">
        <v>71</v>
      </c>
      <c r="F220" s="23"/>
      <c r="G220" s="27">
        <v>6.0339999999999998</v>
      </c>
      <c r="H220" s="24">
        <f t="shared" ref="H220:H221" si="124">ROUND(G220*E220*2,2)</f>
        <v>856.83</v>
      </c>
      <c r="I220" s="23">
        <f t="shared" ref="I220:I239" si="125">ROUND(H220*0.2359+H220,2)</f>
        <v>1058.96</v>
      </c>
    </row>
    <row r="221" spans="1:9" s="1" customFormat="1" x14ac:dyDescent="0.2">
      <c r="A221" s="9" t="s">
        <v>73</v>
      </c>
      <c r="B221" s="22">
        <v>1</v>
      </c>
      <c r="C221" s="22">
        <f t="shared" si="123"/>
        <v>207.7</v>
      </c>
      <c r="D221" s="22">
        <v>145</v>
      </c>
      <c r="E221" s="30">
        <v>62.7</v>
      </c>
      <c r="F221" s="23"/>
      <c r="G221" s="27">
        <v>5.9379999999999997</v>
      </c>
      <c r="H221" s="24">
        <f t="shared" si="124"/>
        <v>744.63</v>
      </c>
      <c r="I221" s="23">
        <f t="shared" si="125"/>
        <v>920.29</v>
      </c>
    </row>
    <row r="222" spans="1:9" s="1" customFormat="1" x14ac:dyDescent="0.2">
      <c r="A222" s="9" t="s">
        <v>73</v>
      </c>
      <c r="B222" s="22">
        <v>1</v>
      </c>
      <c r="C222" s="22">
        <f t="shared" si="123"/>
        <v>216</v>
      </c>
      <c r="D222" s="22">
        <v>145</v>
      </c>
      <c r="E222" s="16">
        <v>71</v>
      </c>
      <c r="F222" s="23"/>
      <c r="G222" s="27">
        <v>6.7469999999999999</v>
      </c>
      <c r="H222" s="24">
        <f t="shared" ref="H222:H223" si="126">ROUND(G222*E222*2,2)</f>
        <v>958.07</v>
      </c>
      <c r="I222" s="23">
        <f t="shared" si="125"/>
        <v>1184.08</v>
      </c>
    </row>
    <row r="223" spans="1:9" s="1" customFormat="1" x14ac:dyDescent="0.2">
      <c r="A223" s="9" t="s">
        <v>73</v>
      </c>
      <c r="B223" s="22">
        <v>1</v>
      </c>
      <c r="C223" s="22">
        <f t="shared" si="123"/>
        <v>148</v>
      </c>
      <c r="D223" s="22">
        <v>145</v>
      </c>
      <c r="E223" s="16">
        <v>3</v>
      </c>
      <c r="F223" s="23"/>
      <c r="G223" s="27">
        <v>6.7469999999999999</v>
      </c>
      <c r="H223" s="24">
        <f t="shared" si="126"/>
        <v>40.479999999999997</v>
      </c>
      <c r="I223" s="23">
        <f t="shared" si="125"/>
        <v>50.03</v>
      </c>
    </row>
    <row r="224" spans="1:9" s="1" customFormat="1" ht="16.5" customHeight="1" x14ac:dyDescent="0.2">
      <c r="A224" s="8" t="s">
        <v>41</v>
      </c>
      <c r="B224" s="21">
        <f>B225+B231+B237</f>
        <v>12</v>
      </c>
      <c r="C224" s="21"/>
      <c r="D224" s="21"/>
      <c r="E224" s="21">
        <f t="shared" ref="E224:I224" si="127">E225+E231+E237</f>
        <v>305</v>
      </c>
      <c r="F224" s="21"/>
      <c r="G224" s="21"/>
      <c r="H224" s="21">
        <f t="shared" si="127"/>
        <v>4452.4799999999996</v>
      </c>
      <c r="I224" s="21">
        <f t="shared" si="127"/>
        <v>5502.8200000000006</v>
      </c>
    </row>
    <row r="225" spans="1:9" s="1" customFormat="1" ht="27.75" customHeight="1" x14ac:dyDescent="0.2">
      <c r="A225" s="332" t="s">
        <v>16</v>
      </c>
      <c r="B225" s="17">
        <f>SUM(B226:B230)</f>
        <v>5</v>
      </c>
      <c r="C225" s="17"/>
      <c r="D225" s="17"/>
      <c r="E225" s="17">
        <f t="shared" ref="E225:H225" si="128">SUM(E226:E230)</f>
        <v>134</v>
      </c>
      <c r="F225" s="17"/>
      <c r="G225" s="29"/>
      <c r="H225" s="331">
        <f t="shared" si="128"/>
        <v>2396.9699999999998</v>
      </c>
      <c r="I225" s="331">
        <f t="shared" ref="I225" si="129">SUM(I226:I230)</f>
        <v>2962.4100000000003</v>
      </c>
    </row>
    <row r="226" spans="1:9" s="1" customFormat="1" x14ac:dyDescent="0.2">
      <c r="A226" s="26" t="s">
        <v>74</v>
      </c>
      <c r="B226" s="22">
        <v>1</v>
      </c>
      <c r="C226" s="22">
        <f t="shared" ref="C226:C229" si="130">D226+E226</f>
        <v>181</v>
      </c>
      <c r="D226" s="22">
        <v>165</v>
      </c>
      <c r="E226" s="16">
        <v>16</v>
      </c>
      <c r="F226" s="23"/>
      <c r="G226" s="27">
        <v>9.2669999999999995</v>
      </c>
      <c r="H226" s="24">
        <f t="shared" ref="H226:H229" si="131">ROUND(G226*E226*2,2)</f>
        <v>296.54000000000002</v>
      </c>
      <c r="I226" s="23">
        <f t="shared" si="125"/>
        <v>366.49</v>
      </c>
    </row>
    <row r="227" spans="1:9" s="1" customFormat="1" x14ac:dyDescent="0.2">
      <c r="A227" s="26" t="s">
        <v>42</v>
      </c>
      <c r="B227" s="22">
        <v>1</v>
      </c>
      <c r="C227" s="22">
        <f t="shared" si="130"/>
        <v>192.5</v>
      </c>
      <c r="D227" s="22">
        <v>165</v>
      </c>
      <c r="E227" s="16">
        <v>27.5</v>
      </c>
      <c r="F227" s="23"/>
      <c r="G227" s="27">
        <v>9.3360000000000003</v>
      </c>
      <c r="H227" s="24">
        <f t="shared" si="131"/>
        <v>513.48</v>
      </c>
      <c r="I227" s="23">
        <f t="shared" si="125"/>
        <v>634.61</v>
      </c>
    </row>
    <row r="228" spans="1:9" s="1" customFormat="1" x14ac:dyDescent="0.2">
      <c r="A228" s="26" t="s">
        <v>74</v>
      </c>
      <c r="B228" s="22">
        <v>1</v>
      </c>
      <c r="C228" s="22">
        <f t="shared" si="130"/>
        <v>186</v>
      </c>
      <c r="D228" s="22">
        <v>165</v>
      </c>
      <c r="E228" s="16">
        <v>21</v>
      </c>
      <c r="F228" s="23"/>
      <c r="G228" s="27">
        <v>9.2669999999999995</v>
      </c>
      <c r="H228" s="24">
        <f t="shared" si="131"/>
        <v>389.21</v>
      </c>
      <c r="I228" s="23">
        <f t="shared" si="125"/>
        <v>481.02</v>
      </c>
    </row>
    <row r="229" spans="1:9" s="1" customFormat="1" x14ac:dyDescent="0.2">
      <c r="A229" s="26" t="s">
        <v>74</v>
      </c>
      <c r="B229" s="22">
        <v>1</v>
      </c>
      <c r="C229" s="22">
        <f t="shared" si="130"/>
        <v>207.5</v>
      </c>
      <c r="D229" s="22">
        <v>165</v>
      </c>
      <c r="E229" s="16">
        <v>42.5</v>
      </c>
      <c r="F229" s="23"/>
      <c r="G229" s="27">
        <v>8.16</v>
      </c>
      <c r="H229" s="24">
        <f t="shared" si="131"/>
        <v>693.6</v>
      </c>
      <c r="I229" s="23">
        <f t="shared" si="125"/>
        <v>857.22</v>
      </c>
    </row>
    <row r="230" spans="1:9" s="1" customFormat="1" x14ac:dyDescent="0.2">
      <c r="A230" s="9" t="s">
        <v>42</v>
      </c>
      <c r="B230" s="22">
        <v>1</v>
      </c>
      <c r="C230" s="22">
        <f>D230+E230</f>
        <v>192</v>
      </c>
      <c r="D230" s="22">
        <v>165</v>
      </c>
      <c r="E230" s="16">
        <v>27</v>
      </c>
      <c r="F230" s="23"/>
      <c r="G230" s="27">
        <v>9.3360000000000003</v>
      </c>
      <c r="H230" s="24">
        <f t="shared" ref="H230" si="132">ROUND(G230*E230*2,2)</f>
        <v>504.14</v>
      </c>
      <c r="I230" s="23">
        <f t="shared" si="125"/>
        <v>623.07000000000005</v>
      </c>
    </row>
    <row r="231" spans="1:9" s="1" customFormat="1" ht="38.25" x14ac:dyDescent="0.2">
      <c r="A231" s="332" t="s">
        <v>17</v>
      </c>
      <c r="B231" s="17">
        <f>SUM(B232:B236)</f>
        <v>5</v>
      </c>
      <c r="C231" s="17"/>
      <c r="D231" s="17"/>
      <c r="E231" s="17">
        <f t="shared" ref="E231:I231" si="133">SUM(E232:E236)</f>
        <v>165</v>
      </c>
      <c r="F231" s="17"/>
      <c r="G231" s="29"/>
      <c r="H231" s="331">
        <f t="shared" si="133"/>
        <v>2003.57</v>
      </c>
      <c r="I231" s="331">
        <f t="shared" si="133"/>
        <v>2476.21</v>
      </c>
    </row>
    <row r="232" spans="1:9" s="1" customFormat="1" x14ac:dyDescent="0.2">
      <c r="A232" s="9" t="s">
        <v>33</v>
      </c>
      <c r="B232" s="22">
        <v>1</v>
      </c>
      <c r="C232" s="22">
        <f t="shared" ref="C232:C236" si="134">D232+E232</f>
        <v>192</v>
      </c>
      <c r="D232" s="22">
        <v>165</v>
      </c>
      <c r="E232" s="16">
        <v>27</v>
      </c>
      <c r="F232" s="23"/>
      <c r="G232" s="30" t="s">
        <v>48</v>
      </c>
      <c r="H232" s="24">
        <f t="shared" ref="H232:H236" si="135">ROUND(G232*E232*2,2)</f>
        <v>336.42</v>
      </c>
      <c r="I232" s="23">
        <f t="shared" si="125"/>
        <v>415.78</v>
      </c>
    </row>
    <row r="233" spans="1:9" s="1" customFormat="1" x14ac:dyDescent="0.2">
      <c r="A233" s="9" t="s">
        <v>33</v>
      </c>
      <c r="B233" s="22">
        <v>1</v>
      </c>
      <c r="C233" s="22">
        <f t="shared" si="134"/>
        <v>232</v>
      </c>
      <c r="D233" s="22">
        <v>165</v>
      </c>
      <c r="E233" s="16">
        <v>67</v>
      </c>
      <c r="F233" s="23"/>
      <c r="G233" s="30" t="s">
        <v>55</v>
      </c>
      <c r="H233" s="24">
        <f t="shared" si="135"/>
        <v>821.55</v>
      </c>
      <c r="I233" s="23">
        <f t="shared" si="125"/>
        <v>1015.35</v>
      </c>
    </row>
    <row r="234" spans="1:9" s="1" customFormat="1" x14ac:dyDescent="0.2">
      <c r="A234" s="9" t="s">
        <v>33</v>
      </c>
      <c r="B234" s="22">
        <v>1</v>
      </c>
      <c r="C234" s="22">
        <f t="shared" si="134"/>
        <v>182</v>
      </c>
      <c r="D234" s="22">
        <v>165</v>
      </c>
      <c r="E234" s="16">
        <v>17</v>
      </c>
      <c r="F234" s="23"/>
      <c r="G234" s="30" t="s">
        <v>58</v>
      </c>
      <c r="H234" s="24">
        <f t="shared" si="135"/>
        <v>183.46</v>
      </c>
      <c r="I234" s="23">
        <f t="shared" si="125"/>
        <v>226.74</v>
      </c>
    </row>
    <row r="235" spans="1:9" s="1" customFormat="1" x14ac:dyDescent="0.2">
      <c r="A235" s="9" t="s">
        <v>33</v>
      </c>
      <c r="B235" s="22">
        <v>1</v>
      </c>
      <c r="C235" s="22">
        <f t="shared" si="134"/>
        <v>192</v>
      </c>
      <c r="D235" s="22">
        <v>165</v>
      </c>
      <c r="E235" s="16">
        <v>27</v>
      </c>
      <c r="F235" s="23"/>
      <c r="G235" s="30" t="s">
        <v>55</v>
      </c>
      <c r="H235" s="24">
        <f t="shared" si="135"/>
        <v>331.07</v>
      </c>
      <c r="I235" s="23">
        <f t="shared" si="125"/>
        <v>409.17</v>
      </c>
    </row>
    <row r="236" spans="1:9" s="1" customFormat="1" x14ac:dyDescent="0.2">
      <c r="A236" s="9" t="s">
        <v>33</v>
      </c>
      <c r="B236" s="22">
        <v>1</v>
      </c>
      <c r="C236" s="22">
        <f t="shared" si="134"/>
        <v>192</v>
      </c>
      <c r="D236" s="22">
        <v>165</v>
      </c>
      <c r="E236" s="16">
        <v>27</v>
      </c>
      <c r="F236" s="23"/>
      <c r="G236" s="30" t="s">
        <v>55</v>
      </c>
      <c r="H236" s="24">
        <f t="shared" si="135"/>
        <v>331.07</v>
      </c>
      <c r="I236" s="23">
        <f t="shared" si="125"/>
        <v>409.17</v>
      </c>
    </row>
    <row r="237" spans="1:9" s="1" customFormat="1" ht="39" customHeight="1" x14ac:dyDescent="0.2">
      <c r="A237" s="332" t="s">
        <v>18</v>
      </c>
      <c r="B237" s="17">
        <f>SUM(B238:B239)</f>
        <v>2</v>
      </c>
      <c r="C237" s="17"/>
      <c r="D237" s="17"/>
      <c r="E237" s="17">
        <f t="shared" ref="E237:I237" si="136">SUM(E238:E239)</f>
        <v>6</v>
      </c>
      <c r="F237" s="17"/>
      <c r="G237" s="29"/>
      <c r="H237" s="331">
        <f t="shared" si="136"/>
        <v>51.94</v>
      </c>
      <c r="I237" s="331">
        <f t="shared" si="136"/>
        <v>64.2</v>
      </c>
    </row>
    <row r="238" spans="1:9" s="1" customFormat="1" ht="16.5" customHeight="1" x14ac:dyDescent="0.2">
      <c r="A238" s="9" t="s">
        <v>22</v>
      </c>
      <c r="B238" s="22">
        <v>1</v>
      </c>
      <c r="C238" s="22">
        <f>D238+E238</f>
        <v>168</v>
      </c>
      <c r="D238" s="22">
        <v>165</v>
      </c>
      <c r="E238" s="16">
        <v>3</v>
      </c>
      <c r="F238" s="23"/>
      <c r="G238" s="30" t="s">
        <v>56</v>
      </c>
      <c r="H238" s="24">
        <f t="shared" ref="H238:H239" si="137">ROUND(G238*E238*2,2)</f>
        <v>25.97</v>
      </c>
      <c r="I238" s="23">
        <f t="shared" si="125"/>
        <v>32.1</v>
      </c>
    </row>
    <row r="239" spans="1:9" s="1" customFormat="1" x14ac:dyDescent="0.2">
      <c r="A239" s="9" t="s">
        <v>22</v>
      </c>
      <c r="B239" s="22">
        <v>1</v>
      </c>
      <c r="C239" s="22">
        <f t="shared" ref="C239" si="138">D239+E239</f>
        <v>168</v>
      </c>
      <c r="D239" s="22">
        <v>165</v>
      </c>
      <c r="E239" s="16">
        <v>3</v>
      </c>
      <c r="F239" s="23"/>
      <c r="G239" s="30" t="s">
        <v>56</v>
      </c>
      <c r="H239" s="24">
        <f t="shared" si="137"/>
        <v>25.97</v>
      </c>
      <c r="I239" s="23">
        <f t="shared" si="125"/>
        <v>32.1</v>
      </c>
    </row>
    <row r="240" spans="1:9" s="1" customFormat="1" x14ac:dyDescent="0.2">
      <c r="A240" s="334"/>
      <c r="B240" s="327"/>
      <c r="C240" s="327"/>
      <c r="D240" s="327"/>
      <c r="E240" s="14"/>
      <c r="F240" s="329"/>
      <c r="G240" s="335"/>
      <c r="H240" s="336"/>
      <c r="I240" s="329"/>
    </row>
    <row r="241" spans="1:9" s="1" customFormat="1" x14ac:dyDescent="0.2">
      <c r="A241" s="568" t="s">
        <v>45</v>
      </c>
      <c r="B241" s="568"/>
      <c r="C241" s="568"/>
      <c r="D241" s="568"/>
      <c r="E241" s="568"/>
      <c r="F241" s="568"/>
      <c r="G241" s="568"/>
      <c r="H241" s="568"/>
      <c r="I241" s="568"/>
    </row>
    <row r="242" spans="1:9" s="1" customFormat="1" x14ac:dyDescent="0.2">
      <c r="A242" s="568"/>
      <c r="B242" s="568"/>
      <c r="C242" s="568"/>
      <c r="D242" s="568"/>
      <c r="E242" s="568"/>
      <c r="F242" s="568"/>
      <c r="G242" s="568"/>
      <c r="H242" s="568"/>
      <c r="I242" s="568"/>
    </row>
  </sheetData>
  <mergeCells count="13">
    <mergeCell ref="E8:E9"/>
    <mergeCell ref="A241:I242"/>
    <mergeCell ref="H1:I1"/>
    <mergeCell ref="A2:I2"/>
    <mergeCell ref="A7:A9"/>
    <mergeCell ref="B7:B9"/>
    <mergeCell ref="C7:E7"/>
    <mergeCell ref="F7:F9"/>
    <mergeCell ref="G7:G9"/>
    <mergeCell ref="H7:H9"/>
    <mergeCell ref="I7:I9"/>
    <mergeCell ref="C8:C9"/>
    <mergeCell ref="D8:D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59999389629810485"/>
  </sheetPr>
  <dimension ref="A1:APF199"/>
  <sheetViews>
    <sheetView zoomScaleNormal="100" zoomScaleSheetLayoutView="100" workbookViewId="0">
      <selection activeCell="H1" sqref="H1:I1"/>
    </sheetView>
  </sheetViews>
  <sheetFormatPr defaultColWidth="9.140625" defaultRowHeight="12.75" x14ac:dyDescent="0.2"/>
  <cols>
    <col min="1" max="1" width="43.7109375" style="1" customWidth="1"/>
    <col min="2" max="2" width="11.85546875" style="1" customWidth="1"/>
    <col min="3" max="3" width="7.140625" style="1" bestFit="1" customWidth="1"/>
    <col min="4" max="4" width="11.5703125" style="1" customWidth="1"/>
    <col min="5" max="5" width="14.85546875" style="1" customWidth="1"/>
    <col min="6" max="6" width="13.28515625" style="1" customWidth="1"/>
    <col min="7" max="7" width="12" style="1" customWidth="1"/>
    <col min="8" max="8" width="18.85546875" style="1" customWidth="1"/>
    <col min="9" max="9" width="17.7109375" style="1" customWidth="1"/>
    <col min="10" max="1098" width="9.140625" style="2"/>
    <col min="1099" max="16384" width="9.140625" style="1"/>
  </cols>
  <sheetData>
    <row r="1" spans="1:1098" x14ac:dyDescent="0.2">
      <c r="D1" s="1">
        <v>140</v>
      </c>
      <c r="E1" s="1">
        <v>160</v>
      </c>
      <c r="H1" s="569" t="s">
        <v>902</v>
      </c>
      <c r="I1" s="569"/>
    </row>
    <row r="2" spans="1:1098" s="4" customFormat="1" ht="39.75" customHeight="1" x14ac:dyDescent="0.2">
      <c r="A2" s="570" t="s">
        <v>13</v>
      </c>
      <c r="B2" s="570"/>
      <c r="C2" s="570"/>
      <c r="D2" s="570"/>
      <c r="E2" s="570"/>
      <c r="F2" s="570"/>
      <c r="G2" s="570"/>
      <c r="H2" s="570"/>
      <c r="I2" s="57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c r="AMK2" s="3"/>
      <c r="AML2" s="3"/>
      <c r="AMM2" s="3"/>
      <c r="AMN2" s="3"/>
      <c r="AMO2" s="3"/>
      <c r="AMP2" s="3"/>
      <c r="AMQ2" s="3"/>
      <c r="AMR2" s="3"/>
      <c r="AMS2" s="3"/>
      <c r="AMT2" s="3"/>
      <c r="AMU2" s="3"/>
      <c r="AMV2" s="3"/>
      <c r="AMW2" s="3"/>
      <c r="AMX2" s="3"/>
      <c r="AMY2" s="3"/>
      <c r="AMZ2" s="3"/>
      <c r="ANA2" s="3"/>
      <c r="ANB2" s="3"/>
      <c r="ANC2" s="3"/>
      <c r="AND2" s="3"/>
      <c r="ANE2" s="3"/>
      <c r="ANF2" s="3"/>
      <c r="ANG2" s="3"/>
      <c r="ANH2" s="3"/>
      <c r="ANI2" s="3"/>
      <c r="ANJ2" s="3"/>
      <c r="ANK2" s="3"/>
      <c r="ANL2" s="3"/>
      <c r="ANM2" s="3"/>
      <c r="ANN2" s="3"/>
      <c r="ANO2" s="3"/>
      <c r="ANP2" s="3"/>
      <c r="ANQ2" s="3"/>
      <c r="ANR2" s="3"/>
      <c r="ANS2" s="3"/>
      <c r="ANT2" s="3"/>
      <c r="ANU2" s="3"/>
      <c r="ANV2" s="3"/>
      <c r="ANW2" s="3"/>
      <c r="ANX2" s="3"/>
      <c r="ANY2" s="3"/>
      <c r="ANZ2" s="3"/>
      <c r="AOA2" s="3"/>
      <c r="AOB2" s="3"/>
      <c r="AOC2" s="3"/>
      <c r="AOD2" s="3"/>
      <c r="AOE2" s="3"/>
      <c r="AOF2" s="3"/>
      <c r="AOG2" s="3"/>
      <c r="AOH2" s="3"/>
      <c r="AOI2" s="3"/>
      <c r="AOJ2" s="3"/>
      <c r="AOK2" s="3"/>
      <c r="AOL2" s="3"/>
      <c r="AOM2" s="3"/>
      <c r="AON2" s="3"/>
      <c r="AOO2" s="3"/>
      <c r="AOP2" s="3"/>
      <c r="AOQ2" s="3"/>
      <c r="AOR2" s="3"/>
      <c r="AOS2" s="3"/>
      <c r="AOT2" s="3"/>
      <c r="AOU2" s="3"/>
      <c r="AOV2" s="3"/>
      <c r="AOW2" s="3"/>
      <c r="AOX2" s="3"/>
      <c r="AOY2" s="3"/>
      <c r="AOZ2" s="3"/>
      <c r="APA2" s="3"/>
      <c r="APB2" s="3"/>
      <c r="APC2" s="3"/>
      <c r="APD2" s="3"/>
      <c r="APE2" s="3"/>
      <c r="APF2" s="3"/>
    </row>
    <row r="4" spans="1:1098" x14ac:dyDescent="0.2">
      <c r="A4" s="326" t="s">
        <v>836</v>
      </c>
    </row>
    <row r="5" spans="1:1098" x14ac:dyDescent="0.2">
      <c r="A5" s="1" t="s">
        <v>837</v>
      </c>
      <c r="D5" s="19">
        <v>140</v>
      </c>
      <c r="E5" s="19">
        <v>160</v>
      </c>
    </row>
    <row r="6" spans="1:1098" x14ac:dyDescent="0.2">
      <c r="E6" s="5"/>
      <c r="H6" s="6"/>
    </row>
    <row r="7" spans="1:1098" ht="45.75" customHeight="1" x14ac:dyDescent="0.2">
      <c r="A7" s="571"/>
      <c r="B7" s="571" t="s">
        <v>6</v>
      </c>
      <c r="C7" s="567" t="s">
        <v>8</v>
      </c>
      <c r="D7" s="567"/>
      <c r="E7" s="567"/>
      <c r="F7" s="567" t="s">
        <v>4</v>
      </c>
      <c r="G7" s="567" t="s">
        <v>71</v>
      </c>
      <c r="H7" s="572" t="s">
        <v>9</v>
      </c>
      <c r="I7" s="573" t="s">
        <v>2</v>
      </c>
    </row>
    <row r="8" spans="1:1098" ht="24" customHeight="1" x14ac:dyDescent="0.2">
      <c r="A8" s="571"/>
      <c r="B8" s="571"/>
      <c r="C8" s="574" t="s">
        <v>14</v>
      </c>
      <c r="D8" s="574" t="s">
        <v>72</v>
      </c>
      <c r="E8" s="567" t="s">
        <v>10</v>
      </c>
      <c r="F8" s="567"/>
      <c r="G8" s="567"/>
      <c r="H8" s="572"/>
      <c r="I8" s="573"/>
    </row>
    <row r="9" spans="1:1098" ht="54" customHeight="1" x14ac:dyDescent="0.2">
      <c r="A9" s="571"/>
      <c r="B9" s="571"/>
      <c r="C9" s="575"/>
      <c r="D9" s="575"/>
      <c r="E9" s="567"/>
      <c r="F9" s="567"/>
      <c r="G9" s="567"/>
      <c r="H9" s="572"/>
      <c r="I9" s="573"/>
    </row>
    <row r="10" spans="1:1098" ht="25.15" customHeight="1" x14ac:dyDescent="0.2">
      <c r="A10" s="25">
        <v>1</v>
      </c>
      <c r="B10" s="205">
        <v>2</v>
      </c>
      <c r="C10" s="205" t="s">
        <v>77</v>
      </c>
      <c r="D10" s="205">
        <v>4</v>
      </c>
      <c r="E10" s="205">
        <v>5</v>
      </c>
      <c r="F10" s="205">
        <v>6</v>
      </c>
      <c r="G10" s="205">
        <v>7</v>
      </c>
      <c r="H10" s="205">
        <v>8</v>
      </c>
      <c r="I10" s="205" t="s">
        <v>78</v>
      </c>
    </row>
    <row r="11" spans="1:1098" s="4" customFormat="1" x14ac:dyDescent="0.2">
      <c r="A11" s="8" t="s">
        <v>0</v>
      </c>
      <c r="B11" s="342">
        <f>B12+B23+B53+B66+B70+B95+B98+B113+B129+B137+B151+B155+B174+B177+B184</f>
        <v>131</v>
      </c>
      <c r="C11" s="342"/>
      <c r="D11" s="342"/>
      <c r="E11" s="342">
        <f>E12+E23+E53+E66+E70+E95+E98+E113+E129+E137+E151+E155+E174+E177+E184</f>
        <v>4622.5</v>
      </c>
      <c r="F11" s="342"/>
      <c r="G11" s="342"/>
      <c r="H11" s="343">
        <f>H12+H23+H53+H66+H70+H95+H98+H113+H129+H137+H151+H155+H174+H177+H184</f>
        <v>60430.1</v>
      </c>
      <c r="I11" s="343">
        <f>I12+I23+I53+I66+I70+I95+I98+I113+I129+I137+I151+I155+I174+I177+I184</f>
        <v>74685.570000000007</v>
      </c>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c r="AJY11" s="3"/>
      <c r="AJZ11" s="3"/>
      <c r="AKA11" s="3"/>
      <c r="AKB11" s="3"/>
      <c r="AKC11" s="3"/>
      <c r="AKD11" s="3"/>
      <c r="AKE11" s="3"/>
      <c r="AKF11" s="3"/>
      <c r="AKG11" s="3"/>
      <c r="AKH11" s="3"/>
      <c r="AKI11" s="3"/>
      <c r="AKJ11" s="3"/>
      <c r="AKK11" s="3"/>
      <c r="AKL11" s="3"/>
      <c r="AKM11" s="3"/>
      <c r="AKN11" s="3"/>
      <c r="AKO11" s="3"/>
      <c r="AKP11" s="3"/>
      <c r="AKQ11" s="3"/>
      <c r="AKR11" s="3"/>
      <c r="AKS11" s="3"/>
      <c r="AKT11" s="3"/>
      <c r="AKU11" s="3"/>
      <c r="AKV11" s="3"/>
      <c r="AKW11" s="3"/>
      <c r="AKX11" s="3"/>
      <c r="AKY11" s="3"/>
      <c r="AKZ11" s="3"/>
      <c r="ALA11" s="3"/>
      <c r="ALB11" s="3"/>
      <c r="ALC11" s="3"/>
      <c r="ALD11" s="3"/>
      <c r="ALE11" s="3"/>
      <c r="ALF11" s="3"/>
      <c r="ALG11" s="3"/>
      <c r="ALH11" s="3"/>
      <c r="ALI11" s="3"/>
      <c r="ALJ11" s="3"/>
      <c r="ALK11" s="3"/>
      <c r="ALL11" s="3"/>
      <c r="ALM11" s="3"/>
      <c r="ALN11" s="3"/>
      <c r="ALO11" s="3"/>
      <c r="ALP11" s="3"/>
      <c r="ALQ11" s="3"/>
      <c r="ALR11" s="3"/>
      <c r="ALS11" s="3"/>
      <c r="ALT11" s="3"/>
      <c r="ALU11" s="3"/>
      <c r="ALV11" s="3"/>
      <c r="ALW11" s="3"/>
      <c r="ALX11" s="3"/>
      <c r="ALY11" s="3"/>
      <c r="ALZ11" s="3"/>
      <c r="AMA11" s="3"/>
      <c r="AMB11" s="3"/>
      <c r="AMC11" s="3"/>
      <c r="AMD11" s="3"/>
      <c r="AME11" s="3"/>
      <c r="AMF11" s="3"/>
      <c r="AMG11" s="3"/>
      <c r="AMH11" s="3"/>
      <c r="AMI11" s="3"/>
      <c r="AMJ11" s="3"/>
      <c r="AMK11" s="3"/>
      <c r="AML11" s="3"/>
      <c r="AMM11" s="3"/>
      <c r="AMN11" s="3"/>
      <c r="AMO11" s="3"/>
      <c r="AMP11" s="3"/>
      <c r="AMQ11" s="3"/>
      <c r="AMR11" s="3"/>
      <c r="AMS11" s="3"/>
      <c r="AMT11" s="3"/>
      <c r="AMU11" s="3"/>
      <c r="AMV11" s="3"/>
      <c r="AMW11" s="3"/>
      <c r="AMX11" s="3"/>
      <c r="AMY11" s="3"/>
      <c r="AMZ11" s="3"/>
      <c r="ANA11" s="3"/>
      <c r="ANB11" s="3"/>
      <c r="ANC11" s="3"/>
      <c r="AND11" s="3"/>
      <c r="ANE11" s="3"/>
      <c r="ANF11" s="3"/>
      <c r="ANG11" s="3"/>
      <c r="ANH11" s="3"/>
      <c r="ANI11" s="3"/>
      <c r="ANJ11" s="3"/>
      <c r="ANK11" s="3"/>
      <c r="ANL11" s="3"/>
      <c r="ANM11" s="3"/>
      <c r="ANN11" s="3"/>
      <c r="ANO11" s="3"/>
      <c r="ANP11" s="3"/>
      <c r="ANQ11" s="3"/>
      <c r="ANR11" s="3"/>
      <c r="ANS11" s="3"/>
      <c r="ANT11" s="3"/>
      <c r="ANU11" s="3"/>
      <c r="ANV11" s="3"/>
      <c r="ANW11" s="3"/>
      <c r="ANX11" s="3"/>
      <c r="ANY11" s="3"/>
      <c r="ANZ11" s="3"/>
      <c r="AOA11" s="3"/>
      <c r="AOB11" s="3"/>
      <c r="AOC11" s="3"/>
      <c r="AOD11" s="3"/>
      <c r="AOE11" s="3"/>
      <c r="AOF11" s="3"/>
      <c r="AOG11" s="3"/>
      <c r="AOH11" s="3"/>
      <c r="AOI11" s="3"/>
      <c r="AOJ11" s="3"/>
      <c r="AOK11" s="3"/>
      <c r="AOL11" s="3"/>
      <c r="AOM11" s="3"/>
      <c r="AON11" s="3"/>
      <c r="AOO11" s="3"/>
      <c r="AOP11" s="3"/>
      <c r="AOQ11" s="3"/>
      <c r="AOR11" s="3"/>
      <c r="AOS11" s="3"/>
      <c r="AOT11" s="3"/>
      <c r="AOU11" s="3"/>
      <c r="AOV11" s="3"/>
      <c r="AOW11" s="3"/>
      <c r="AOX11" s="3"/>
      <c r="AOY11" s="3"/>
      <c r="AOZ11" s="3"/>
      <c r="APA11" s="3"/>
      <c r="APB11" s="3"/>
      <c r="APC11" s="3"/>
      <c r="APD11" s="3"/>
      <c r="APE11" s="3"/>
      <c r="APF11" s="3"/>
    </row>
    <row r="12" spans="1:1098" s="4" customFormat="1" x14ac:dyDescent="0.2">
      <c r="A12" s="8" t="s">
        <v>21</v>
      </c>
      <c r="B12" s="342">
        <f>B13+B15+B19</f>
        <v>7</v>
      </c>
      <c r="C12" s="342"/>
      <c r="D12" s="342"/>
      <c r="E12" s="342">
        <f t="shared" ref="E12:I12" si="0">E13+E15+E19</f>
        <v>367</v>
      </c>
      <c r="F12" s="342"/>
      <c r="G12" s="342"/>
      <c r="H12" s="343">
        <f t="shared" si="0"/>
        <v>4454.2999999999993</v>
      </c>
      <c r="I12" s="343">
        <f t="shared" si="0"/>
        <v>5505.0700000000006</v>
      </c>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c r="AMK12" s="3"/>
      <c r="AML12" s="3"/>
      <c r="AMM12" s="3"/>
      <c r="AMN12" s="3"/>
      <c r="AMO12" s="3"/>
      <c r="AMP12" s="3"/>
      <c r="AMQ12" s="3"/>
      <c r="AMR12" s="3"/>
      <c r="AMS12" s="3"/>
      <c r="AMT12" s="3"/>
      <c r="AMU12" s="3"/>
      <c r="AMV12" s="3"/>
      <c r="AMW12" s="3"/>
      <c r="AMX12" s="3"/>
      <c r="AMY12" s="3"/>
      <c r="AMZ12" s="3"/>
      <c r="ANA12" s="3"/>
      <c r="ANB12" s="3"/>
      <c r="ANC12" s="3"/>
      <c r="AND12" s="3"/>
      <c r="ANE12" s="3"/>
      <c r="ANF12" s="3"/>
      <c r="ANG12" s="3"/>
      <c r="ANH12" s="3"/>
      <c r="ANI12" s="3"/>
      <c r="ANJ12" s="3"/>
      <c r="ANK12" s="3"/>
      <c r="ANL12" s="3"/>
      <c r="ANM12" s="3"/>
      <c r="ANN12" s="3"/>
      <c r="ANO12" s="3"/>
      <c r="ANP12" s="3"/>
      <c r="ANQ12" s="3"/>
      <c r="ANR12" s="3"/>
      <c r="ANS12" s="3"/>
      <c r="ANT12" s="3"/>
      <c r="ANU12" s="3"/>
      <c r="ANV12" s="3"/>
      <c r="ANW12" s="3"/>
      <c r="ANX12" s="3"/>
      <c r="ANY12" s="3"/>
      <c r="ANZ12" s="3"/>
      <c r="AOA12" s="3"/>
      <c r="AOB12" s="3"/>
      <c r="AOC12" s="3"/>
      <c r="AOD12" s="3"/>
      <c r="AOE12" s="3"/>
      <c r="AOF12" s="3"/>
      <c r="AOG12" s="3"/>
      <c r="AOH12" s="3"/>
      <c r="AOI12" s="3"/>
      <c r="AOJ12" s="3"/>
      <c r="AOK12" s="3"/>
      <c r="AOL12" s="3"/>
      <c r="AOM12" s="3"/>
      <c r="AON12" s="3"/>
      <c r="AOO12" s="3"/>
      <c r="AOP12" s="3"/>
      <c r="AOQ12" s="3"/>
      <c r="AOR12" s="3"/>
      <c r="AOS12" s="3"/>
      <c r="AOT12" s="3"/>
      <c r="AOU12" s="3"/>
      <c r="AOV12" s="3"/>
      <c r="AOW12" s="3"/>
      <c r="AOX12" s="3"/>
      <c r="AOY12" s="3"/>
      <c r="AOZ12" s="3"/>
      <c r="APA12" s="3"/>
      <c r="APB12" s="3"/>
      <c r="APC12" s="3"/>
      <c r="APD12" s="3"/>
      <c r="APE12" s="3"/>
      <c r="APF12" s="3"/>
    </row>
    <row r="13" spans="1:1098" ht="24.6" customHeight="1" x14ac:dyDescent="0.2">
      <c r="A13" s="332" t="s">
        <v>16</v>
      </c>
      <c r="B13" s="344">
        <f>B14</f>
        <v>1</v>
      </c>
      <c r="C13" s="344"/>
      <c r="D13" s="344"/>
      <c r="E13" s="344">
        <f t="shared" ref="E13:I13" si="1">E14</f>
        <v>70</v>
      </c>
      <c r="F13" s="344"/>
      <c r="G13" s="344"/>
      <c r="H13" s="350">
        <f t="shared" si="1"/>
        <v>1427.86</v>
      </c>
      <c r="I13" s="350">
        <f t="shared" si="1"/>
        <v>1764.69</v>
      </c>
    </row>
    <row r="14" spans="1:1098" x14ac:dyDescent="0.2">
      <c r="A14" s="9" t="s">
        <v>588</v>
      </c>
      <c r="B14" s="345">
        <v>1</v>
      </c>
      <c r="C14" s="345">
        <f>D14+E14</f>
        <v>210</v>
      </c>
      <c r="D14" s="345">
        <v>140</v>
      </c>
      <c r="E14" s="345">
        <v>70</v>
      </c>
      <c r="F14" s="346"/>
      <c r="G14" s="347">
        <v>10.199</v>
      </c>
      <c r="H14" s="348">
        <f>ROUND(G14*E14*2,2)</f>
        <v>1427.86</v>
      </c>
      <c r="I14" s="346">
        <f>ROUND(H14*0.2359+H14,2)</f>
        <v>1764.69</v>
      </c>
    </row>
    <row r="15" spans="1:1098" ht="25.5" x14ac:dyDescent="0.2">
      <c r="A15" s="332" t="s">
        <v>17</v>
      </c>
      <c r="B15" s="344">
        <f>SUM(B16:B18)</f>
        <v>3</v>
      </c>
      <c r="C15" s="344"/>
      <c r="D15" s="344"/>
      <c r="E15" s="344">
        <f>SUM(E16:E18)</f>
        <v>66</v>
      </c>
      <c r="F15" s="344"/>
      <c r="G15" s="349"/>
      <c r="H15" s="350">
        <f>SUM(H16:H18)</f>
        <v>890.61</v>
      </c>
      <c r="I15" s="350">
        <f>SUM(I16:I18)</f>
        <v>1100.7</v>
      </c>
    </row>
    <row r="16" spans="1:1098" ht="13.5" customHeight="1" x14ac:dyDescent="0.2">
      <c r="A16" s="9" t="s">
        <v>20</v>
      </c>
      <c r="B16" s="345">
        <v>1</v>
      </c>
      <c r="C16" s="345">
        <f>D16+E16</f>
        <v>144</v>
      </c>
      <c r="D16" s="345">
        <v>140</v>
      </c>
      <c r="E16" s="345">
        <v>4</v>
      </c>
      <c r="F16" s="346"/>
      <c r="G16" s="347">
        <v>6.7469999999999999</v>
      </c>
      <c r="H16" s="348">
        <f>ROUND(G16*E16*2,2)</f>
        <v>53.98</v>
      </c>
      <c r="I16" s="346">
        <f t="shared" ref="I16:I61" si="2">ROUND(H16*0.2359+H16,2)</f>
        <v>66.709999999999994</v>
      </c>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row>
    <row r="17" spans="1:9" s="1" customFormat="1" ht="13.5" customHeight="1" x14ac:dyDescent="0.2">
      <c r="A17" s="9" t="s">
        <v>20</v>
      </c>
      <c r="B17" s="345">
        <v>1</v>
      </c>
      <c r="C17" s="345">
        <f t="shared" ref="C17:C18" si="3">D17+E17</f>
        <v>198</v>
      </c>
      <c r="D17" s="345">
        <v>140</v>
      </c>
      <c r="E17" s="345">
        <v>58</v>
      </c>
      <c r="F17" s="346"/>
      <c r="G17" s="347">
        <v>6.7469999999999999</v>
      </c>
      <c r="H17" s="348">
        <f t="shared" ref="H17:H18" si="4">ROUND(G17*E17*2,2)</f>
        <v>782.65</v>
      </c>
      <c r="I17" s="346">
        <f t="shared" si="2"/>
        <v>967.28</v>
      </c>
    </row>
    <row r="18" spans="1:9" s="1" customFormat="1" ht="13.5" customHeight="1" x14ac:dyDescent="0.2">
      <c r="A18" s="9" t="s">
        <v>20</v>
      </c>
      <c r="B18" s="345">
        <v>1</v>
      </c>
      <c r="C18" s="345">
        <f t="shared" si="3"/>
        <v>144</v>
      </c>
      <c r="D18" s="345">
        <v>140</v>
      </c>
      <c r="E18" s="345">
        <v>4</v>
      </c>
      <c r="F18" s="346"/>
      <c r="G18" s="347">
        <v>6.7469999999999999</v>
      </c>
      <c r="H18" s="348">
        <f t="shared" si="4"/>
        <v>53.98</v>
      </c>
      <c r="I18" s="346">
        <f t="shared" si="2"/>
        <v>66.709999999999994</v>
      </c>
    </row>
    <row r="19" spans="1:9" s="1" customFormat="1" ht="25.5" x14ac:dyDescent="0.2">
      <c r="A19" s="332" t="s">
        <v>19</v>
      </c>
      <c r="B19" s="344">
        <f>SUM(B20:B22)</f>
        <v>3</v>
      </c>
      <c r="C19" s="344"/>
      <c r="D19" s="344"/>
      <c r="E19" s="344">
        <f>SUM(E20:E22)</f>
        <v>231</v>
      </c>
      <c r="F19" s="344"/>
      <c r="G19" s="349"/>
      <c r="H19" s="350">
        <f>SUM(H20:H22)</f>
        <v>2135.83</v>
      </c>
      <c r="I19" s="350">
        <f>SUM(I20:I22)</f>
        <v>2639.6800000000003</v>
      </c>
    </row>
    <row r="20" spans="1:9" s="1" customFormat="1" x14ac:dyDescent="0.2">
      <c r="A20" s="9" t="s">
        <v>23</v>
      </c>
      <c r="B20" s="345">
        <v>1</v>
      </c>
      <c r="C20" s="345">
        <f>D20+E20</f>
        <v>171</v>
      </c>
      <c r="D20" s="345">
        <v>140</v>
      </c>
      <c r="E20" s="345">
        <v>31</v>
      </c>
      <c r="F20" s="346"/>
      <c r="G20" s="347">
        <v>4.6230000000000002</v>
      </c>
      <c r="H20" s="348">
        <f t="shared" ref="H20:H22" si="5">ROUND(G20*E20*2,2)</f>
        <v>286.63</v>
      </c>
      <c r="I20" s="346">
        <f t="shared" si="2"/>
        <v>354.25</v>
      </c>
    </row>
    <row r="21" spans="1:9" s="1" customFormat="1" x14ac:dyDescent="0.2">
      <c r="A21" s="9" t="s">
        <v>23</v>
      </c>
      <c r="B21" s="345">
        <v>1</v>
      </c>
      <c r="C21" s="345">
        <f t="shared" ref="C21:C22" si="6">D21+E21</f>
        <v>264</v>
      </c>
      <c r="D21" s="345">
        <v>140</v>
      </c>
      <c r="E21" s="345">
        <v>124</v>
      </c>
      <c r="F21" s="346"/>
      <c r="G21" s="347">
        <v>4.6230000000000002</v>
      </c>
      <c r="H21" s="348">
        <f t="shared" si="5"/>
        <v>1146.5</v>
      </c>
      <c r="I21" s="346">
        <f t="shared" si="2"/>
        <v>1416.96</v>
      </c>
    </row>
    <row r="22" spans="1:9" s="1" customFormat="1" x14ac:dyDescent="0.2">
      <c r="A22" s="9" t="s">
        <v>23</v>
      </c>
      <c r="B22" s="345">
        <v>1</v>
      </c>
      <c r="C22" s="345">
        <f t="shared" si="6"/>
        <v>216</v>
      </c>
      <c r="D22" s="345">
        <v>140</v>
      </c>
      <c r="E22" s="345">
        <v>76</v>
      </c>
      <c r="F22" s="346"/>
      <c r="G22" s="347">
        <v>4.6230000000000002</v>
      </c>
      <c r="H22" s="348">
        <f t="shared" si="5"/>
        <v>702.7</v>
      </c>
      <c r="I22" s="346">
        <f t="shared" si="2"/>
        <v>868.47</v>
      </c>
    </row>
    <row r="23" spans="1:9" s="1" customFormat="1" ht="27.75" customHeight="1" x14ac:dyDescent="0.2">
      <c r="A23" s="15" t="s">
        <v>24</v>
      </c>
      <c r="B23" s="342">
        <f>B24+B29+B43+B49</f>
        <v>25</v>
      </c>
      <c r="C23" s="342"/>
      <c r="D23" s="342"/>
      <c r="E23" s="342">
        <f>E24+E29+E43+E49</f>
        <v>1134</v>
      </c>
      <c r="F23" s="342"/>
      <c r="G23" s="351"/>
      <c r="H23" s="343">
        <f>H24+H29+H43+H49</f>
        <v>13965.55</v>
      </c>
      <c r="I23" s="343">
        <f>I24+I29+I43+I49</f>
        <v>17260.02</v>
      </c>
    </row>
    <row r="24" spans="1:9" s="1" customFormat="1" ht="25.5" x14ac:dyDescent="0.2">
      <c r="A24" s="332" t="s">
        <v>16</v>
      </c>
      <c r="B24" s="344">
        <f>SUM(B25:B28)</f>
        <v>4</v>
      </c>
      <c r="C24" s="344"/>
      <c r="D24" s="344"/>
      <c r="E24" s="344">
        <f t="shared" ref="E24:H24" si="7">SUM(E25:E28)</f>
        <v>120</v>
      </c>
      <c r="F24" s="344"/>
      <c r="G24" s="349"/>
      <c r="H24" s="350">
        <f t="shared" si="7"/>
        <v>2605.4299999999998</v>
      </c>
      <c r="I24" s="350">
        <f t="shared" ref="I24" si="8">SUM(I25:I28)</f>
        <v>3220.06</v>
      </c>
    </row>
    <row r="25" spans="1:9" s="1" customFormat="1" ht="14.25" customHeight="1" x14ac:dyDescent="0.2">
      <c r="A25" s="9" t="s">
        <v>25</v>
      </c>
      <c r="B25" s="345">
        <v>1</v>
      </c>
      <c r="C25" s="345">
        <f>D25+E25</f>
        <v>177</v>
      </c>
      <c r="D25" s="345">
        <v>140</v>
      </c>
      <c r="E25" s="345">
        <v>37</v>
      </c>
      <c r="F25" s="346"/>
      <c r="G25" s="347">
        <v>10.856</v>
      </c>
      <c r="H25" s="348">
        <f t="shared" ref="H25:H48" si="9">ROUND(G25*E25*2,2)</f>
        <v>803.34</v>
      </c>
      <c r="I25" s="346">
        <f t="shared" si="2"/>
        <v>992.85</v>
      </c>
    </row>
    <row r="26" spans="1:9" s="1" customFormat="1" ht="14.25" customHeight="1" x14ac:dyDescent="0.2">
      <c r="A26" s="9" t="s">
        <v>25</v>
      </c>
      <c r="B26" s="345">
        <v>1</v>
      </c>
      <c r="C26" s="345">
        <f t="shared" ref="C26:C28" si="10">D26+E26</f>
        <v>176</v>
      </c>
      <c r="D26" s="345">
        <v>140</v>
      </c>
      <c r="E26" s="345">
        <v>36</v>
      </c>
      <c r="F26" s="346"/>
      <c r="G26" s="347">
        <v>10.856</v>
      </c>
      <c r="H26" s="348">
        <f t="shared" si="9"/>
        <v>781.63</v>
      </c>
      <c r="I26" s="346">
        <f t="shared" si="2"/>
        <v>966.02</v>
      </c>
    </row>
    <row r="27" spans="1:9" s="1" customFormat="1" ht="14.25" customHeight="1" x14ac:dyDescent="0.2">
      <c r="A27" s="9" t="s">
        <v>25</v>
      </c>
      <c r="B27" s="345">
        <v>1</v>
      </c>
      <c r="C27" s="345">
        <f t="shared" si="10"/>
        <v>177</v>
      </c>
      <c r="D27" s="345">
        <v>140</v>
      </c>
      <c r="E27" s="345">
        <v>37</v>
      </c>
      <c r="F27" s="346"/>
      <c r="G27" s="347">
        <v>10.856</v>
      </c>
      <c r="H27" s="348">
        <f t="shared" si="9"/>
        <v>803.34</v>
      </c>
      <c r="I27" s="346">
        <f t="shared" si="2"/>
        <v>992.85</v>
      </c>
    </row>
    <row r="28" spans="1:9" s="1" customFormat="1" ht="14.25" customHeight="1" x14ac:dyDescent="0.2">
      <c r="A28" s="9" t="s">
        <v>25</v>
      </c>
      <c r="B28" s="345">
        <v>1</v>
      </c>
      <c r="C28" s="345">
        <f t="shared" si="10"/>
        <v>150</v>
      </c>
      <c r="D28" s="345">
        <v>140</v>
      </c>
      <c r="E28" s="345">
        <v>10</v>
      </c>
      <c r="F28" s="346"/>
      <c r="G28" s="347">
        <v>10.856</v>
      </c>
      <c r="H28" s="348">
        <f t="shared" si="9"/>
        <v>217.12</v>
      </c>
      <c r="I28" s="346">
        <f t="shared" si="2"/>
        <v>268.33999999999997</v>
      </c>
    </row>
    <row r="29" spans="1:9" s="1" customFormat="1" ht="24.75" customHeight="1" x14ac:dyDescent="0.2">
      <c r="A29" s="332" t="s">
        <v>17</v>
      </c>
      <c r="B29" s="344">
        <f>SUM(B30:B42)</f>
        <v>13</v>
      </c>
      <c r="C29" s="344"/>
      <c r="D29" s="344"/>
      <c r="E29" s="344">
        <f>SUM(E30:E42)</f>
        <v>552</v>
      </c>
      <c r="F29" s="344"/>
      <c r="G29" s="349"/>
      <c r="H29" s="350">
        <f>SUM(H30:H42)</f>
        <v>6877.9199999999992</v>
      </c>
      <c r="I29" s="350">
        <f>SUM(I30:I42)</f>
        <v>8500.42</v>
      </c>
    </row>
    <row r="30" spans="1:9" s="1" customFormat="1" ht="15.75" customHeight="1" x14ac:dyDescent="0.2">
      <c r="A30" s="9" t="s">
        <v>26</v>
      </c>
      <c r="B30" s="345">
        <v>1</v>
      </c>
      <c r="C30" s="345">
        <f t="shared" ref="C30:C42" si="11">D30+E30</f>
        <v>162</v>
      </c>
      <c r="D30" s="345">
        <v>140</v>
      </c>
      <c r="E30" s="345">
        <v>22</v>
      </c>
      <c r="F30" s="346"/>
      <c r="G30" s="347">
        <v>6.23</v>
      </c>
      <c r="H30" s="348">
        <f t="shared" si="9"/>
        <v>274.12</v>
      </c>
      <c r="I30" s="346">
        <f t="shared" si="2"/>
        <v>338.78</v>
      </c>
    </row>
    <row r="31" spans="1:9" s="1" customFormat="1" ht="15.75" customHeight="1" x14ac:dyDescent="0.2">
      <c r="A31" s="9" t="s">
        <v>26</v>
      </c>
      <c r="B31" s="345">
        <v>1</v>
      </c>
      <c r="C31" s="345">
        <f t="shared" si="11"/>
        <v>180</v>
      </c>
      <c r="D31" s="345">
        <v>140</v>
      </c>
      <c r="E31" s="345">
        <v>40</v>
      </c>
      <c r="F31" s="346"/>
      <c r="G31" s="347">
        <v>6.23</v>
      </c>
      <c r="H31" s="348">
        <f t="shared" si="9"/>
        <v>498.4</v>
      </c>
      <c r="I31" s="346">
        <f t="shared" si="2"/>
        <v>615.97</v>
      </c>
    </row>
    <row r="32" spans="1:9" s="1" customFormat="1" ht="15.75" customHeight="1" x14ac:dyDescent="0.2">
      <c r="A32" s="9" t="s">
        <v>26</v>
      </c>
      <c r="B32" s="345">
        <v>1</v>
      </c>
      <c r="C32" s="345">
        <f t="shared" si="11"/>
        <v>184</v>
      </c>
      <c r="D32" s="345">
        <v>140</v>
      </c>
      <c r="E32" s="345">
        <v>44</v>
      </c>
      <c r="F32" s="346"/>
      <c r="G32" s="347">
        <v>6.23</v>
      </c>
      <c r="H32" s="348">
        <f t="shared" si="9"/>
        <v>548.24</v>
      </c>
      <c r="I32" s="346">
        <f t="shared" si="2"/>
        <v>677.57</v>
      </c>
    </row>
    <row r="33" spans="1:9" s="1" customFormat="1" ht="15.75" customHeight="1" x14ac:dyDescent="0.2">
      <c r="A33" s="9" t="s">
        <v>26</v>
      </c>
      <c r="B33" s="345">
        <v>1</v>
      </c>
      <c r="C33" s="345">
        <f t="shared" si="11"/>
        <v>186</v>
      </c>
      <c r="D33" s="345">
        <v>140</v>
      </c>
      <c r="E33" s="345">
        <v>46</v>
      </c>
      <c r="F33" s="346"/>
      <c r="G33" s="347">
        <v>6.23</v>
      </c>
      <c r="H33" s="348">
        <f t="shared" si="9"/>
        <v>573.16</v>
      </c>
      <c r="I33" s="346">
        <f t="shared" si="2"/>
        <v>708.37</v>
      </c>
    </row>
    <row r="34" spans="1:9" s="1" customFormat="1" ht="15.75" customHeight="1" x14ac:dyDescent="0.2">
      <c r="A34" s="9" t="s">
        <v>26</v>
      </c>
      <c r="B34" s="345">
        <v>1</v>
      </c>
      <c r="C34" s="345">
        <f t="shared" si="11"/>
        <v>182</v>
      </c>
      <c r="D34" s="345">
        <v>140</v>
      </c>
      <c r="E34" s="345">
        <v>42</v>
      </c>
      <c r="F34" s="346"/>
      <c r="G34" s="347">
        <v>6.23</v>
      </c>
      <c r="H34" s="348">
        <f t="shared" si="9"/>
        <v>523.32000000000005</v>
      </c>
      <c r="I34" s="346">
        <f t="shared" si="2"/>
        <v>646.77</v>
      </c>
    </row>
    <row r="35" spans="1:9" s="1" customFormat="1" ht="15.75" customHeight="1" x14ac:dyDescent="0.2">
      <c r="A35" s="9" t="s">
        <v>26</v>
      </c>
      <c r="B35" s="345">
        <v>1</v>
      </c>
      <c r="C35" s="345">
        <f t="shared" si="11"/>
        <v>205</v>
      </c>
      <c r="D35" s="345">
        <v>140</v>
      </c>
      <c r="E35" s="345">
        <v>65</v>
      </c>
      <c r="F35" s="346"/>
      <c r="G35" s="347">
        <v>6.23</v>
      </c>
      <c r="H35" s="348">
        <f t="shared" si="9"/>
        <v>809.9</v>
      </c>
      <c r="I35" s="346">
        <f t="shared" si="2"/>
        <v>1000.96</v>
      </c>
    </row>
    <row r="36" spans="1:9" s="1" customFormat="1" ht="15.75" customHeight="1" x14ac:dyDescent="0.2">
      <c r="A36" s="9" t="s">
        <v>26</v>
      </c>
      <c r="B36" s="345">
        <v>1</v>
      </c>
      <c r="C36" s="345">
        <f t="shared" si="11"/>
        <v>188</v>
      </c>
      <c r="D36" s="345">
        <v>140</v>
      </c>
      <c r="E36" s="345">
        <v>48</v>
      </c>
      <c r="F36" s="346"/>
      <c r="G36" s="347">
        <v>6.23</v>
      </c>
      <c r="H36" s="348">
        <f t="shared" si="9"/>
        <v>598.08000000000004</v>
      </c>
      <c r="I36" s="346">
        <f t="shared" si="2"/>
        <v>739.17</v>
      </c>
    </row>
    <row r="37" spans="1:9" s="1" customFormat="1" ht="15.75" customHeight="1" x14ac:dyDescent="0.2">
      <c r="A37" s="9" t="s">
        <v>26</v>
      </c>
      <c r="B37" s="345">
        <v>1</v>
      </c>
      <c r="C37" s="345">
        <f t="shared" si="11"/>
        <v>186</v>
      </c>
      <c r="D37" s="345">
        <v>140</v>
      </c>
      <c r="E37" s="345">
        <v>46</v>
      </c>
      <c r="F37" s="346"/>
      <c r="G37" s="347">
        <v>6.23</v>
      </c>
      <c r="H37" s="348">
        <f t="shared" si="9"/>
        <v>573.16</v>
      </c>
      <c r="I37" s="346">
        <f t="shared" si="2"/>
        <v>708.37</v>
      </c>
    </row>
    <row r="38" spans="1:9" s="1" customFormat="1" ht="15.75" customHeight="1" x14ac:dyDescent="0.2">
      <c r="A38" s="9" t="s">
        <v>26</v>
      </c>
      <c r="B38" s="345">
        <v>1</v>
      </c>
      <c r="C38" s="345">
        <f t="shared" si="11"/>
        <v>182</v>
      </c>
      <c r="D38" s="345">
        <v>140</v>
      </c>
      <c r="E38" s="345">
        <v>42</v>
      </c>
      <c r="F38" s="346"/>
      <c r="G38" s="347">
        <v>6.23</v>
      </c>
      <c r="H38" s="348">
        <f t="shared" si="9"/>
        <v>523.32000000000005</v>
      </c>
      <c r="I38" s="346">
        <f t="shared" si="2"/>
        <v>646.77</v>
      </c>
    </row>
    <row r="39" spans="1:9" s="1" customFormat="1" ht="15.75" customHeight="1" x14ac:dyDescent="0.2">
      <c r="A39" s="9" t="s">
        <v>26</v>
      </c>
      <c r="B39" s="345">
        <v>1</v>
      </c>
      <c r="C39" s="345">
        <f t="shared" si="11"/>
        <v>181</v>
      </c>
      <c r="D39" s="345">
        <v>140</v>
      </c>
      <c r="E39" s="345">
        <v>41</v>
      </c>
      <c r="F39" s="346"/>
      <c r="G39" s="347">
        <v>6.23</v>
      </c>
      <c r="H39" s="348">
        <f t="shared" si="9"/>
        <v>510.86</v>
      </c>
      <c r="I39" s="346">
        <f t="shared" si="2"/>
        <v>631.37</v>
      </c>
    </row>
    <row r="40" spans="1:9" s="1" customFormat="1" ht="15.75" customHeight="1" x14ac:dyDescent="0.2">
      <c r="A40" s="9" t="s">
        <v>26</v>
      </c>
      <c r="B40" s="345">
        <v>1</v>
      </c>
      <c r="C40" s="345">
        <f t="shared" si="11"/>
        <v>186</v>
      </c>
      <c r="D40" s="345">
        <v>140</v>
      </c>
      <c r="E40" s="345">
        <v>46</v>
      </c>
      <c r="F40" s="346"/>
      <c r="G40" s="347">
        <v>6.23</v>
      </c>
      <c r="H40" s="348">
        <f t="shared" si="9"/>
        <v>573.16</v>
      </c>
      <c r="I40" s="346">
        <f t="shared" si="2"/>
        <v>708.37</v>
      </c>
    </row>
    <row r="41" spans="1:9" s="1" customFormat="1" ht="15.75" customHeight="1" x14ac:dyDescent="0.2">
      <c r="A41" s="9" t="s">
        <v>26</v>
      </c>
      <c r="B41" s="345">
        <v>1</v>
      </c>
      <c r="C41" s="345">
        <f t="shared" si="11"/>
        <v>166</v>
      </c>
      <c r="D41" s="345">
        <v>140</v>
      </c>
      <c r="E41" s="345">
        <v>26</v>
      </c>
      <c r="F41" s="346"/>
      <c r="G41" s="347">
        <v>6.23</v>
      </c>
      <c r="H41" s="348">
        <f t="shared" si="9"/>
        <v>323.95999999999998</v>
      </c>
      <c r="I41" s="346">
        <f t="shared" si="2"/>
        <v>400.38</v>
      </c>
    </row>
    <row r="42" spans="1:9" s="1" customFormat="1" ht="15.75" customHeight="1" x14ac:dyDescent="0.2">
      <c r="A42" s="9" t="s">
        <v>26</v>
      </c>
      <c r="B42" s="345">
        <v>1</v>
      </c>
      <c r="C42" s="345">
        <f t="shared" si="11"/>
        <v>184</v>
      </c>
      <c r="D42" s="345">
        <v>140</v>
      </c>
      <c r="E42" s="345">
        <v>44</v>
      </c>
      <c r="F42" s="346"/>
      <c r="G42" s="347">
        <v>6.23</v>
      </c>
      <c r="H42" s="348">
        <f t="shared" si="9"/>
        <v>548.24</v>
      </c>
      <c r="I42" s="346">
        <f t="shared" si="2"/>
        <v>677.57</v>
      </c>
    </row>
    <row r="43" spans="1:9" s="1" customFormat="1" ht="25.9" customHeight="1" x14ac:dyDescent="0.2">
      <c r="A43" s="332" t="s">
        <v>18</v>
      </c>
      <c r="B43" s="344">
        <f>SUM(B44:B48)</f>
        <v>5</v>
      </c>
      <c r="C43" s="344"/>
      <c r="D43" s="344"/>
      <c r="E43" s="344">
        <f>SUM(E44:E48)</f>
        <v>320</v>
      </c>
      <c r="F43" s="344"/>
      <c r="G43" s="349"/>
      <c r="H43" s="350">
        <f>SUM(H44:H48)</f>
        <v>3169.2699999999995</v>
      </c>
      <c r="I43" s="350">
        <f>SUM(I44:I48)</f>
        <v>3916.8900000000003</v>
      </c>
    </row>
    <row r="44" spans="1:9" s="1" customFormat="1" ht="14.25" customHeight="1" x14ac:dyDescent="0.2">
      <c r="A44" s="9" t="s">
        <v>22</v>
      </c>
      <c r="B44" s="345">
        <v>1</v>
      </c>
      <c r="C44" s="345">
        <f>D44+E44</f>
        <v>230</v>
      </c>
      <c r="D44" s="345">
        <v>140</v>
      </c>
      <c r="E44" s="345">
        <v>90</v>
      </c>
      <c r="F44" s="346"/>
      <c r="G44" s="347">
        <v>4.952</v>
      </c>
      <c r="H44" s="348">
        <f t="shared" si="9"/>
        <v>891.36</v>
      </c>
      <c r="I44" s="346">
        <f t="shared" si="2"/>
        <v>1101.6300000000001</v>
      </c>
    </row>
    <row r="45" spans="1:9" s="1" customFormat="1" ht="14.25" customHeight="1" x14ac:dyDescent="0.2">
      <c r="A45" s="9" t="s">
        <v>22</v>
      </c>
      <c r="B45" s="345">
        <v>1</v>
      </c>
      <c r="C45" s="345">
        <f t="shared" ref="C45:C48" si="12">D45+E45</f>
        <v>156</v>
      </c>
      <c r="D45" s="345">
        <v>140</v>
      </c>
      <c r="E45" s="345">
        <v>16</v>
      </c>
      <c r="F45" s="346"/>
      <c r="G45" s="347">
        <v>4.952</v>
      </c>
      <c r="H45" s="348">
        <f t="shared" si="9"/>
        <v>158.46</v>
      </c>
      <c r="I45" s="346">
        <f t="shared" si="2"/>
        <v>195.84</v>
      </c>
    </row>
    <row r="46" spans="1:9" s="1" customFormat="1" ht="14.25" customHeight="1" x14ac:dyDescent="0.2">
      <c r="A46" s="9" t="s">
        <v>22</v>
      </c>
      <c r="B46" s="345">
        <v>1</v>
      </c>
      <c r="C46" s="345">
        <f t="shared" si="12"/>
        <v>230</v>
      </c>
      <c r="D46" s="345">
        <v>140</v>
      </c>
      <c r="E46" s="345">
        <v>90</v>
      </c>
      <c r="F46" s="346"/>
      <c r="G46" s="347">
        <v>4.952</v>
      </c>
      <c r="H46" s="348">
        <f t="shared" si="9"/>
        <v>891.36</v>
      </c>
      <c r="I46" s="346">
        <f t="shared" si="2"/>
        <v>1101.6300000000001</v>
      </c>
    </row>
    <row r="47" spans="1:9" s="1" customFormat="1" ht="14.25" customHeight="1" x14ac:dyDescent="0.2">
      <c r="A47" s="9" t="s">
        <v>22</v>
      </c>
      <c r="B47" s="345">
        <v>1</v>
      </c>
      <c r="C47" s="345">
        <f t="shared" si="12"/>
        <v>188</v>
      </c>
      <c r="D47" s="345">
        <v>140</v>
      </c>
      <c r="E47" s="345">
        <v>48</v>
      </c>
      <c r="F47" s="346"/>
      <c r="G47" s="347">
        <v>4.952</v>
      </c>
      <c r="H47" s="348">
        <f t="shared" si="9"/>
        <v>475.39</v>
      </c>
      <c r="I47" s="346">
        <f t="shared" si="2"/>
        <v>587.53</v>
      </c>
    </row>
    <row r="48" spans="1:9" s="1" customFormat="1" ht="14.25" customHeight="1" x14ac:dyDescent="0.2">
      <c r="A48" s="9" t="s">
        <v>22</v>
      </c>
      <c r="B48" s="345">
        <v>1</v>
      </c>
      <c r="C48" s="345">
        <f t="shared" si="12"/>
        <v>216</v>
      </c>
      <c r="D48" s="345">
        <v>140</v>
      </c>
      <c r="E48" s="345">
        <v>76</v>
      </c>
      <c r="F48" s="346"/>
      <c r="G48" s="347">
        <v>4.952</v>
      </c>
      <c r="H48" s="348">
        <f t="shared" si="9"/>
        <v>752.7</v>
      </c>
      <c r="I48" s="346">
        <f t="shared" si="2"/>
        <v>930.26</v>
      </c>
    </row>
    <row r="49" spans="1:9" s="1" customFormat="1" ht="24" customHeight="1" x14ac:dyDescent="0.2">
      <c r="A49" s="332" t="s">
        <v>19</v>
      </c>
      <c r="B49" s="344">
        <f>SUM(B50:B52)</f>
        <v>3</v>
      </c>
      <c r="C49" s="344"/>
      <c r="D49" s="344"/>
      <c r="E49" s="344">
        <f t="shared" ref="E49:I49" si="13">SUM(E50:E52)</f>
        <v>142</v>
      </c>
      <c r="F49" s="344"/>
      <c r="G49" s="349"/>
      <c r="H49" s="350">
        <f t="shared" si="13"/>
        <v>1312.9299999999998</v>
      </c>
      <c r="I49" s="350">
        <f t="shared" si="13"/>
        <v>1622.65</v>
      </c>
    </row>
    <row r="50" spans="1:9" s="1" customFormat="1" ht="14.25" customHeight="1" x14ac:dyDescent="0.2">
      <c r="A50" s="9" t="s">
        <v>23</v>
      </c>
      <c r="B50" s="345">
        <v>1</v>
      </c>
      <c r="C50" s="345">
        <f>D50+E50</f>
        <v>160</v>
      </c>
      <c r="D50" s="345">
        <v>140</v>
      </c>
      <c r="E50" s="345">
        <v>20</v>
      </c>
      <c r="F50" s="346"/>
      <c r="G50" s="347">
        <v>4.6230000000000002</v>
      </c>
      <c r="H50" s="348">
        <f t="shared" ref="H50:H52" si="14">ROUND(G50*E50*2,2)</f>
        <v>184.92</v>
      </c>
      <c r="I50" s="346">
        <f t="shared" si="2"/>
        <v>228.54</v>
      </c>
    </row>
    <row r="51" spans="1:9" s="1" customFormat="1" ht="14.25" customHeight="1" x14ac:dyDescent="0.2">
      <c r="A51" s="9" t="s">
        <v>23</v>
      </c>
      <c r="B51" s="345">
        <v>1</v>
      </c>
      <c r="C51" s="345">
        <f>D51+E51</f>
        <v>203</v>
      </c>
      <c r="D51" s="345">
        <v>140</v>
      </c>
      <c r="E51" s="345">
        <v>63</v>
      </c>
      <c r="F51" s="346"/>
      <c r="G51" s="347">
        <v>4.6230000000000002</v>
      </c>
      <c r="H51" s="348">
        <f t="shared" si="14"/>
        <v>582.5</v>
      </c>
      <c r="I51" s="346">
        <f t="shared" si="2"/>
        <v>719.91</v>
      </c>
    </row>
    <row r="52" spans="1:9" s="1" customFormat="1" ht="14.25" customHeight="1" x14ac:dyDescent="0.2">
      <c r="A52" s="9" t="s">
        <v>23</v>
      </c>
      <c r="B52" s="345">
        <v>1</v>
      </c>
      <c r="C52" s="345">
        <f>D52+E52</f>
        <v>199</v>
      </c>
      <c r="D52" s="345">
        <v>140</v>
      </c>
      <c r="E52" s="345">
        <v>59</v>
      </c>
      <c r="F52" s="346"/>
      <c r="G52" s="347">
        <v>4.6230000000000002</v>
      </c>
      <c r="H52" s="348">
        <f t="shared" si="14"/>
        <v>545.51</v>
      </c>
      <c r="I52" s="346">
        <f t="shared" si="2"/>
        <v>674.2</v>
      </c>
    </row>
    <row r="53" spans="1:9" s="1" customFormat="1" ht="27.75" customHeight="1" x14ac:dyDescent="0.2">
      <c r="A53" s="15" t="s">
        <v>75</v>
      </c>
      <c r="B53" s="342">
        <f>B54+B57+B60+B63</f>
        <v>8</v>
      </c>
      <c r="C53" s="342"/>
      <c r="D53" s="342"/>
      <c r="E53" s="342">
        <f>E54+E57+E60+E63</f>
        <v>294</v>
      </c>
      <c r="F53" s="342"/>
      <c r="G53" s="351"/>
      <c r="H53" s="343">
        <f>H54+H57+H60+H63</f>
        <v>3807.2999999999997</v>
      </c>
      <c r="I53" s="343">
        <f>I54+I57+I60+I63</f>
        <v>4705.45</v>
      </c>
    </row>
    <row r="54" spans="1:9" s="1" customFormat="1" ht="26.45" customHeight="1" x14ac:dyDescent="0.2">
      <c r="A54" s="332" t="s">
        <v>16</v>
      </c>
      <c r="B54" s="344">
        <f>B55+B56</f>
        <v>2</v>
      </c>
      <c r="C54" s="344"/>
      <c r="D54" s="344"/>
      <c r="E54" s="344">
        <f t="shared" ref="E54:I54" si="15">E55+E56</f>
        <v>75</v>
      </c>
      <c r="F54" s="344"/>
      <c r="G54" s="344"/>
      <c r="H54" s="350">
        <f t="shared" si="15"/>
        <v>1494.81</v>
      </c>
      <c r="I54" s="350">
        <f t="shared" si="15"/>
        <v>1847.44</v>
      </c>
    </row>
    <row r="55" spans="1:9" s="1" customFormat="1" ht="14.25" customHeight="1" x14ac:dyDescent="0.2">
      <c r="A55" s="9" t="s">
        <v>25</v>
      </c>
      <c r="B55" s="345">
        <v>1</v>
      </c>
      <c r="C55" s="345">
        <f t="shared" ref="C55:C56" si="16">D55+E55</f>
        <v>170</v>
      </c>
      <c r="D55" s="345">
        <v>140</v>
      </c>
      <c r="E55" s="345">
        <v>30</v>
      </c>
      <c r="F55" s="346"/>
      <c r="G55" s="347">
        <v>8.9789999999999992</v>
      </c>
      <c r="H55" s="348">
        <f t="shared" ref="H55:H65" si="17">ROUND(G55*E55*2,2)</f>
        <v>538.74</v>
      </c>
      <c r="I55" s="346">
        <f t="shared" si="2"/>
        <v>665.83</v>
      </c>
    </row>
    <row r="56" spans="1:9" s="1" customFormat="1" ht="14.45" customHeight="1" x14ac:dyDescent="0.2">
      <c r="A56" s="9" t="s">
        <v>25</v>
      </c>
      <c r="B56" s="345">
        <v>1</v>
      </c>
      <c r="C56" s="345">
        <f t="shared" si="16"/>
        <v>185</v>
      </c>
      <c r="D56" s="345">
        <v>140</v>
      </c>
      <c r="E56" s="345">
        <v>45</v>
      </c>
      <c r="F56" s="346"/>
      <c r="G56" s="347">
        <v>10.622999999999999</v>
      </c>
      <c r="H56" s="348">
        <f t="shared" si="17"/>
        <v>956.07</v>
      </c>
      <c r="I56" s="346">
        <f t="shared" si="2"/>
        <v>1181.6099999999999</v>
      </c>
    </row>
    <row r="57" spans="1:9" s="1" customFormat="1" ht="25.5" x14ac:dyDescent="0.2">
      <c r="A57" s="332" t="s">
        <v>17</v>
      </c>
      <c r="B57" s="344">
        <f>SUM(B58:B59)</f>
        <v>2</v>
      </c>
      <c r="C57" s="344"/>
      <c r="D57" s="344"/>
      <c r="E57" s="344">
        <f>SUM(E58:E59)</f>
        <v>48.5</v>
      </c>
      <c r="F57" s="344"/>
      <c r="G57" s="349"/>
      <c r="H57" s="350">
        <f>SUM(H58:H59)</f>
        <v>654.46</v>
      </c>
      <c r="I57" s="350">
        <f>SUM(I58:I59)</f>
        <v>808.84999999999991</v>
      </c>
    </row>
    <row r="58" spans="1:9" s="1" customFormat="1" ht="14.25" customHeight="1" x14ac:dyDescent="0.2">
      <c r="A58" s="9" t="s">
        <v>26</v>
      </c>
      <c r="B58" s="345">
        <v>1</v>
      </c>
      <c r="C58" s="345">
        <f>D58+E58</f>
        <v>158.5</v>
      </c>
      <c r="D58" s="345">
        <v>140</v>
      </c>
      <c r="E58" s="345">
        <v>18.5</v>
      </c>
      <c r="F58" s="346"/>
      <c r="G58" s="347">
        <v>6.7469999999999999</v>
      </c>
      <c r="H58" s="348">
        <f t="shared" si="17"/>
        <v>249.64</v>
      </c>
      <c r="I58" s="346">
        <f t="shared" si="2"/>
        <v>308.52999999999997</v>
      </c>
    </row>
    <row r="59" spans="1:9" s="1" customFormat="1" ht="14.25" customHeight="1" x14ac:dyDescent="0.2">
      <c r="A59" s="9" t="s">
        <v>26</v>
      </c>
      <c r="B59" s="345">
        <v>1</v>
      </c>
      <c r="C59" s="345">
        <f t="shared" ref="C59" si="18">D59+E59</f>
        <v>170</v>
      </c>
      <c r="D59" s="345">
        <v>140</v>
      </c>
      <c r="E59" s="345">
        <v>30</v>
      </c>
      <c r="F59" s="346"/>
      <c r="G59" s="347">
        <v>6.7469999999999999</v>
      </c>
      <c r="H59" s="348">
        <f t="shared" si="17"/>
        <v>404.82</v>
      </c>
      <c r="I59" s="346">
        <f t="shared" si="2"/>
        <v>500.32</v>
      </c>
    </row>
    <row r="60" spans="1:9" s="1" customFormat="1" ht="25.5" x14ac:dyDescent="0.2">
      <c r="A60" s="332" t="s">
        <v>18</v>
      </c>
      <c r="B60" s="344">
        <f>SUM(B61:B62)</f>
        <v>2</v>
      </c>
      <c r="C60" s="344"/>
      <c r="D60" s="344"/>
      <c r="E60" s="344">
        <f t="shared" ref="E60:I60" si="19">SUM(E61:E62)</f>
        <v>124</v>
      </c>
      <c r="F60" s="344"/>
      <c r="G60" s="349"/>
      <c r="H60" s="350">
        <f t="shared" si="19"/>
        <v>1228.0899999999999</v>
      </c>
      <c r="I60" s="350">
        <f t="shared" si="19"/>
        <v>1517.8</v>
      </c>
    </row>
    <row r="61" spans="1:9" s="1" customFormat="1" x14ac:dyDescent="0.2">
      <c r="A61" s="9" t="s">
        <v>22</v>
      </c>
      <c r="B61" s="345">
        <v>1</v>
      </c>
      <c r="C61" s="345">
        <f>D61+E61</f>
        <v>211</v>
      </c>
      <c r="D61" s="345">
        <v>140</v>
      </c>
      <c r="E61" s="345">
        <v>71</v>
      </c>
      <c r="F61" s="346"/>
      <c r="G61" s="347">
        <v>4.952</v>
      </c>
      <c r="H61" s="348">
        <f t="shared" si="17"/>
        <v>703.18</v>
      </c>
      <c r="I61" s="346">
        <f t="shared" si="2"/>
        <v>869.06</v>
      </c>
    </row>
    <row r="62" spans="1:9" s="1" customFormat="1" ht="14.25" customHeight="1" x14ac:dyDescent="0.2">
      <c r="A62" s="9" t="s">
        <v>22</v>
      </c>
      <c r="B62" s="345">
        <v>1</v>
      </c>
      <c r="C62" s="345">
        <f>D62+E62</f>
        <v>193</v>
      </c>
      <c r="D62" s="345">
        <v>140</v>
      </c>
      <c r="E62" s="345">
        <v>53</v>
      </c>
      <c r="F62" s="346"/>
      <c r="G62" s="347">
        <v>4.952</v>
      </c>
      <c r="H62" s="348">
        <f t="shared" si="17"/>
        <v>524.91</v>
      </c>
      <c r="I62" s="346">
        <f t="shared" ref="I62:I97" si="20">ROUND(H62*0.2359+H62,2)</f>
        <v>648.74</v>
      </c>
    </row>
    <row r="63" spans="1:9" s="1" customFormat="1" ht="25.5" x14ac:dyDescent="0.2">
      <c r="A63" s="332" t="s">
        <v>19</v>
      </c>
      <c r="B63" s="344">
        <f>B64+B65</f>
        <v>2</v>
      </c>
      <c r="C63" s="344">
        <f t="shared" ref="C63:E63" si="21">C64+C65</f>
        <v>326.5</v>
      </c>
      <c r="D63" s="344"/>
      <c r="E63" s="344">
        <f t="shared" si="21"/>
        <v>46.5</v>
      </c>
      <c r="F63" s="344"/>
      <c r="G63" s="349"/>
      <c r="H63" s="350">
        <f t="shared" ref="H63:I63" si="22">H64+H65</f>
        <v>429.94</v>
      </c>
      <c r="I63" s="350">
        <f t="shared" si="22"/>
        <v>531.36</v>
      </c>
    </row>
    <row r="64" spans="1:9" s="1" customFormat="1" x14ac:dyDescent="0.2">
      <c r="A64" s="9" t="s">
        <v>23</v>
      </c>
      <c r="B64" s="345">
        <v>1</v>
      </c>
      <c r="C64" s="345">
        <f>D64+E64</f>
        <v>168</v>
      </c>
      <c r="D64" s="345">
        <v>140</v>
      </c>
      <c r="E64" s="345">
        <v>28</v>
      </c>
      <c r="F64" s="346"/>
      <c r="G64" s="347">
        <v>4.6230000000000002</v>
      </c>
      <c r="H64" s="348">
        <f t="shared" si="17"/>
        <v>258.89</v>
      </c>
      <c r="I64" s="346">
        <f t="shared" si="20"/>
        <v>319.95999999999998</v>
      </c>
    </row>
    <row r="65" spans="1:9" s="1" customFormat="1" x14ac:dyDescent="0.2">
      <c r="A65" s="9" t="s">
        <v>23</v>
      </c>
      <c r="B65" s="345">
        <v>1</v>
      </c>
      <c r="C65" s="345">
        <f>D65+E65</f>
        <v>158.5</v>
      </c>
      <c r="D65" s="345">
        <v>140</v>
      </c>
      <c r="E65" s="345">
        <v>18.5</v>
      </c>
      <c r="F65" s="346"/>
      <c r="G65" s="347">
        <v>4.6230000000000002</v>
      </c>
      <c r="H65" s="348">
        <f t="shared" si="17"/>
        <v>171.05</v>
      </c>
      <c r="I65" s="346">
        <f t="shared" si="20"/>
        <v>211.4</v>
      </c>
    </row>
    <row r="66" spans="1:9" s="1" customFormat="1" ht="14.25" customHeight="1" x14ac:dyDescent="0.2">
      <c r="A66" s="8" t="s">
        <v>27</v>
      </c>
      <c r="B66" s="342">
        <f>B67</f>
        <v>2</v>
      </c>
      <c r="C66" s="342"/>
      <c r="D66" s="342"/>
      <c r="E66" s="342">
        <f t="shared" ref="E66:I66" si="23">E67</f>
        <v>189</v>
      </c>
      <c r="F66" s="342"/>
      <c r="G66" s="342"/>
      <c r="H66" s="343">
        <f t="shared" si="23"/>
        <v>4220.75</v>
      </c>
      <c r="I66" s="343">
        <f t="shared" si="23"/>
        <v>5216.42</v>
      </c>
    </row>
    <row r="67" spans="1:9" s="1" customFormat="1" ht="24" customHeight="1" x14ac:dyDescent="0.2">
      <c r="A67" s="332" t="s">
        <v>16</v>
      </c>
      <c r="B67" s="344">
        <f>SUM(B68:B69)</f>
        <v>2</v>
      </c>
      <c r="C67" s="344"/>
      <c r="D67" s="344"/>
      <c r="E67" s="344">
        <f t="shared" ref="E67:H67" si="24">SUM(E68:E69)</f>
        <v>189</v>
      </c>
      <c r="F67" s="344"/>
      <c r="G67" s="349"/>
      <c r="H67" s="350">
        <f t="shared" si="24"/>
        <v>4220.75</v>
      </c>
      <c r="I67" s="350">
        <f t="shared" ref="I67" si="25">SUM(I68:I69)</f>
        <v>5216.42</v>
      </c>
    </row>
    <row r="68" spans="1:9" s="1" customFormat="1" ht="14.25" customHeight="1" x14ac:dyDescent="0.2">
      <c r="A68" s="9" t="s">
        <v>28</v>
      </c>
      <c r="B68" s="345">
        <v>1</v>
      </c>
      <c r="C68" s="345">
        <f>D68+E68</f>
        <v>245</v>
      </c>
      <c r="D68" s="345">
        <v>160</v>
      </c>
      <c r="E68" s="345">
        <v>85</v>
      </c>
      <c r="F68" s="346"/>
      <c r="G68" s="347">
        <v>11.166</v>
      </c>
      <c r="H68" s="348">
        <f t="shared" ref="H68:H69" si="26">ROUND(G68*E68*2,2)</f>
        <v>1898.22</v>
      </c>
      <c r="I68" s="346">
        <f t="shared" si="20"/>
        <v>2346.0100000000002</v>
      </c>
    </row>
    <row r="69" spans="1:9" s="1" customFormat="1" ht="14.25" customHeight="1" x14ac:dyDescent="0.2">
      <c r="A69" s="9" t="s">
        <v>28</v>
      </c>
      <c r="B69" s="345">
        <v>1</v>
      </c>
      <c r="C69" s="345">
        <f>D69+E69</f>
        <v>264</v>
      </c>
      <c r="D69" s="345">
        <v>160</v>
      </c>
      <c r="E69" s="345">
        <v>104</v>
      </c>
      <c r="F69" s="346"/>
      <c r="G69" s="347">
        <v>11.166</v>
      </c>
      <c r="H69" s="348">
        <f t="shared" si="26"/>
        <v>2322.5300000000002</v>
      </c>
      <c r="I69" s="346">
        <f t="shared" si="20"/>
        <v>2870.41</v>
      </c>
    </row>
    <row r="70" spans="1:9" s="1" customFormat="1" ht="14.25" customHeight="1" x14ac:dyDescent="0.2">
      <c r="A70" s="8" t="s">
        <v>29</v>
      </c>
      <c r="B70" s="342">
        <f>B71+B75+B88+B92</f>
        <v>20</v>
      </c>
      <c r="C70" s="342"/>
      <c r="D70" s="342"/>
      <c r="E70" s="342">
        <f>E71+E75+E88+E92</f>
        <v>460</v>
      </c>
      <c r="F70" s="342"/>
      <c r="G70" s="351"/>
      <c r="H70" s="343">
        <f>H71+H75+H88+H92</f>
        <v>6016.32</v>
      </c>
      <c r="I70" s="343">
        <f>I71+I75+I88+I92</f>
        <v>7435.58</v>
      </c>
    </row>
    <row r="71" spans="1:9" s="1" customFormat="1" ht="24.6" customHeight="1" x14ac:dyDescent="0.2">
      <c r="A71" s="332" t="s">
        <v>16</v>
      </c>
      <c r="B71" s="344">
        <f>SUM(B72:B74)</f>
        <v>3</v>
      </c>
      <c r="C71" s="344"/>
      <c r="D71" s="344"/>
      <c r="E71" s="344">
        <f>SUM(E72:E74)</f>
        <v>71</v>
      </c>
      <c r="F71" s="344"/>
      <c r="G71" s="349"/>
      <c r="H71" s="350">
        <f>SUM(H72:H74)</f>
        <v>1321.3</v>
      </c>
      <c r="I71" s="350">
        <f>SUM(I72:I74)</f>
        <v>1633.0000000000002</v>
      </c>
    </row>
    <row r="72" spans="1:9" s="1" customFormat="1" ht="14.25" customHeight="1" x14ac:dyDescent="0.2">
      <c r="A72" s="9" t="s">
        <v>30</v>
      </c>
      <c r="B72" s="345">
        <v>1</v>
      </c>
      <c r="C72" s="345">
        <f>D72+E72</f>
        <v>168</v>
      </c>
      <c r="D72" s="345">
        <v>160</v>
      </c>
      <c r="E72" s="345">
        <v>8</v>
      </c>
      <c r="F72" s="346"/>
      <c r="G72" s="347">
        <v>9.6039999999999992</v>
      </c>
      <c r="H72" s="348">
        <f t="shared" ref="H72:H74" si="27">ROUND(G72*E72*2,2)</f>
        <v>153.66</v>
      </c>
      <c r="I72" s="346">
        <f t="shared" si="20"/>
        <v>189.91</v>
      </c>
    </row>
    <row r="73" spans="1:9" s="1" customFormat="1" ht="14.25" customHeight="1" x14ac:dyDescent="0.2">
      <c r="A73" s="9" t="s">
        <v>30</v>
      </c>
      <c r="B73" s="345">
        <v>1</v>
      </c>
      <c r="C73" s="345">
        <f t="shared" ref="C73:C74" si="28">D73+E73</f>
        <v>206</v>
      </c>
      <c r="D73" s="345">
        <v>160</v>
      </c>
      <c r="E73" s="345">
        <v>46</v>
      </c>
      <c r="F73" s="346"/>
      <c r="G73" s="347">
        <v>9.2669999999999995</v>
      </c>
      <c r="H73" s="348">
        <f t="shared" si="27"/>
        <v>852.56</v>
      </c>
      <c r="I73" s="346">
        <f t="shared" si="20"/>
        <v>1053.68</v>
      </c>
    </row>
    <row r="74" spans="1:9" s="1" customFormat="1" ht="14.25" customHeight="1" x14ac:dyDescent="0.2">
      <c r="A74" s="9" t="s">
        <v>30</v>
      </c>
      <c r="B74" s="345">
        <v>1</v>
      </c>
      <c r="C74" s="345">
        <f t="shared" si="28"/>
        <v>177</v>
      </c>
      <c r="D74" s="345">
        <v>160</v>
      </c>
      <c r="E74" s="345">
        <v>17</v>
      </c>
      <c r="F74" s="346"/>
      <c r="G74" s="347">
        <v>9.2669999999999995</v>
      </c>
      <c r="H74" s="348">
        <f t="shared" si="27"/>
        <v>315.08</v>
      </c>
      <c r="I74" s="346">
        <f t="shared" si="20"/>
        <v>389.41</v>
      </c>
    </row>
    <row r="75" spans="1:9" s="1" customFormat="1" ht="25.5" x14ac:dyDescent="0.2">
      <c r="A75" s="332" t="s">
        <v>17</v>
      </c>
      <c r="B75" s="344">
        <f>SUM(B76:B87)</f>
        <v>12</v>
      </c>
      <c r="C75" s="344"/>
      <c r="D75" s="344"/>
      <c r="E75" s="344">
        <f>SUM(E76:E87)</f>
        <v>318</v>
      </c>
      <c r="F75" s="344"/>
      <c r="G75" s="349"/>
      <c r="H75" s="350">
        <f>SUM(H76:H87)</f>
        <v>4099.24</v>
      </c>
      <c r="I75" s="350">
        <f>SUM(I76:I87)</f>
        <v>5066.25</v>
      </c>
    </row>
    <row r="76" spans="1:9" s="1" customFormat="1" ht="13.9" customHeight="1" x14ac:dyDescent="0.2">
      <c r="A76" s="9" t="s">
        <v>31</v>
      </c>
      <c r="B76" s="345">
        <v>1</v>
      </c>
      <c r="C76" s="345">
        <f>D76+E76</f>
        <v>192</v>
      </c>
      <c r="D76" s="345">
        <v>160</v>
      </c>
      <c r="E76" s="345">
        <v>32</v>
      </c>
      <c r="F76" s="346"/>
      <c r="G76" s="347">
        <v>6.51</v>
      </c>
      <c r="H76" s="348">
        <f t="shared" ref="H76:H87" si="29">ROUND(G76*E76*2,2)</f>
        <v>416.64</v>
      </c>
      <c r="I76" s="346">
        <f t="shared" si="20"/>
        <v>514.92999999999995</v>
      </c>
    </row>
    <row r="77" spans="1:9" s="1" customFormat="1" ht="13.9" customHeight="1" x14ac:dyDescent="0.2">
      <c r="A77" s="9" t="s">
        <v>31</v>
      </c>
      <c r="B77" s="345">
        <v>1</v>
      </c>
      <c r="C77" s="345">
        <f t="shared" ref="C77:C87" si="30">D77+E77</f>
        <v>176</v>
      </c>
      <c r="D77" s="345">
        <v>160</v>
      </c>
      <c r="E77" s="345">
        <v>16</v>
      </c>
      <c r="F77" s="346"/>
      <c r="G77" s="347">
        <v>6.51</v>
      </c>
      <c r="H77" s="348">
        <f t="shared" si="29"/>
        <v>208.32</v>
      </c>
      <c r="I77" s="346">
        <f t="shared" si="20"/>
        <v>257.45999999999998</v>
      </c>
    </row>
    <row r="78" spans="1:9" s="1" customFormat="1" ht="13.9" customHeight="1" x14ac:dyDescent="0.2">
      <c r="A78" s="9" t="s">
        <v>31</v>
      </c>
      <c r="B78" s="345">
        <v>1</v>
      </c>
      <c r="C78" s="345">
        <f t="shared" si="30"/>
        <v>174</v>
      </c>
      <c r="D78" s="345">
        <v>160</v>
      </c>
      <c r="E78" s="345">
        <v>14</v>
      </c>
      <c r="F78" s="346"/>
      <c r="G78" s="347">
        <v>6.6470000000000002</v>
      </c>
      <c r="H78" s="348">
        <f t="shared" si="29"/>
        <v>186.12</v>
      </c>
      <c r="I78" s="346">
        <f t="shared" si="20"/>
        <v>230.03</v>
      </c>
    </row>
    <row r="79" spans="1:9" s="1" customFormat="1" ht="13.9" customHeight="1" x14ac:dyDescent="0.2">
      <c r="A79" s="9" t="s">
        <v>31</v>
      </c>
      <c r="B79" s="345">
        <v>1</v>
      </c>
      <c r="C79" s="345">
        <f t="shared" si="30"/>
        <v>220</v>
      </c>
      <c r="D79" s="345">
        <v>160</v>
      </c>
      <c r="E79" s="345">
        <v>60</v>
      </c>
      <c r="F79" s="346"/>
      <c r="G79" s="347">
        <v>6.6470000000000002</v>
      </c>
      <c r="H79" s="348">
        <f t="shared" si="29"/>
        <v>797.64</v>
      </c>
      <c r="I79" s="346">
        <f t="shared" si="20"/>
        <v>985.8</v>
      </c>
    </row>
    <row r="80" spans="1:9" s="1" customFormat="1" ht="13.9" customHeight="1" x14ac:dyDescent="0.2">
      <c r="A80" s="9" t="s">
        <v>31</v>
      </c>
      <c r="B80" s="345">
        <v>1</v>
      </c>
      <c r="C80" s="345">
        <f t="shared" si="30"/>
        <v>168</v>
      </c>
      <c r="D80" s="345">
        <v>160</v>
      </c>
      <c r="E80" s="345">
        <v>8</v>
      </c>
      <c r="F80" s="346"/>
      <c r="G80" s="347">
        <v>6.6470000000000002</v>
      </c>
      <c r="H80" s="348">
        <f t="shared" si="29"/>
        <v>106.35</v>
      </c>
      <c r="I80" s="346">
        <f t="shared" si="20"/>
        <v>131.44</v>
      </c>
    </row>
    <row r="81" spans="1:9" s="1" customFormat="1" ht="13.9" customHeight="1" x14ac:dyDescent="0.2">
      <c r="A81" s="9" t="s">
        <v>31</v>
      </c>
      <c r="B81" s="345">
        <v>1</v>
      </c>
      <c r="C81" s="345">
        <f t="shared" si="30"/>
        <v>212</v>
      </c>
      <c r="D81" s="345">
        <v>160</v>
      </c>
      <c r="E81" s="345">
        <v>52</v>
      </c>
      <c r="F81" s="346"/>
      <c r="G81" s="347">
        <v>5.8879999999999999</v>
      </c>
      <c r="H81" s="348">
        <f t="shared" si="29"/>
        <v>612.35</v>
      </c>
      <c r="I81" s="346">
        <f t="shared" si="20"/>
        <v>756.8</v>
      </c>
    </row>
    <row r="82" spans="1:9" s="1" customFormat="1" ht="15" customHeight="1" x14ac:dyDescent="0.2">
      <c r="A82" s="9" t="s">
        <v>31</v>
      </c>
      <c r="B82" s="345">
        <v>1</v>
      </c>
      <c r="C82" s="345">
        <f t="shared" si="30"/>
        <v>164</v>
      </c>
      <c r="D82" s="345">
        <v>160</v>
      </c>
      <c r="E82" s="345">
        <v>4</v>
      </c>
      <c r="F82" s="346"/>
      <c r="G82" s="347">
        <v>6.6470000000000002</v>
      </c>
      <c r="H82" s="348">
        <f t="shared" si="29"/>
        <v>53.18</v>
      </c>
      <c r="I82" s="346">
        <f t="shared" si="20"/>
        <v>65.73</v>
      </c>
    </row>
    <row r="83" spans="1:9" s="1" customFormat="1" ht="15" customHeight="1" x14ac:dyDescent="0.2">
      <c r="A83" s="9" t="s">
        <v>31</v>
      </c>
      <c r="B83" s="345">
        <v>1</v>
      </c>
      <c r="C83" s="345">
        <f t="shared" si="30"/>
        <v>184</v>
      </c>
      <c r="D83" s="345">
        <v>160</v>
      </c>
      <c r="E83" s="345">
        <v>24</v>
      </c>
      <c r="F83" s="346"/>
      <c r="G83" s="347">
        <v>6.51</v>
      </c>
      <c r="H83" s="348">
        <f t="shared" si="29"/>
        <v>312.48</v>
      </c>
      <c r="I83" s="346">
        <f t="shared" si="20"/>
        <v>386.19</v>
      </c>
    </row>
    <row r="84" spans="1:9" s="1" customFormat="1" ht="15" customHeight="1" x14ac:dyDescent="0.2">
      <c r="A84" s="9" t="s">
        <v>31</v>
      </c>
      <c r="B84" s="345">
        <v>1</v>
      </c>
      <c r="C84" s="345">
        <f t="shared" si="30"/>
        <v>168</v>
      </c>
      <c r="D84" s="345">
        <v>160</v>
      </c>
      <c r="E84" s="345">
        <v>8</v>
      </c>
      <c r="F84" s="346"/>
      <c r="G84" s="347">
        <v>6.51</v>
      </c>
      <c r="H84" s="348">
        <f t="shared" si="29"/>
        <v>104.16</v>
      </c>
      <c r="I84" s="346">
        <f t="shared" si="20"/>
        <v>128.72999999999999</v>
      </c>
    </row>
    <row r="85" spans="1:9" s="1" customFormat="1" ht="15.6" customHeight="1" x14ac:dyDescent="0.2">
      <c r="A85" s="9" t="s">
        <v>31</v>
      </c>
      <c r="B85" s="345">
        <v>1</v>
      </c>
      <c r="C85" s="345">
        <f t="shared" si="30"/>
        <v>216</v>
      </c>
      <c r="D85" s="345">
        <v>160</v>
      </c>
      <c r="E85" s="345">
        <v>56</v>
      </c>
      <c r="F85" s="346"/>
      <c r="G85" s="347">
        <v>6.51</v>
      </c>
      <c r="H85" s="348">
        <f t="shared" si="29"/>
        <v>729.12</v>
      </c>
      <c r="I85" s="346">
        <f t="shared" si="20"/>
        <v>901.12</v>
      </c>
    </row>
    <row r="86" spans="1:9" s="1" customFormat="1" ht="15.6" customHeight="1" x14ac:dyDescent="0.2">
      <c r="A86" s="9" t="s">
        <v>31</v>
      </c>
      <c r="B86" s="345">
        <v>1</v>
      </c>
      <c r="C86" s="345">
        <f t="shared" si="30"/>
        <v>196</v>
      </c>
      <c r="D86" s="345">
        <v>160</v>
      </c>
      <c r="E86" s="345">
        <v>36</v>
      </c>
      <c r="F86" s="346"/>
      <c r="G86" s="347">
        <v>6.51</v>
      </c>
      <c r="H86" s="348">
        <f t="shared" si="29"/>
        <v>468.72</v>
      </c>
      <c r="I86" s="346">
        <f t="shared" si="20"/>
        <v>579.29</v>
      </c>
    </row>
    <row r="87" spans="1:9" s="1" customFormat="1" ht="15.6" customHeight="1" x14ac:dyDescent="0.2">
      <c r="A87" s="9" t="s">
        <v>31</v>
      </c>
      <c r="B87" s="345">
        <v>1</v>
      </c>
      <c r="C87" s="345">
        <f t="shared" si="30"/>
        <v>168</v>
      </c>
      <c r="D87" s="345">
        <v>160</v>
      </c>
      <c r="E87" s="345">
        <v>8</v>
      </c>
      <c r="F87" s="346"/>
      <c r="G87" s="347">
        <v>6.51</v>
      </c>
      <c r="H87" s="348">
        <f t="shared" si="29"/>
        <v>104.16</v>
      </c>
      <c r="I87" s="346">
        <f t="shared" si="20"/>
        <v>128.72999999999999</v>
      </c>
    </row>
    <row r="88" spans="1:9" s="1" customFormat="1" ht="25.5" x14ac:dyDescent="0.2">
      <c r="A88" s="332" t="s">
        <v>18</v>
      </c>
      <c r="B88" s="344">
        <f>SUM(B89:B91)</f>
        <v>3</v>
      </c>
      <c r="C88" s="344"/>
      <c r="D88" s="344"/>
      <c r="E88" s="344">
        <f t="shared" ref="E88" si="31">SUM(E89:E91)</f>
        <v>38</v>
      </c>
      <c r="F88" s="344"/>
      <c r="G88" s="349"/>
      <c r="H88" s="350">
        <f>SUM(H89:H91)</f>
        <v>329.01</v>
      </c>
      <c r="I88" s="350">
        <f>SUM(I89:I91)</f>
        <v>406.63</v>
      </c>
    </row>
    <row r="89" spans="1:9" s="1" customFormat="1" ht="14.45" customHeight="1" x14ac:dyDescent="0.2">
      <c r="A89" s="9" t="s">
        <v>22</v>
      </c>
      <c r="B89" s="345">
        <v>1</v>
      </c>
      <c r="C89" s="345">
        <f>D89+E89</f>
        <v>180</v>
      </c>
      <c r="D89" s="345">
        <v>160</v>
      </c>
      <c r="E89" s="345">
        <v>20</v>
      </c>
      <c r="F89" s="345"/>
      <c r="G89" s="347">
        <v>4.3289999999999997</v>
      </c>
      <c r="H89" s="348">
        <f t="shared" ref="H89:H91" si="32">ROUND(G89*E89*2,2)</f>
        <v>173.16</v>
      </c>
      <c r="I89" s="346">
        <f t="shared" si="20"/>
        <v>214.01</v>
      </c>
    </row>
    <row r="90" spans="1:9" s="1" customFormat="1" ht="14.45" customHeight="1" x14ac:dyDescent="0.2">
      <c r="A90" s="9" t="s">
        <v>22</v>
      </c>
      <c r="B90" s="345">
        <v>1</v>
      </c>
      <c r="C90" s="345">
        <f t="shared" ref="C90:C91" si="33">D90+E90</f>
        <v>171</v>
      </c>
      <c r="D90" s="345">
        <v>160</v>
      </c>
      <c r="E90" s="345">
        <v>11</v>
      </c>
      <c r="F90" s="345"/>
      <c r="G90" s="347">
        <v>4.3289999999999997</v>
      </c>
      <c r="H90" s="348">
        <f t="shared" si="32"/>
        <v>95.24</v>
      </c>
      <c r="I90" s="346">
        <f t="shared" si="20"/>
        <v>117.71</v>
      </c>
    </row>
    <row r="91" spans="1:9" s="1" customFormat="1" ht="14.45" customHeight="1" x14ac:dyDescent="0.2">
      <c r="A91" s="9" t="s">
        <v>22</v>
      </c>
      <c r="B91" s="345">
        <v>1</v>
      </c>
      <c r="C91" s="345">
        <f t="shared" si="33"/>
        <v>167</v>
      </c>
      <c r="D91" s="345">
        <v>160</v>
      </c>
      <c r="E91" s="345">
        <v>7</v>
      </c>
      <c r="F91" s="345"/>
      <c r="G91" s="347">
        <v>4.3289999999999997</v>
      </c>
      <c r="H91" s="348">
        <f t="shared" si="32"/>
        <v>60.61</v>
      </c>
      <c r="I91" s="346">
        <f t="shared" si="20"/>
        <v>74.91</v>
      </c>
    </row>
    <row r="92" spans="1:9" s="1" customFormat="1" ht="25.15" customHeight="1" x14ac:dyDescent="0.2">
      <c r="A92" s="332" t="s">
        <v>19</v>
      </c>
      <c r="B92" s="344">
        <f>SUM(B93:B94)</f>
        <v>2</v>
      </c>
      <c r="C92" s="344"/>
      <c r="D92" s="344"/>
      <c r="E92" s="344">
        <f>SUM(E93:E94)</f>
        <v>33</v>
      </c>
      <c r="F92" s="344"/>
      <c r="G92" s="349"/>
      <c r="H92" s="350">
        <f>SUM(H93:H94)</f>
        <v>266.77</v>
      </c>
      <c r="I92" s="350">
        <f>SUM(I93:I94)</f>
        <v>329.7</v>
      </c>
    </row>
    <row r="93" spans="1:9" s="1" customFormat="1" ht="15" customHeight="1" x14ac:dyDescent="0.2">
      <c r="A93" s="9" t="s">
        <v>23</v>
      </c>
      <c r="B93" s="345">
        <v>1</v>
      </c>
      <c r="C93" s="345">
        <f>D93+E93</f>
        <v>166</v>
      </c>
      <c r="D93" s="345">
        <v>160</v>
      </c>
      <c r="E93" s="345">
        <v>6</v>
      </c>
      <c r="F93" s="346"/>
      <c r="G93" s="347">
        <v>4.0419999999999998</v>
      </c>
      <c r="H93" s="348">
        <f t="shared" ref="H93:H94" si="34">ROUND(G93*E93*2,2)</f>
        <v>48.5</v>
      </c>
      <c r="I93" s="346">
        <f t="shared" si="20"/>
        <v>59.94</v>
      </c>
    </row>
    <row r="94" spans="1:9" s="1" customFormat="1" ht="15" customHeight="1" x14ac:dyDescent="0.2">
      <c r="A94" s="9" t="s">
        <v>23</v>
      </c>
      <c r="B94" s="345">
        <v>1</v>
      </c>
      <c r="C94" s="345">
        <f>D94+E94</f>
        <v>187</v>
      </c>
      <c r="D94" s="345">
        <v>160</v>
      </c>
      <c r="E94" s="345">
        <v>27</v>
      </c>
      <c r="F94" s="346"/>
      <c r="G94" s="347">
        <v>4.0419999999999998</v>
      </c>
      <c r="H94" s="348">
        <f t="shared" si="34"/>
        <v>218.27</v>
      </c>
      <c r="I94" s="346">
        <f t="shared" si="20"/>
        <v>269.76</v>
      </c>
    </row>
    <row r="95" spans="1:9" s="1" customFormat="1" ht="14.25" customHeight="1" x14ac:dyDescent="0.2">
      <c r="A95" s="8" t="s">
        <v>32</v>
      </c>
      <c r="B95" s="342">
        <f>B96</f>
        <v>1</v>
      </c>
      <c r="C95" s="342"/>
      <c r="D95" s="342"/>
      <c r="E95" s="342">
        <f t="shared" ref="E95:I96" si="35">E96</f>
        <v>28</v>
      </c>
      <c r="F95" s="342"/>
      <c r="G95" s="342"/>
      <c r="H95" s="343">
        <f t="shared" si="35"/>
        <v>226.35</v>
      </c>
      <c r="I95" s="343">
        <f t="shared" si="35"/>
        <v>279.75</v>
      </c>
    </row>
    <row r="96" spans="1:9" s="1" customFormat="1" ht="28.5" customHeight="1" x14ac:dyDescent="0.2">
      <c r="A96" s="332" t="s">
        <v>19</v>
      </c>
      <c r="B96" s="344">
        <f>B97</f>
        <v>1</v>
      </c>
      <c r="C96" s="344"/>
      <c r="D96" s="344"/>
      <c r="E96" s="344">
        <f t="shared" si="35"/>
        <v>28</v>
      </c>
      <c r="F96" s="344"/>
      <c r="G96" s="344"/>
      <c r="H96" s="350">
        <f t="shared" si="35"/>
        <v>226.35</v>
      </c>
      <c r="I96" s="350">
        <f t="shared" si="35"/>
        <v>279.75</v>
      </c>
    </row>
    <row r="97" spans="1:1098" ht="14.25" customHeight="1" x14ac:dyDescent="0.2">
      <c r="A97" s="9" t="s">
        <v>23</v>
      </c>
      <c r="B97" s="345">
        <v>1</v>
      </c>
      <c r="C97" s="345">
        <f t="shared" ref="C97" si="36">D97+E97</f>
        <v>188</v>
      </c>
      <c r="D97" s="345">
        <v>160</v>
      </c>
      <c r="E97" s="345">
        <v>28</v>
      </c>
      <c r="F97" s="346"/>
      <c r="G97" s="347">
        <v>4.0419999999999998</v>
      </c>
      <c r="H97" s="348">
        <f t="shared" ref="H97" si="37">ROUND(G97*E97*2,2)</f>
        <v>226.35</v>
      </c>
      <c r="I97" s="346">
        <f t="shared" si="20"/>
        <v>279.75</v>
      </c>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1"/>
      <c r="VB97" s="1"/>
      <c r="VC97" s="1"/>
      <c r="VD97" s="1"/>
      <c r="VE97" s="1"/>
      <c r="VF97" s="1"/>
      <c r="VG97" s="1"/>
      <c r="VH97" s="1"/>
      <c r="VI97" s="1"/>
      <c r="VJ97" s="1"/>
      <c r="VK97" s="1"/>
      <c r="VL97" s="1"/>
      <c r="VM97" s="1"/>
      <c r="VN97" s="1"/>
      <c r="VO97" s="1"/>
      <c r="VP97" s="1"/>
      <c r="VQ97" s="1"/>
      <c r="VR97" s="1"/>
      <c r="VS97" s="1"/>
      <c r="VT97" s="1"/>
      <c r="VU97" s="1"/>
      <c r="VV97" s="1"/>
      <c r="VW97" s="1"/>
      <c r="VX97" s="1"/>
      <c r="VY97" s="1"/>
      <c r="VZ97" s="1"/>
      <c r="WA97" s="1"/>
      <c r="WB97" s="1"/>
      <c r="WC97" s="1"/>
      <c r="WD97" s="1"/>
      <c r="WE97" s="1"/>
      <c r="WF97" s="1"/>
      <c r="WG97" s="1"/>
      <c r="WH97" s="1"/>
      <c r="WI97" s="1"/>
      <c r="WJ97" s="1"/>
      <c r="WK97" s="1"/>
      <c r="WL97" s="1"/>
      <c r="WM97" s="1"/>
      <c r="WN97" s="1"/>
      <c r="WO97" s="1"/>
      <c r="WP97" s="1"/>
      <c r="WQ97" s="1"/>
      <c r="WR97" s="1"/>
      <c r="WS97" s="1"/>
      <c r="WT97" s="1"/>
      <c r="WU97" s="1"/>
      <c r="WV97" s="1"/>
      <c r="WW97" s="1"/>
      <c r="WX97" s="1"/>
      <c r="WY97" s="1"/>
      <c r="WZ97" s="1"/>
      <c r="XA97" s="1"/>
      <c r="XB97" s="1"/>
      <c r="XC97" s="1"/>
      <c r="XD97" s="1"/>
      <c r="XE97" s="1"/>
      <c r="XF97" s="1"/>
      <c r="XG97" s="1"/>
      <c r="XH97" s="1"/>
      <c r="XI97" s="1"/>
      <c r="XJ97" s="1"/>
      <c r="XK97" s="1"/>
      <c r="XL97" s="1"/>
      <c r="XM97" s="1"/>
      <c r="XN97" s="1"/>
      <c r="XO97" s="1"/>
      <c r="XP97" s="1"/>
      <c r="XQ97" s="1"/>
      <c r="XR97" s="1"/>
      <c r="XS97" s="1"/>
      <c r="XT97" s="1"/>
      <c r="XU97" s="1"/>
      <c r="XV97" s="1"/>
      <c r="XW97" s="1"/>
      <c r="XX97" s="1"/>
      <c r="XY97" s="1"/>
      <c r="XZ97" s="1"/>
      <c r="YA97" s="1"/>
      <c r="YB97" s="1"/>
      <c r="YC97" s="1"/>
      <c r="YD97" s="1"/>
      <c r="YE97" s="1"/>
      <c r="YF97" s="1"/>
      <c r="YG97" s="1"/>
      <c r="YH97" s="1"/>
      <c r="YI97" s="1"/>
      <c r="YJ97" s="1"/>
      <c r="YK97" s="1"/>
      <c r="YL97" s="1"/>
      <c r="YM97" s="1"/>
      <c r="YN97" s="1"/>
      <c r="YO97" s="1"/>
      <c r="YP97" s="1"/>
      <c r="YQ97" s="1"/>
      <c r="YR97" s="1"/>
      <c r="YS97" s="1"/>
      <c r="YT97" s="1"/>
      <c r="YU97" s="1"/>
      <c r="YV97" s="1"/>
      <c r="YW97" s="1"/>
      <c r="YX97" s="1"/>
      <c r="YY97" s="1"/>
      <c r="YZ97" s="1"/>
      <c r="ZA97" s="1"/>
      <c r="ZB97" s="1"/>
      <c r="ZC97" s="1"/>
      <c r="ZD97" s="1"/>
      <c r="ZE97" s="1"/>
      <c r="ZF97" s="1"/>
      <c r="ZG97" s="1"/>
      <c r="ZH97" s="1"/>
      <c r="ZI97" s="1"/>
      <c r="ZJ97" s="1"/>
      <c r="ZK97" s="1"/>
      <c r="ZL97" s="1"/>
      <c r="ZM97" s="1"/>
      <c r="ZN97" s="1"/>
      <c r="ZO97" s="1"/>
      <c r="ZP97" s="1"/>
      <c r="ZQ97" s="1"/>
      <c r="ZR97" s="1"/>
      <c r="ZS97" s="1"/>
      <c r="ZT97" s="1"/>
      <c r="ZU97" s="1"/>
      <c r="ZV97" s="1"/>
      <c r="ZW97" s="1"/>
      <c r="ZX97" s="1"/>
      <c r="ZY97" s="1"/>
      <c r="ZZ97" s="1"/>
      <c r="AAA97" s="1"/>
      <c r="AAB97" s="1"/>
      <c r="AAC97" s="1"/>
      <c r="AAD97" s="1"/>
      <c r="AAE97" s="1"/>
      <c r="AAF97" s="1"/>
      <c r="AAG97" s="1"/>
      <c r="AAH97" s="1"/>
      <c r="AAI97" s="1"/>
      <c r="AAJ97" s="1"/>
      <c r="AAK97" s="1"/>
      <c r="AAL97" s="1"/>
      <c r="AAM97" s="1"/>
      <c r="AAN97" s="1"/>
      <c r="AAO97" s="1"/>
      <c r="AAP97" s="1"/>
      <c r="AAQ97" s="1"/>
      <c r="AAR97" s="1"/>
      <c r="AAS97" s="1"/>
      <c r="AAT97" s="1"/>
      <c r="AAU97" s="1"/>
      <c r="AAV97" s="1"/>
      <c r="AAW97" s="1"/>
      <c r="AAX97" s="1"/>
      <c r="AAY97" s="1"/>
      <c r="AAZ97" s="1"/>
      <c r="ABA97" s="1"/>
      <c r="ABB97" s="1"/>
      <c r="ABC97" s="1"/>
      <c r="ABD97" s="1"/>
      <c r="ABE97" s="1"/>
      <c r="ABF97" s="1"/>
      <c r="ABG97" s="1"/>
      <c r="ABH97" s="1"/>
      <c r="ABI97" s="1"/>
      <c r="ABJ97" s="1"/>
      <c r="ABK97" s="1"/>
      <c r="ABL97" s="1"/>
      <c r="ABM97" s="1"/>
      <c r="ABN97" s="1"/>
      <c r="ABO97" s="1"/>
      <c r="ABP97" s="1"/>
      <c r="ABQ97" s="1"/>
      <c r="ABR97" s="1"/>
      <c r="ABS97" s="1"/>
      <c r="ABT97" s="1"/>
      <c r="ABU97" s="1"/>
      <c r="ABV97" s="1"/>
      <c r="ABW97" s="1"/>
      <c r="ABX97" s="1"/>
      <c r="ABY97" s="1"/>
      <c r="ABZ97" s="1"/>
      <c r="ACA97" s="1"/>
      <c r="ACB97" s="1"/>
      <c r="ACC97" s="1"/>
      <c r="ACD97" s="1"/>
      <c r="ACE97" s="1"/>
      <c r="ACF97" s="1"/>
      <c r="ACG97" s="1"/>
      <c r="ACH97" s="1"/>
      <c r="ACI97" s="1"/>
      <c r="ACJ97" s="1"/>
      <c r="ACK97" s="1"/>
      <c r="ACL97" s="1"/>
      <c r="ACM97" s="1"/>
      <c r="ACN97" s="1"/>
      <c r="ACO97" s="1"/>
      <c r="ACP97" s="1"/>
      <c r="ACQ97" s="1"/>
      <c r="ACR97" s="1"/>
      <c r="ACS97" s="1"/>
      <c r="ACT97" s="1"/>
      <c r="ACU97" s="1"/>
      <c r="ACV97" s="1"/>
      <c r="ACW97" s="1"/>
      <c r="ACX97" s="1"/>
      <c r="ACY97" s="1"/>
      <c r="ACZ97" s="1"/>
      <c r="ADA97" s="1"/>
      <c r="ADB97" s="1"/>
      <c r="ADC97" s="1"/>
      <c r="ADD97" s="1"/>
      <c r="ADE97" s="1"/>
      <c r="ADF97" s="1"/>
      <c r="ADG97" s="1"/>
      <c r="ADH97" s="1"/>
      <c r="ADI97" s="1"/>
      <c r="ADJ97" s="1"/>
      <c r="ADK97" s="1"/>
      <c r="ADL97" s="1"/>
      <c r="ADM97" s="1"/>
      <c r="ADN97" s="1"/>
      <c r="ADO97" s="1"/>
      <c r="ADP97" s="1"/>
      <c r="ADQ97" s="1"/>
      <c r="ADR97" s="1"/>
      <c r="ADS97" s="1"/>
      <c r="ADT97" s="1"/>
      <c r="ADU97" s="1"/>
      <c r="ADV97" s="1"/>
      <c r="ADW97" s="1"/>
      <c r="ADX97" s="1"/>
      <c r="ADY97" s="1"/>
      <c r="ADZ97" s="1"/>
      <c r="AEA97" s="1"/>
      <c r="AEB97" s="1"/>
      <c r="AEC97" s="1"/>
      <c r="AED97" s="1"/>
      <c r="AEE97" s="1"/>
      <c r="AEF97" s="1"/>
      <c r="AEG97" s="1"/>
      <c r="AEH97" s="1"/>
      <c r="AEI97" s="1"/>
      <c r="AEJ97" s="1"/>
      <c r="AEK97" s="1"/>
      <c r="AEL97" s="1"/>
      <c r="AEM97" s="1"/>
      <c r="AEN97" s="1"/>
      <c r="AEO97" s="1"/>
      <c r="AEP97" s="1"/>
      <c r="AEQ97" s="1"/>
      <c r="AER97" s="1"/>
      <c r="AES97" s="1"/>
      <c r="AET97" s="1"/>
      <c r="AEU97" s="1"/>
      <c r="AEV97" s="1"/>
      <c r="AEW97" s="1"/>
      <c r="AEX97" s="1"/>
      <c r="AEY97" s="1"/>
      <c r="AEZ97" s="1"/>
      <c r="AFA97" s="1"/>
      <c r="AFB97" s="1"/>
      <c r="AFC97" s="1"/>
      <c r="AFD97" s="1"/>
      <c r="AFE97" s="1"/>
      <c r="AFF97" s="1"/>
      <c r="AFG97" s="1"/>
      <c r="AFH97" s="1"/>
      <c r="AFI97" s="1"/>
      <c r="AFJ97" s="1"/>
      <c r="AFK97" s="1"/>
      <c r="AFL97" s="1"/>
      <c r="AFM97" s="1"/>
      <c r="AFN97" s="1"/>
      <c r="AFO97" s="1"/>
      <c r="AFP97" s="1"/>
      <c r="AFQ97" s="1"/>
      <c r="AFR97" s="1"/>
      <c r="AFS97" s="1"/>
      <c r="AFT97" s="1"/>
      <c r="AFU97" s="1"/>
      <c r="AFV97" s="1"/>
      <c r="AFW97" s="1"/>
      <c r="AFX97" s="1"/>
      <c r="AFY97" s="1"/>
      <c r="AFZ97" s="1"/>
      <c r="AGA97" s="1"/>
      <c r="AGB97" s="1"/>
      <c r="AGC97" s="1"/>
      <c r="AGD97" s="1"/>
      <c r="AGE97" s="1"/>
      <c r="AGF97" s="1"/>
      <c r="AGG97" s="1"/>
      <c r="AGH97" s="1"/>
      <c r="AGI97" s="1"/>
      <c r="AGJ97" s="1"/>
      <c r="AGK97" s="1"/>
      <c r="AGL97" s="1"/>
      <c r="AGM97" s="1"/>
      <c r="AGN97" s="1"/>
      <c r="AGO97" s="1"/>
      <c r="AGP97" s="1"/>
      <c r="AGQ97" s="1"/>
      <c r="AGR97" s="1"/>
      <c r="AGS97" s="1"/>
      <c r="AGT97" s="1"/>
      <c r="AGU97" s="1"/>
      <c r="AGV97" s="1"/>
      <c r="AGW97" s="1"/>
      <c r="AGX97" s="1"/>
      <c r="AGY97" s="1"/>
      <c r="AGZ97" s="1"/>
      <c r="AHA97" s="1"/>
      <c r="AHB97" s="1"/>
      <c r="AHC97" s="1"/>
      <c r="AHD97" s="1"/>
      <c r="AHE97" s="1"/>
      <c r="AHF97" s="1"/>
      <c r="AHG97" s="1"/>
      <c r="AHH97" s="1"/>
      <c r="AHI97" s="1"/>
      <c r="AHJ97" s="1"/>
      <c r="AHK97" s="1"/>
      <c r="AHL97" s="1"/>
      <c r="AHM97" s="1"/>
      <c r="AHN97" s="1"/>
      <c r="AHO97" s="1"/>
      <c r="AHP97" s="1"/>
      <c r="AHQ97" s="1"/>
      <c r="AHR97" s="1"/>
      <c r="AHS97" s="1"/>
      <c r="AHT97" s="1"/>
      <c r="AHU97" s="1"/>
      <c r="AHV97" s="1"/>
      <c r="AHW97" s="1"/>
      <c r="AHX97" s="1"/>
      <c r="AHY97" s="1"/>
      <c r="AHZ97" s="1"/>
      <c r="AIA97" s="1"/>
      <c r="AIB97" s="1"/>
      <c r="AIC97" s="1"/>
      <c r="AID97" s="1"/>
      <c r="AIE97" s="1"/>
      <c r="AIF97" s="1"/>
      <c r="AIG97" s="1"/>
      <c r="AIH97" s="1"/>
      <c r="AII97" s="1"/>
      <c r="AIJ97" s="1"/>
      <c r="AIK97" s="1"/>
      <c r="AIL97" s="1"/>
      <c r="AIM97" s="1"/>
      <c r="AIN97" s="1"/>
      <c r="AIO97" s="1"/>
      <c r="AIP97" s="1"/>
      <c r="AIQ97" s="1"/>
      <c r="AIR97" s="1"/>
      <c r="AIS97" s="1"/>
      <c r="AIT97" s="1"/>
      <c r="AIU97" s="1"/>
      <c r="AIV97" s="1"/>
      <c r="AIW97" s="1"/>
      <c r="AIX97" s="1"/>
      <c r="AIY97" s="1"/>
      <c r="AIZ97" s="1"/>
      <c r="AJA97" s="1"/>
      <c r="AJB97" s="1"/>
      <c r="AJC97" s="1"/>
      <c r="AJD97" s="1"/>
      <c r="AJE97" s="1"/>
      <c r="AJF97" s="1"/>
      <c r="AJG97" s="1"/>
      <c r="AJH97" s="1"/>
      <c r="AJI97" s="1"/>
      <c r="AJJ97" s="1"/>
      <c r="AJK97" s="1"/>
      <c r="AJL97" s="1"/>
      <c r="AJM97" s="1"/>
      <c r="AJN97" s="1"/>
      <c r="AJO97" s="1"/>
      <c r="AJP97" s="1"/>
      <c r="AJQ97" s="1"/>
      <c r="AJR97" s="1"/>
      <c r="AJS97" s="1"/>
      <c r="AJT97" s="1"/>
      <c r="AJU97" s="1"/>
      <c r="AJV97" s="1"/>
      <c r="AJW97" s="1"/>
      <c r="AJX97" s="1"/>
      <c r="AJY97" s="1"/>
      <c r="AJZ97" s="1"/>
      <c r="AKA97" s="1"/>
      <c r="AKB97" s="1"/>
      <c r="AKC97" s="1"/>
      <c r="AKD97" s="1"/>
      <c r="AKE97" s="1"/>
      <c r="AKF97" s="1"/>
      <c r="AKG97" s="1"/>
      <c r="AKH97" s="1"/>
      <c r="AKI97" s="1"/>
      <c r="AKJ97" s="1"/>
      <c r="AKK97" s="1"/>
      <c r="AKL97" s="1"/>
      <c r="AKM97" s="1"/>
      <c r="AKN97" s="1"/>
      <c r="AKO97" s="1"/>
      <c r="AKP97" s="1"/>
      <c r="AKQ97" s="1"/>
      <c r="AKR97" s="1"/>
      <c r="AKS97" s="1"/>
      <c r="AKT97" s="1"/>
      <c r="AKU97" s="1"/>
      <c r="AKV97" s="1"/>
      <c r="AKW97" s="1"/>
      <c r="AKX97" s="1"/>
      <c r="AKY97" s="1"/>
      <c r="AKZ97" s="1"/>
      <c r="ALA97" s="1"/>
      <c r="ALB97" s="1"/>
      <c r="ALC97" s="1"/>
      <c r="ALD97" s="1"/>
      <c r="ALE97" s="1"/>
      <c r="ALF97" s="1"/>
      <c r="ALG97" s="1"/>
      <c r="ALH97" s="1"/>
      <c r="ALI97" s="1"/>
      <c r="ALJ97" s="1"/>
      <c r="ALK97" s="1"/>
      <c r="ALL97" s="1"/>
      <c r="ALM97" s="1"/>
      <c r="ALN97" s="1"/>
      <c r="ALO97" s="1"/>
      <c r="ALP97" s="1"/>
      <c r="ALQ97" s="1"/>
      <c r="ALR97" s="1"/>
      <c r="ALS97" s="1"/>
      <c r="ALT97" s="1"/>
      <c r="ALU97" s="1"/>
      <c r="ALV97" s="1"/>
      <c r="ALW97" s="1"/>
      <c r="ALX97" s="1"/>
      <c r="ALY97" s="1"/>
      <c r="ALZ97" s="1"/>
      <c r="AMA97" s="1"/>
      <c r="AMB97" s="1"/>
      <c r="AMC97" s="1"/>
      <c r="AMD97" s="1"/>
      <c r="AME97" s="1"/>
      <c r="AMF97" s="1"/>
      <c r="AMG97" s="1"/>
      <c r="AMH97" s="1"/>
      <c r="AMI97" s="1"/>
      <c r="AMJ97" s="1"/>
      <c r="AMK97" s="1"/>
      <c r="AML97" s="1"/>
      <c r="AMM97" s="1"/>
      <c r="AMN97" s="1"/>
      <c r="AMO97" s="1"/>
      <c r="AMP97" s="1"/>
      <c r="AMQ97" s="1"/>
      <c r="AMR97" s="1"/>
      <c r="AMS97" s="1"/>
      <c r="AMT97" s="1"/>
      <c r="AMU97" s="1"/>
      <c r="AMV97" s="1"/>
      <c r="AMW97" s="1"/>
      <c r="AMX97" s="1"/>
      <c r="AMY97" s="1"/>
      <c r="AMZ97" s="1"/>
      <c r="ANA97" s="1"/>
      <c r="ANB97" s="1"/>
      <c r="ANC97" s="1"/>
      <c r="AND97" s="1"/>
      <c r="ANE97" s="1"/>
      <c r="ANF97" s="1"/>
      <c r="ANG97" s="1"/>
      <c r="ANH97" s="1"/>
      <c r="ANI97" s="1"/>
      <c r="ANJ97" s="1"/>
      <c r="ANK97" s="1"/>
      <c r="ANL97" s="1"/>
      <c r="ANM97" s="1"/>
      <c r="ANN97" s="1"/>
      <c r="ANO97" s="1"/>
      <c r="ANP97" s="1"/>
      <c r="ANQ97" s="1"/>
      <c r="ANR97" s="1"/>
      <c r="ANS97" s="1"/>
      <c r="ANT97" s="1"/>
      <c r="ANU97" s="1"/>
      <c r="ANV97" s="1"/>
      <c r="ANW97" s="1"/>
      <c r="ANX97" s="1"/>
      <c r="ANY97" s="1"/>
      <c r="ANZ97" s="1"/>
      <c r="AOA97" s="1"/>
      <c r="AOB97" s="1"/>
      <c r="AOC97" s="1"/>
      <c r="AOD97" s="1"/>
      <c r="AOE97" s="1"/>
      <c r="AOF97" s="1"/>
      <c r="AOG97" s="1"/>
      <c r="AOH97" s="1"/>
      <c r="AOI97" s="1"/>
      <c r="AOJ97" s="1"/>
      <c r="AOK97" s="1"/>
      <c r="AOL97" s="1"/>
      <c r="AOM97" s="1"/>
      <c r="AON97" s="1"/>
      <c r="AOO97" s="1"/>
      <c r="AOP97" s="1"/>
      <c r="AOQ97" s="1"/>
      <c r="AOR97" s="1"/>
      <c r="AOS97" s="1"/>
      <c r="AOT97" s="1"/>
      <c r="AOU97" s="1"/>
      <c r="AOV97" s="1"/>
      <c r="AOW97" s="1"/>
      <c r="AOX97" s="1"/>
      <c r="AOY97" s="1"/>
      <c r="AOZ97" s="1"/>
      <c r="APA97" s="1"/>
      <c r="APB97" s="1"/>
      <c r="APC97" s="1"/>
      <c r="APD97" s="1"/>
      <c r="APE97" s="1"/>
      <c r="APF97" s="1"/>
    </row>
    <row r="98" spans="1:1098" ht="28.9" customHeight="1" x14ac:dyDescent="0.2">
      <c r="A98" s="15" t="s">
        <v>34</v>
      </c>
      <c r="B98" s="342">
        <f>B99+B105+B110</f>
        <v>11</v>
      </c>
      <c r="C98" s="342"/>
      <c r="D98" s="342"/>
      <c r="E98" s="342">
        <f t="shared" ref="E98:I98" si="38">E99+E105+E110</f>
        <v>452</v>
      </c>
      <c r="F98" s="342"/>
      <c r="G98" s="342"/>
      <c r="H98" s="343">
        <f t="shared" si="38"/>
        <v>4565.16</v>
      </c>
      <c r="I98" s="343">
        <f t="shared" si="38"/>
        <v>5642.1</v>
      </c>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1"/>
      <c r="VB98" s="1"/>
      <c r="VC98" s="1"/>
      <c r="VD98" s="1"/>
      <c r="VE98" s="1"/>
      <c r="VF98" s="1"/>
      <c r="VG98" s="1"/>
      <c r="VH98" s="1"/>
      <c r="VI98" s="1"/>
      <c r="VJ98" s="1"/>
      <c r="VK98" s="1"/>
      <c r="VL98" s="1"/>
      <c r="VM98" s="1"/>
      <c r="VN98" s="1"/>
      <c r="VO98" s="1"/>
      <c r="VP98" s="1"/>
      <c r="VQ98" s="1"/>
      <c r="VR98" s="1"/>
      <c r="VS98" s="1"/>
      <c r="VT98" s="1"/>
      <c r="VU98" s="1"/>
      <c r="VV98" s="1"/>
      <c r="VW98" s="1"/>
      <c r="VX98" s="1"/>
      <c r="VY98" s="1"/>
      <c r="VZ98" s="1"/>
      <c r="WA98" s="1"/>
      <c r="WB98" s="1"/>
      <c r="WC98" s="1"/>
      <c r="WD98" s="1"/>
      <c r="WE98" s="1"/>
      <c r="WF98" s="1"/>
      <c r="WG98" s="1"/>
      <c r="WH98" s="1"/>
      <c r="WI98" s="1"/>
      <c r="WJ98" s="1"/>
      <c r="WK98" s="1"/>
      <c r="WL98" s="1"/>
      <c r="WM98" s="1"/>
      <c r="WN98" s="1"/>
      <c r="WO98" s="1"/>
      <c r="WP98" s="1"/>
      <c r="WQ98" s="1"/>
      <c r="WR98" s="1"/>
      <c r="WS98" s="1"/>
      <c r="WT98" s="1"/>
      <c r="WU98" s="1"/>
      <c r="WV98" s="1"/>
      <c r="WW98" s="1"/>
      <c r="WX98" s="1"/>
      <c r="WY98" s="1"/>
      <c r="WZ98" s="1"/>
      <c r="XA98" s="1"/>
      <c r="XB98" s="1"/>
      <c r="XC98" s="1"/>
      <c r="XD98" s="1"/>
      <c r="XE98" s="1"/>
      <c r="XF98" s="1"/>
      <c r="XG98" s="1"/>
      <c r="XH98" s="1"/>
      <c r="XI98" s="1"/>
      <c r="XJ98" s="1"/>
      <c r="XK98" s="1"/>
      <c r="XL98" s="1"/>
      <c r="XM98" s="1"/>
      <c r="XN98" s="1"/>
      <c r="XO98" s="1"/>
      <c r="XP98" s="1"/>
      <c r="XQ98" s="1"/>
      <c r="XR98" s="1"/>
      <c r="XS98" s="1"/>
      <c r="XT98" s="1"/>
      <c r="XU98" s="1"/>
      <c r="XV98" s="1"/>
      <c r="XW98" s="1"/>
      <c r="XX98" s="1"/>
      <c r="XY98" s="1"/>
      <c r="XZ98" s="1"/>
      <c r="YA98" s="1"/>
      <c r="YB98" s="1"/>
      <c r="YC98" s="1"/>
      <c r="YD98" s="1"/>
      <c r="YE98" s="1"/>
      <c r="YF98" s="1"/>
      <c r="YG98" s="1"/>
      <c r="YH98" s="1"/>
      <c r="YI98" s="1"/>
      <c r="YJ98" s="1"/>
      <c r="YK98" s="1"/>
      <c r="YL98" s="1"/>
      <c r="YM98" s="1"/>
      <c r="YN98" s="1"/>
      <c r="YO98" s="1"/>
      <c r="YP98" s="1"/>
      <c r="YQ98" s="1"/>
      <c r="YR98" s="1"/>
      <c r="YS98" s="1"/>
      <c r="YT98" s="1"/>
      <c r="YU98" s="1"/>
      <c r="YV98" s="1"/>
      <c r="YW98" s="1"/>
      <c r="YX98" s="1"/>
      <c r="YY98" s="1"/>
      <c r="YZ98" s="1"/>
      <c r="ZA98" s="1"/>
      <c r="ZB98" s="1"/>
      <c r="ZC98" s="1"/>
      <c r="ZD98" s="1"/>
      <c r="ZE98" s="1"/>
      <c r="ZF98" s="1"/>
      <c r="ZG98" s="1"/>
      <c r="ZH98" s="1"/>
      <c r="ZI98" s="1"/>
      <c r="ZJ98" s="1"/>
      <c r="ZK98" s="1"/>
      <c r="ZL98" s="1"/>
      <c r="ZM98" s="1"/>
      <c r="ZN98" s="1"/>
      <c r="ZO98" s="1"/>
      <c r="ZP98" s="1"/>
      <c r="ZQ98" s="1"/>
      <c r="ZR98" s="1"/>
      <c r="ZS98" s="1"/>
      <c r="ZT98" s="1"/>
      <c r="ZU98" s="1"/>
      <c r="ZV98" s="1"/>
      <c r="ZW98" s="1"/>
      <c r="ZX98" s="1"/>
      <c r="ZY98" s="1"/>
      <c r="ZZ98" s="1"/>
      <c r="AAA98" s="1"/>
      <c r="AAB98" s="1"/>
      <c r="AAC98" s="1"/>
      <c r="AAD98" s="1"/>
      <c r="AAE98" s="1"/>
      <c r="AAF98" s="1"/>
      <c r="AAG98" s="1"/>
      <c r="AAH98" s="1"/>
      <c r="AAI98" s="1"/>
      <c r="AAJ98" s="1"/>
      <c r="AAK98" s="1"/>
      <c r="AAL98" s="1"/>
      <c r="AAM98" s="1"/>
      <c r="AAN98" s="1"/>
      <c r="AAO98" s="1"/>
      <c r="AAP98" s="1"/>
      <c r="AAQ98" s="1"/>
      <c r="AAR98" s="1"/>
      <c r="AAS98" s="1"/>
      <c r="AAT98" s="1"/>
      <c r="AAU98" s="1"/>
      <c r="AAV98" s="1"/>
      <c r="AAW98" s="1"/>
      <c r="AAX98" s="1"/>
      <c r="AAY98" s="1"/>
      <c r="AAZ98" s="1"/>
      <c r="ABA98" s="1"/>
      <c r="ABB98" s="1"/>
      <c r="ABC98" s="1"/>
      <c r="ABD98" s="1"/>
      <c r="ABE98" s="1"/>
      <c r="ABF98" s="1"/>
      <c r="ABG98" s="1"/>
      <c r="ABH98" s="1"/>
      <c r="ABI98" s="1"/>
      <c r="ABJ98" s="1"/>
      <c r="ABK98" s="1"/>
      <c r="ABL98" s="1"/>
      <c r="ABM98" s="1"/>
      <c r="ABN98" s="1"/>
      <c r="ABO98" s="1"/>
      <c r="ABP98" s="1"/>
      <c r="ABQ98" s="1"/>
      <c r="ABR98" s="1"/>
      <c r="ABS98" s="1"/>
      <c r="ABT98" s="1"/>
      <c r="ABU98" s="1"/>
      <c r="ABV98" s="1"/>
      <c r="ABW98" s="1"/>
      <c r="ABX98" s="1"/>
      <c r="ABY98" s="1"/>
      <c r="ABZ98" s="1"/>
      <c r="ACA98" s="1"/>
      <c r="ACB98" s="1"/>
      <c r="ACC98" s="1"/>
      <c r="ACD98" s="1"/>
      <c r="ACE98" s="1"/>
      <c r="ACF98" s="1"/>
      <c r="ACG98" s="1"/>
      <c r="ACH98" s="1"/>
      <c r="ACI98" s="1"/>
      <c r="ACJ98" s="1"/>
      <c r="ACK98" s="1"/>
      <c r="ACL98" s="1"/>
      <c r="ACM98" s="1"/>
      <c r="ACN98" s="1"/>
      <c r="ACO98" s="1"/>
      <c r="ACP98" s="1"/>
      <c r="ACQ98" s="1"/>
      <c r="ACR98" s="1"/>
      <c r="ACS98" s="1"/>
      <c r="ACT98" s="1"/>
      <c r="ACU98" s="1"/>
      <c r="ACV98" s="1"/>
      <c r="ACW98" s="1"/>
      <c r="ACX98" s="1"/>
      <c r="ACY98" s="1"/>
      <c r="ACZ98" s="1"/>
      <c r="ADA98" s="1"/>
      <c r="ADB98" s="1"/>
      <c r="ADC98" s="1"/>
      <c r="ADD98" s="1"/>
      <c r="ADE98" s="1"/>
      <c r="ADF98" s="1"/>
      <c r="ADG98" s="1"/>
      <c r="ADH98" s="1"/>
      <c r="ADI98" s="1"/>
      <c r="ADJ98" s="1"/>
      <c r="ADK98" s="1"/>
      <c r="ADL98" s="1"/>
      <c r="ADM98" s="1"/>
      <c r="ADN98" s="1"/>
      <c r="ADO98" s="1"/>
      <c r="ADP98" s="1"/>
      <c r="ADQ98" s="1"/>
      <c r="ADR98" s="1"/>
      <c r="ADS98" s="1"/>
      <c r="ADT98" s="1"/>
      <c r="ADU98" s="1"/>
      <c r="ADV98" s="1"/>
      <c r="ADW98" s="1"/>
      <c r="ADX98" s="1"/>
      <c r="ADY98" s="1"/>
      <c r="ADZ98" s="1"/>
      <c r="AEA98" s="1"/>
      <c r="AEB98" s="1"/>
      <c r="AEC98" s="1"/>
      <c r="AED98" s="1"/>
      <c r="AEE98" s="1"/>
      <c r="AEF98" s="1"/>
      <c r="AEG98" s="1"/>
      <c r="AEH98" s="1"/>
      <c r="AEI98" s="1"/>
      <c r="AEJ98" s="1"/>
      <c r="AEK98" s="1"/>
      <c r="AEL98" s="1"/>
      <c r="AEM98" s="1"/>
      <c r="AEN98" s="1"/>
      <c r="AEO98" s="1"/>
      <c r="AEP98" s="1"/>
      <c r="AEQ98" s="1"/>
      <c r="AER98" s="1"/>
      <c r="AES98" s="1"/>
      <c r="AET98" s="1"/>
      <c r="AEU98" s="1"/>
      <c r="AEV98" s="1"/>
      <c r="AEW98" s="1"/>
      <c r="AEX98" s="1"/>
      <c r="AEY98" s="1"/>
      <c r="AEZ98" s="1"/>
      <c r="AFA98" s="1"/>
      <c r="AFB98" s="1"/>
      <c r="AFC98" s="1"/>
      <c r="AFD98" s="1"/>
      <c r="AFE98" s="1"/>
      <c r="AFF98" s="1"/>
      <c r="AFG98" s="1"/>
      <c r="AFH98" s="1"/>
      <c r="AFI98" s="1"/>
      <c r="AFJ98" s="1"/>
      <c r="AFK98" s="1"/>
      <c r="AFL98" s="1"/>
      <c r="AFM98" s="1"/>
      <c r="AFN98" s="1"/>
      <c r="AFO98" s="1"/>
      <c r="AFP98" s="1"/>
      <c r="AFQ98" s="1"/>
      <c r="AFR98" s="1"/>
      <c r="AFS98" s="1"/>
      <c r="AFT98" s="1"/>
      <c r="AFU98" s="1"/>
      <c r="AFV98" s="1"/>
      <c r="AFW98" s="1"/>
      <c r="AFX98" s="1"/>
      <c r="AFY98" s="1"/>
      <c r="AFZ98" s="1"/>
      <c r="AGA98" s="1"/>
      <c r="AGB98" s="1"/>
      <c r="AGC98" s="1"/>
      <c r="AGD98" s="1"/>
      <c r="AGE98" s="1"/>
      <c r="AGF98" s="1"/>
      <c r="AGG98" s="1"/>
      <c r="AGH98" s="1"/>
      <c r="AGI98" s="1"/>
      <c r="AGJ98" s="1"/>
      <c r="AGK98" s="1"/>
      <c r="AGL98" s="1"/>
      <c r="AGM98" s="1"/>
      <c r="AGN98" s="1"/>
      <c r="AGO98" s="1"/>
      <c r="AGP98" s="1"/>
      <c r="AGQ98" s="1"/>
      <c r="AGR98" s="1"/>
      <c r="AGS98" s="1"/>
      <c r="AGT98" s="1"/>
      <c r="AGU98" s="1"/>
      <c r="AGV98" s="1"/>
      <c r="AGW98" s="1"/>
      <c r="AGX98" s="1"/>
      <c r="AGY98" s="1"/>
      <c r="AGZ98" s="1"/>
      <c r="AHA98" s="1"/>
      <c r="AHB98" s="1"/>
      <c r="AHC98" s="1"/>
      <c r="AHD98" s="1"/>
      <c r="AHE98" s="1"/>
      <c r="AHF98" s="1"/>
      <c r="AHG98" s="1"/>
      <c r="AHH98" s="1"/>
      <c r="AHI98" s="1"/>
      <c r="AHJ98" s="1"/>
      <c r="AHK98" s="1"/>
      <c r="AHL98" s="1"/>
      <c r="AHM98" s="1"/>
      <c r="AHN98" s="1"/>
      <c r="AHO98" s="1"/>
      <c r="AHP98" s="1"/>
      <c r="AHQ98" s="1"/>
      <c r="AHR98" s="1"/>
      <c r="AHS98" s="1"/>
      <c r="AHT98" s="1"/>
      <c r="AHU98" s="1"/>
      <c r="AHV98" s="1"/>
      <c r="AHW98" s="1"/>
      <c r="AHX98" s="1"/>
      <c r="AHY98" s="1"/>
      <c r="AHZ98" s="1"/>
      <c r="AIA98" s="1"/>
      <c r="AIB98" s="1"/>
      <c r="AIC98" s="1"/>
      <c r="AID98" s="1"/>
      <c r="AIE98" s="1"/>
      <c r="AIF98" s="1"/>
      <c r="AIG98" s="1"/>
      <c r="AIH98" s="1"/>
      <c r="AII98" s="1"/>
      <c r="AIJ98" s="1"/>
      <c r="AIK98" s="1"/>
      <c r="AIL98" s="1"/>
      <c r="AIM98" s="1"/>
      <c r="AIN98" s="1"/>
      <c r="AIO98" s="1"/>
      <c r="AIP98" s="1"/>
      <c r="AIQ98" s="1"/>
      <c r="AIR98" s="1"/>
      <c r="AIS98" s="1"/>
      <c r="AIT98" s="1"/>
      <c r="AIU98" s="1"/>
      <c r="AIV98" s="1"/>
      <c r="AIW98" s="1"/>
      <c r="AIX98" s="1"/>
      <c r="AIY98" s="1"/>
      <c r="AIZ98" s="1"/>
      <c r="AJA98" s="1"/>
      <c r="AJB98" s="1"/>
      <c r="AJC98" s="1"/>
      <c r="AJD98" s="1"/>
      <c r="AJE98" s="1"/>
      <c r="AJF98" s="1"/>
      <c r="AJG98" s="1"/>
      <c r="AJH98" s="1"/>
      <c r="AJI98" s="1"/>
      <c r="AJJ98" s="1"/>
      <c r="AJK98" s="1"/>
      <c r="AJL98" s="1"/>
      <c r="AJM98" s="1"/>
      <c r="AJN98" s="1"/>
      <c r="AJO98" s="1"/>
      <c r="AJP98" s="1"/>
      <c r="AJQ98" s="1"/>
      <c r="AJR98" s="1"/>
      <c r="AJS98" s="1"/>
      <c r="AJT98" s="1"/>
      <c r="AJU98" s="1"/>
      <c r="AJV98" s="1"/>
      <c r="AJW98" s="1"/>
      <c r="AJX98" s="1"/>
      <c r="AJY98" s="1"/>
      <c r="AJZ98" s="1"/>
      <c r="AKA98" s="1"/>
      <c r="AKB98" s="1"/>
      <c r="AKC98" s="1"/>
      <c r="AKD98" s="1"/>
      <c r="AKE98" s="1"/>
      <c r="AKF98" s="1"/>
      <c r="AKG98" s="1"/>
      <c r="AKH98" s="1"/>
      <c r="AKI98" s="1"/>
      <c r="AKJ98" s="1"/>
      <c r="AKK98" s="1"/>
      <c r="AKL98" s="1"/>
      <c r="AKM98" s="1"/>
      <c r="AKN98" s="1"/>
      <c r="AKO98" s="1"/>
      <c r="AKP98" s="1"/>
      <c r="AKQ98" s="1"/>
      <c r="AKR98" s="1"/>
      <c r="AKS98" s="1"/>
      <c r="AKT98" s="1"/>
      <c r="AKU98" s="1"/>
      <c r="AKV98" s="1"/>
      <c r="AKW98" s="1"/>
      <c r="AKX98" s="1"/>
      <c r="AKY98" s="1"/>
      <c r="AKZ98" s="1"/>
      <c r="ALA98" s="1"/>
      <c r="ALB98" s="1"/>
      <c r="ALC98" s="1"/>
      <c r="ALD98" s="1"/>
      <c r="ALE98" s="1"/>
      <c r="ALF98" s="1"/>
      <c r="ALG98" s="1"/>
      <c r="ALH98" s="1"/>
      <c r="ALI98" s="1"/>
      <c r="ALJ98" s="1"/>
      <c r="ALK98" s="1"/>
      <c r="ALL98" s="1"/>
      <c r="ALM98" s="1"/>
      <c r="ALN98" s="1"/>
      <c r="ALO98" s="1"/>
      <c r="ALP98" s="1"/>
      <c r="ALQ98" s="1"/>
      <c r="ALR98" s="1"/>
      <c r="ALS98" s="1"/>
      <c r="ALT98" s="1"/>
      <c r="ALU98" s="1"/>
      <c r="ALV98" s="1"/>
      <c r="ALW98" s="1"/>
      <c r="ALX98" s="1"/>
      <c r="ALY98" s="1"/>
      <c r="ALZ98" s="1"/>
      <c r="AMA98" s="1"/>
      <c r="AMB98" s="1"/>
      <c r="AMC98" s="1"/>
      <c r="AMD98" s="1"/>
      <c r="AME98" s="1"/>
      <c r="AMF98" s="1"/>
      <c r="AMG98" s="1"/>
      <c r="AMH98" s="1"/>
      <c r="AMI98" s="1"/>
      <c r="AMJ98" s="1"/>
      <c r="AMK98" s="1"/>
      <c r="AML98" s="1"/>
      <c r="AMM98" s="1"/>
      <c r="AMN98" s="1"/>
      <c r="AMO98" s="1"/>
      <c r="AMP98" s="1"/>
      <c r="AMQ98" s="1"/>
      <c r="AMR98" s="1"/>
      <c r="AMS98" s="1"/>
      <c r="AMT98" s="1"/>
      <c r="AMU98" s="1"/>
      <c r="AMV98" s="1"/>
      <c r="AMW98" s="1"/>
      <c r="AMX98" s="1"/>
      <c r="AMY98" s="1"/>
      <c r="AMZ98" s="1"/>
      <c r="ANA98" s="1"/>
      <c r="ANB98" s="1"/>
      <c r="ANC98" s="1"/>
      <c r="AND98" s="1"/>
      <c r="ANE98" s="1"/>
      <c r="ANF98" s="1"/>
      <c r="ANG98" s="1"/>
      <c r="ANH98" s="1"/>
      <c r="ANI98" s="1"/>
      <c r="ANJ98" s="1"/>
      <c r="ANK98" s="1"/>
      <c r="ANL98" s="1"/>
      <c r="ANM98" s="1"/>
      <c r="ANN98" s="1"/>
      <c r="ANO98" s="1"/>
      <c r="ANP98" s="1"/>
      <c r="ANQ98" s="1"/>
      <c r="ANR98" s="1"/>
      <c r="ANS98" s="1"/>
      <c r="ANT98" s="1"/>
      <c r="ANU98" s="1"/>
      <c r="ANV98" s="1"/>
      <c r="ANW98" s="1"/>
      <c r="ANX98" s="1"/>
      <c r="ANY98" s="1"/>
      <c r="ANZ98" s="1"/>
      <c r="AOA98" s="1"/>
      <c r="AOB98" s="1"/>
      <c r="AOC98" s="1"/>
      <c r="AOD98" s="1"/>
      <c r="AOE98" s="1"/>
      <c r="AOF98" s="1"/>
      <c r="AOG98" s="1"/>
      <c r="AOH98" s="1"/>
      <c r="AOI98" s="1"/>
      <c r="AOJ98" s="1"/>
      <c r="AOK98" s="1"/>
      <c r="AOL98" s="1"/>
      <c r="AOM98" s="1"/>
      <c r="AON98" s="1"/>
      <c r="AOO98" s="1"/>
      <c r="AOP98" s="1"/>
      <c r="AOQ98" s="1"/>
      <c r="AOR98" s="1"/>
      <c r="AOS98" s="1"/>
      <c r="AOT98" s="1"/>
      <c r="AOU98" s="1"/>
      <c r="AOV98" s="1"/>
      <c r="AOW98" s="1"/>
      <c r="AOX98" s="1"/>
      <c r="AOY98" s="1"/>
      <c r="AOZ98" s="1"/>
      <c r="APA98" s="1"/>
      <c r="APB98" s="1"/>
      <c r="APC98" s="1"/>
      <c r="APD98" s="1"/>
      <c r="APE98" s="1"/>
      <c r="APF98" s="1"/>
    </row>
    <row r="99" spans="1:1098" ht="31.5" customHeight="1" x14ac:dyDescent="0.2">
      <c r="A99" s="332" t="s">
        <v>17</v>
      </c>
      <c r="B99" s="344">
        <f>SUM(B100:B104)</f>
        <v>5</v>
      </c>
      <c r="C99" s="344"/>
      <c r="D99" s="344"/>
      <c r="E99" s="344">
        <f>SUM(E100:E104)</f>
        <v>185</v>
      </c>
      <c r="F99" s="344"/>
      <c r="G99" s="349"/>
      <c r="H99" s="350">
        <f>SUM(H100:H104)</f>
        <v>2285.91</v>
      </c>
      <c r="I99" s="350">
        <f>SUM(I100:I104)</f>
        <v>2825.16</v>
      </c>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1"/>
      <c r="VB99" s="1"/>
      <c r="VC99" s="1"/>
      <c r="VD99" s="1"/>
      <c r="VE99" s="1"/>
      <c r="VF99" s="1"/>
      <c r="VG99" s="1"/>
      <c r="VH99" s="1"/>
      <c r="VI99" s="1"/>
      <c r="VJ99" s="1"/>
      <c r="VK99" s="1"/>
      <c r="VL99" s="1"/>
      <c r="VM99" s="1"/>
      <c r="VN99" s="1"/>
      <c r="VO99" s="1"/>
      <c r="VP99" s="1"/>
      <c r="VQ99" s="1"/>
      <c r="VR99" s="1"/>
      <c r="VS99" s="1"/>
      <c r="VT99" s="1"/>
      <c r="VU99" s="1"/>
      <c r="VV99" s="1"/>
      <c r="VW99" s="1"/>
      <c r="VX99" s="1"/>
      <c r="VY99" s="1"/>
      <c r="VZ99" s="1"/>
      <c r="WA99" s="1"/>
      <c r="WB99" s="1"/>
      <c r="WC99" s="1"/>
      <c r="WD99" s="1"/>
      <c r="WE99" s="1"/>
      <c r="WF99" s="1"/>
      <c r="WG99" s="1"/>
      <c r="WH99" s="1"/>
      <c r="WI99" s="1"/>
      <c r="WJ99" s="1"/>
      <c r="WK99" s="1"/>
      <c r="WL99" s="1"/>
      <c r="WM99" s="1"/>
      <c r="WN99" s="1"/>
      <c r="WO99" s="1"/>
      <c r="WP99" s="1"/>
      <c r="WQ99" s="1"/>
      <c r="WR99" s="1"/>
      <c r="WS99" s="1"/>
      <c r="WT99" s="1"/>
      <c r="WU99" s="1"/>
      <c r="WV99" s="1"/>
      <c r="WW99" s="1"/>
      <c r="WX99" s="1"/>
      <c r="WY99" s="1"/>
      <c r="WZ99" s="1"/>
      <c r="XA99" s="1"/>
      <c r="XB99" s="1"/>
      <c r="XC99" s="1"/>
      <c r="XD99" s="1"/>
      <c r="XE99" s="1"/>
      <c r="XF99" s="1"/>
      <c r="XG99" s="1"/>
      <c r="XH99" s="1"/>
      <c r="XI99" s="1"/>
      <c r="XJ99" s="1"/>
      <c r="XK99" s="1"/>
      <c r="XL99" s="1"/>
      <c r="XM99" s="1"/>
      <c r="XN99" s="1"/>
      <c r="XO99" s="1"/>
      <c r="XP99" s="1"/>
      <c r="XQ99" s="1"/>
      <c r="XR99" s="1"/>
      <c r="XS99" s="1"/>
      <c r="XT99" s="1"/>
      <c r="XU99" s="1"/>
      <c r="XV99" s="1"/>
      <c r="XW99" s="1"/>
      <c r="XX99" s="1"/>
      <c r="XY99" s="1"/>
      <c r="XZ99" s="1"/>
      <c r="YA99" s="1"/>
      <c r="YB99" s="1"/>
      <c r="YC99" s="1"/>
      <c r="YD99" s="1"/>
      <c r="YE99" s="1"/>
      <c r="YF99" s="1"/>
      <c r="YG99" s="1"/>
      <c r="YH99" s="1"/>
      <c r="YI99" s="1"/>
      <c r="YJ99" s="1"/>
      <c r="YK99" s="1"/>
      <c r="YL99" s="1"/>
      <c r="YM99" s="1"/>
      <c r="YN99" s="1"/>
      <c r="YO99" s="1"/>
      <c r="YP99" s="1"/>
      <c r="YQ99" s="1"/>
      <c r="YR99" s="1"/>
      <c r="YS99" s="1"/>
      <c r="YT99" s="1"/>
      <c r="YU99" s="1"/>
      <c r="YV99" s="1"/>
      <c r="YW99" s="1"/>
      <c r="YX99" s="1"/>
      <c r="YY99" s="1"/>
      <c r="YZ99" s="1"/>
      <c r="ZA99" s="1"/>
      <c r="ZB99" s="1"/>
      <c r="ZC99" s="1"/>
      <c r="ZD99" s="1"/>
      <c r="ZE99" s="1"/>
      <c r="ZF99" s="1"/>
      <c r="ZG99" s="1"/>
      <c r="ZH99" s="1"/>
      <c r="ZI99" s="1"/>
      <c r="ZJ99" s="1"/>
      <c r="ZK99" s="1"/>
      <c r="ZL99" s="1"/>
      <c r="ZM99" s="1"/>
      <c r="ZN99" s="1"/>
      <c r="ZO99" s="1"/>
      <c r="ZP99" s="1"/>
      <c r="ZQ99" s="1"/>
      <c r="ZR99" s="1"/>
      <c r="ZS99" s="1"/>
      <c r="ZT99" s="1"/>
      <c r="ZU99" s="1"/>
      <c r="ZV99" s="1"/>
      <c r="ZW99" s="1"/>
      <c r="ZX99" s="1"/>
      <c r="ZY99" s="1"/>
      <c r="ZZ99" s="1"/>
      <c r="AAA99" s="1"/>
      <c r="AAB99" s="1"/>
      <c r="AAC99" s="1"/>
      <c r="AAD99" s="1"/>
      <c r="AAE99" s="1"/>
      <c r="AAF99" s="1"/>
      <c r="AAG99" s="1"/>
      <c r="AAH99" s="1"/>
      <c r="AAI99" s="1"/>
      <c r="AAJ99" s="1"/>
      <c r="AAK99" s="1"/>
      <c r="AAL99" s="1"/>
      <c r="AAM99" s="1"/>
      <c r="AAN99" s="1"/>
      <c r="AAO99" s="1"/>
      <c r="AAP99" s="1"/>
      <c r="AAQ99" s="1"/>
      <c r="AAR99" s="1"/>
      <c r="AAS99" s="1"/>
      <c r="AAT99" s="1"/>
      <c r="AAU99" s="1"/>
      <c r="AAV99" s="1"/>
      <c r="AAW99" s="1"/>
      <c r="AAX99" s="1"/>
      <c r="AAY99" s="1"/>
      <c r="AAZ99" s="1"/>
      <c r="ABA99" s="1"/>
      <c r="ABB99" s="1"/>
      <c r="ABC99" s="1"/>
      <c r="ABD99" s="1"/>
      <c r="ABE99" s="1"/>
      <c r="ABF99" s="1"/>
      <c r="ABG99" s="1"/>
      <c r="ABH99" s="1"/>
      <c r="ABI99" s="1"/>
      <c r="ABJ99" s="1"/>
      <c r="ABK99" s="1"/>
      <c r="ABL99" s="1"/>
      <c r="ABM99" s="1"/>
      <c r="ABN99" s="1"/>
      <c r="ABO99" s="1"/>
      <c r="ABP99" s="1"/>
      <c r="ABQ99" s="1"/>
      <c r="ABR99" s="1"/>
      <c r="ABS99" s="1"/>
      <c r="ABT99" s="1"/>
      <c r="ABU99" s="1"/>
      <c r="ABV99" s="1"/>
      <c r="ABW99" s="1"/>
      <c r="ABX99" s="1"/>
      <c r="ABY99" s="1"/>
      <c r="ABZ99" s="1"/>
      <c r="ACA99" s="1"/>
      <c r="ACB99" s="1"/>
      <c r="ACC99" s="1"/>
      <c r="ACD99" s="1"/>
      <c r="ACE99" s="1"/>
      <c r="ACF99" s="1"/>
      <c r="ACG99" s="1"/>
      <c r="ACH99" s="1"/>
      <c r="ACI99" s="1"/>
      <c r="ACJ99" s="1"/>
      <c r="ACK99" s="1"/>
      <c r="ACL99" s="1"/>
      <c r="ACM99" s="1"/>
      <c r="ACN99" s="1"/>
      <c r="ACO99" s="1"/>
      <c r="ACP99" s="1"/>
      <c r="ACQ99" s="1"/>
      <c r="ACR99" s="1"/>
      <c r="ACS99" s="1"/>
      <c r="ACT99" s="1"/>
      <c r="ACU99" s="1"/>
      <c r="ACV99" s="1"/>
      <c r="ACW99" s="1"/>
      <c r="ACX99" s="1"/>
      <c r="ACY99" s="1"/>
      <c r="ACZ99" s="1"/>
      <c r="ADA99" s="1"/>
      <c r="ADB99" s="1"/>
      <c r="ADC99" s="1"/>
      <c r="ADD99" s="1"/>
      <c r="ADE99" s="1"/>
      <c r="ADF99" s="1"/>
      <c r="ADG99" s="1"/>
      <c r="ADH99" s="1"/>
      <c r="ADI99" s="1"/>
      <c r="ADJ99" s="1"/>
      <c r="ADK99" s="1"/>
      <c r="ADL99" s="1"/>
      <c r="ADM99" s="1"/>
      <c r="ADN99" s="1"/>
      <c r="ADO99" s="1"/>
      <c r="ADP99" s="1"/>
      <c r="ADQ99" s="1"/>
      <c r="ADR99" s="1"/>
      <c r="ADS99" s="1"/>
      <c r="ADT99" s="1"/>
      <c r="ADU99" s="1"/>
      <c r="ADV99" s="1"/>
      <c r="ADW99" s="1"/>
      <c r="ADX99" s="1"/>
      <c r="ADY99" s="1"/>
      <c r="ADZ99" s="1"/>
      <c r="AEA99" s="1"/>
      <c r="AEB99" s="1"/>
      <c r="AEC99" s="1"/>
      <c r="AED99" s="1"/>
      <c r="AEE99" s="1"/>
      <c r="AEF99" s="1"/>
      <c r="AEG99" s="1"/>
      <c r="AEH99" s="1"/>
      <c r="AEI99" s="1"/>
      <c r="AEJ99" s="1"/>
      <c r="AEK99" s="1"/>
      <c r="AEL99" s="1"/>
      <c r="AEM99" s="1"/>
      <c r="AEN99" s="1"/>
      <c r="AEO99" s="1"/>
      <c r="AEP99" s="1"/>
      <c r="AEQ99" s="1"/>
      <c r="AER99" s="1"/>
      <c r="AES99" s="1"/>
      <c r="AET99" s="1"/>
      <c r="AEU99" s="1"/>
      <c r="AEV99" s="1"/>
      <c r="AEW99" s="1"/>
      <c r="AEX99" s="1"/>
      <c r="AEY99" s="1"/>
      <c r="AEZ99" s="1"/>
      <c r="AFA99" s="1"/>
      <c r="AFB99" s="1"/>
      <c r="AFC99" s="1"/>
      <c r="AFD99" s="1"/>
      <c r="AFE99" s="1"/>
      <c r="AFF99" s="1"/>
      <c r="AFG99" s="1"/>
      <c r="AFH99" s="1"/>
      <c r="AFI99" s="1"/>
      <c r="AFJ99" s="1"/>
      <c r="AFK99" s="1"/>
      <c r="AFL99" s="1"/>
      <c r="AFM99" s="1"/>
      <c r="AFN99" s="1"/>
      <c r="AFO99" s="1"/>
      <c r="AFP99" s="1"/>
      <c r="AFQ99" s="1"/>
      <c r="AFR99" s="1"/>
      <c r="AFS99" s="1"/>
      <c r="AFT99" s="1"/>
      <c r="AFU99" s="1"/>
      <c r="AFV99" s="1"/>
      <c r="AFW99" s="1"/>
      <c r="AFX99" s="1"/>
      <c r="AFY99" s="1"/>
      <c r="AFZ99" s="1"/>
      <c r="AGA99" s="1"/>
      <c r="AGB99" s="1"/>
      <c r="AGC99" s="1"/>
      <c r="AGD99" s="1"/>
      <c r="AGE99" s="1"/>
      <c r="AGF99" s="1"/>
      <c r="AGG99" s="1"/>
      <c r="AGH99" s="1"/>
      <c r="AGI99" s="1"/>
      <c r="AGJ99" s="1"/>
      <c r="AGK99" s="1"/>
      <c r="AGL99" s="1"/>
      <c r="AGM99" s="1"/>
      <c r="AGN99" s="1"/>
      <c r="AGO99" s="1"/>
      <c r="AGP99" s="1"/>
      <c r="AGQ99" s="1"/>
      <c r="AGR99" s="1"/>
      <c r="AGS99" s="1"/>
      <c r="AGT99" s="1"/>
      <c r="AGU99" s="1"/>
      <c r="AGV99" s="1"/>
      <c r="AGW99" s="1"/>
      <c r="AGX99" s="1"/>
      <c r="AGY99" s="1"/>
      <c r="AGZ99" s="1"/>
      <c r="AHA99" s="1"/>
      <c r="AHB99" s="1"/>
      <c r="AHC99" s="1"/>
      <c r="AHD99" s="1"/>
      <c r="AHE99" s="1"/>
      <c r="AHF99" s="1"/>
      <c r="AHG99" s="1"/>
      <c r="AHH99" s="1"/>
      <c r="AHI99" s="1"/>
      <c r="AHJ99" s="1"/>
      <c r="AHK99" s="1"/>
      <c r="AHL99" s="1"/>
      <c r="AHM99" s="1"/>
      <c r="AHN99" s="1"/>
      <c r="AHO99" s="1"/>
      <c r="AHP99" s="1"/>
      <c r="AHQ99" s="1"/>
      <c r="AHR99" s="1"/>
      <c r="AHS99" s="1"/>
      <c r="AHT99" s="1"/>
      <c r="AHU99" s="1"/>
      <c r="AHV99" s="1"/>
      <c r="AHW99" s="1"/>
      <c r="AHX99" s="1"/>
      <c r="AHY99" s="1"/>
      <c r="AHZ99" s="1"/>
      <c r="AIA99" s="1"/>
      <c r="AIB99" s="1"/>
      <c r="AIC99" s="1"/>
      <c r="AID99" s="1"/>
      <c r="AIE99" s="1"/>
      <c r="AIF99" s="1"/>
      <c r="AIG99" s="1"/>
      <c r="AIH99" s="1"/>
      <c r="AII99" s="1"/>
      <c r="AIJ99" s="1"/>
      <c r="AIK99" s="1"/>
      <c r="AIL99" s="1"/>
      <c r="AIM99" s="1"/>
      <c r="AIN99" s="1"/>
      <c r="AIO99" s="1"/>
      <c r="AIP99" s="1"/>
      <c r="AIQ99" s="1"/>
      <c r="AIR99" s="1"/>
      <c r="AIS99" s="1"/>
      <c r="AIT99" s="1"/>
      <c r="AIU99" s="1"/>
      <c r="AIV99" s="1"/>
      <c r="AIW99" s="1"/>
      <c r="AIX99" s="1"/>
      <c r="AIY99" s="1"/>
      <c r="AIZ99" s="1"/>
      <c r="AJA99" s="1"/>
      <c r="AJB99" s="1"/>
      <c r="AJC99" s="1"/>
      <c r="AJD99" s="1"/>
      <c r="AJE99" s="1"/>
      <c r="AJF99" s="1"/>
      <c r="AJG99" s="1"/>
      <c r="AJH99" s="1"/>
      <c r="AJI99" s="1"/>
      <c r="AJJ99" s="1"/>
      <c r="AJK99" s="1"/>
      <c r="AJL99" s="1"/>
      <c r="AJM99" s="1"/>
      <c r="AJN99" s="1"/>
      <c r="AJO99" s="1"/>
      <c r="AJP99" s="1"/>
      <c r="AJQ99" s="1"/>
      <c r="AJR99" s="1"/>
      <c r="AJS99" s="1"/>
      <c r="AJT99" s="1"/>
      <c r="AJU99" s="1"/>
      <c r="AJV99" s="1"/>
      <c r="AJW99" s="1"/>
      <c r="AJX99" s="1"/>
      <c r="AJY99" s="1"/>
      <c r="AJZ99" s="1"/>
      <c r="AKA99" s="1"/>
      <c r="AKB99" s="1"/>
      <c r="AKC99" s="1"/>
      <c r="AKD99" s="1"/>
      <c r="AKE99" s="1"/>
      <c r="AKF99" s="1"/>
      <c r="AKG99" s="1"/>
      <c r="AKH99" s="1"/>
      <c r="AKI99" s="1"/>
      <c r="AKJ99" s="1"/>
      <c r="AKK99" s="1"/>
      <c r="AKL99" s="1"/>
      <c r="AKM99" s="1"/>
      <c r="AKN99" s="1"/>
      <c r="AKO99" s="1"/>
      <c r="AKP99" s="1"/>
      <c r="AKQ99" s="1"/>
      <c r="AKR99" s="1"/>
      <c r="AKS99" s="1"/>
      <c r="AKT99" s="1"/>
      <c r="AKU99" s="1"/>
      <c r="AKV99" s="1"/>
      <c r="AKW99" s="1"/>
      <c r="AKX99" s="1"/>
      <c r="AKY99" s="1"/>
      <c r="AKZ99" s="1"/>
      <c r="ALA99" s="1"/>
      <c r="ALB99" s="1"/>
      <c r="ALC99" s="1"/>
      <c r="ALD99" s="1"/>
      <c r="ALE99" s="1"/>
      <c r="ALF99" s="1"/>
      <c r="ALG99" s="1"/>
      <c r="ALH99" s="1"/>
      <c r="ALI99" s="1"/>
      <c r="ALJ99" s="1"/>
      <c r="ALK99" s="1"/>
      <c r="ALL99" s="1"/>
      <c r="ALM99" s="1"/>
      <c r="ALN99" s="1"/>
      <c r="ALO99" s="1"/>
      <c r="ALP99" s="1"/>
      <c r="ALQ99" s="1"/>
      <c r="ALR99" s="1"/>
      <c r="ALS99" s="1"/>
      <c r="ALT99" s="1"/>
      <c r="ALU99" s="1"/>
      <c r="ALV99" s="1"/>
      <c r="ALW99" s="1"/>
      <c r="ALX99" s="1"/>
      <c r="ALY99" s="1"/>
      <c r="ALZ99" s="1"/>
      <c r="AMA99" s="1"/>
      <c r="AMB99" s="1"/>
      <c r="AMC99" s="1"/>
      <c r="AMD99" s="1"/>
      <c r="AME99" s="1"/>
      <c r="AMF99" s="1"/>
      <c r="AMG99" s="1"/>
      <c r="AMH99" s="1"/>
      <c r="AMI99" s="1"/>
      <c r="AMJ99" s="1"/>
      <c r="AMK99" s="1"/>
      <c r="AML99" s="1"/>
      <c r="AMM99" s="1"/>
      <c r="AMN99" s="1"/>
      <c r="AMO99" s="1"/>
      <c r="AMP99" s="1"/>
      <c r="AMQ99" s="1"/>
      <c r="AMR99" s="1"/>
      <c r="AMS99" s="1"/>
      <c r="AMT99" s="1"/>
      <c r="AMU99" s="1"/>
      <c r="AMV99" s="1"/>
      <c r="AMW99" s="1"/>
      <c r="AMX99" s="1"/>
      <c r="AMY99" s="1"/>
      <c r="AMZ99" s="1"/>
      <c r="ANA99" s="1"/>
      <c r="ANB99" s="1"/>
      <c r="ANC99" s="1"/>
      <c r="AND99" s="1"/>
      <c r="ANE99" s="1"/>
      <c r="ANF99" s="1"/>
      <c r="ANG99" s="1"/>
      <c r="ANH99" s="1"/>
      <c r="ANI99" s="1"/>
      <c r="ANJ99" s="1"/>
      <c r="ANK99" s="1"/>
      <c r="ANL99" s="1"/>
      <c r="ANM99" s="1"/>
      <c r="ANN99" s="1"/>
      <c r="ANO99" s="1"/>
      <c r="ANP99" s="1"/>
      <c r="ANQ99" s="1"/>
      <c r="ANR99" s="1"/>
      <c r="ANS99" s="1"/>
      <c r="ANT99" s="1"/>
      <c r="ANU99" s="1"/>
      <c r="ANV99" s="1"/>
      <c r="ANW99" s="1"/>
      <c r="ANX99" s="1"/>
      <c r="ANY99" s="1"/>
      <c r="ANZ99" s="1"/>
      <c r="AOA99" s="1"/>
      <c r="AOB99" s="1"/>
      <c r="AOC99" s="1"/>
      <c r="AOD99" s="1"/>
      <c r="AOE99" s="1"/>
      <c r="AOF99" s="1"/>
      <c r="AOG99" s="1"/>
      <c r="AOH99" s="1"/>
      <c r="AOI99" s="1"/>
      <c r="AOJ99" s="1"/>
      <c r="AOK99" s="1"/>
      <c r="AOL99" s="1"/>
      <c r="AOM99" s="1"/>
      <c r="AON99" s="1"/>
      <c r="AOO99" s="1"/>
      <c r="AOP99" s="1"/>
      <c r="AOQ99" s="1"/>
      <c r="AOR99" s="1"/>
      <c r="AOS99" s="1"/>
      <c r="AOT99" s="1"/>
      <c r="AOU99" s="1"/>
      <c r="AOV99" s="1"/>
      <c r="AOW99" s="1"/>
      <c r="AOX99" s="1"/>
      <c r="AOY99" s="1"/>
      <c r="AOZ99" s="1"/>
      <c r="APA99" s="1"/>
      <c r="APB99" s="1"/>
      <c r="APC99" s="1"/>
      <c r="APD99" s="1"/>
      <c r="APE99" s="1"/>
      <c r="APF99" s="1"/>
    </row>
    <row r="100" spans="1:1098" ht="14.25" customHeight="1" x14ac:dyDescent="0.2">
      <c r="A100" s="9" t="s">
        <v>35</v>
      </c>
      <c r="B100" s="345">
        <v>1</v>
      </c>
      <c r="C100" s="345">
        <f t="shared" ref="C100:C104" si="39">D100+E100</f>
        <v>175</v>
      </c>
      <c r="D100" s="345">
        <v>160</v>
      </c>
      <c r="E100" s="345">
        <v>15</v>
      </c>
      <c r="F100" s="346"/>
      <c r="G100" s="347">
        <v>6.1310000000000002</v>
      </c>
      <c r="H100" s="348">
        <f t="shared" ref="H100:H109" si="40">ROUND(G100*E100*2,2)</f>
        <v>183.93</v>
      </c>
      <c r="I100" s="346">
        <f t="shared" ref="I100:I136" si="41">ROUND(H100*0.2359+H100,2)</f>
        <v>227.32</v>
      </c>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
      <c r="IV100" s="1"/>
      <c r="IW100" s="1"/>
      <c r="IX100" s="1"/>
      <c r="IY100" s="1"/>
      <c r="IZ100" s="1"/>
      <c r="JA100" s="1"/>
      <c r="JB100" s="1"/>
      <c r="JC100" s="1"/>
      <c r="JD100" s="1"/>
      <c r="JE100" s="1"/>
      <c r="JF100" s="1"/>
      <c r="JG100" s="1"/>
      <c r="JH100" s="1"/>
      <c r="JI100" s="1"/>
      <c r="JJ100" s="1"/>
      <c r="JK100" s="1"/>
      <c r="JL100" s="1"/>
      <c r="JM100" s="1"/>
      <c r="JN100" s="1"/>
      <c r="JO100" s="1"/>
      <c r="JP100" s="1"/>
      <c r="JQ100" s="1"/>
      <c r="JR100" s="1"/>
      <c r="JS100" s="1"/>
      <c r="JT100" s="1"/>
      <c r="JU100" s="1"/>
      <c r="JV100" s="1"/>
      <c r="JW100" s="1"/>
      <c r="JX100" s="1"/>
      <c r="JY100" s="1"/>
      <c r="JZ100" s="1"/>
      <c r="KA100" s="1"/>
      <c r="KB100" s="1"/>
      <c r="KC100" s="1"/>
      <c r="KD100" s="1"/>
      <c r="KE100" s="1"/>
      <c r="KF100" s="1"/>
      <c r="KG100" s="1"/>
      <c r="KH100" s="1"/>
      <c r="KI100" s="1"/>
      <c r="KJ100" s="1"/>
      <c r="KK100" s="1"/>
      <c r="KL100" s="1"/>
      <c r="KM100" s="1"/>
      <c r="KN100" s="1"/>
      <c r="KO100" s="1"/>
      <c r="KP100" s="1"/>
      <c r="KQ100" s="1"/>
      <c r="KR100" s="1"/>
      <c r="KS100" s="1"/>
      <c r="KT100" s="1"/>
      <c r="KU100" s="1"/>
      <c r="KV100" s="1"/>
      <c r="KW100" s="1"/>
      <c r="KX100" s="1"/>
      <c r="KY100" s="1"/>
      <c r="KZ100" s="1"/>
      <c r="LA100" s="1"/>
      <c r="LB100" s="1"/>
      <c r="LC100" s="1"/>
      <c r="LD100" s="1"/>
      <c r="LE100" s="1"/>
      <c r="LF100" s="1"/>
      <c r="LG100" s="1"/>
      <c r="LH100" s="1"/>
      <c r="LI100" s="1"/>
      <c r="LJ100" s="1"/>
      <c r="LK100" s="1"/>
      <c r="LL100" s="1"/>
      <c r="LM100" s="1"/>
      <c r="LN100" s="1"/>
      <c r="LO100" s="1"/>
      <c r="LP100" s="1"/>
      <c r="LQ100" s="1"/>
      <c r="LR100" s="1"/>
      <c r="LS100" s="1"/>
      <c r="LT100" s="1"/>
      <c r="LU100" s="1"/>
      <c r="LV100" s="1"/>
      <c r="LW100" s="1"/>
      <c r="LX100" s="1"/>
      <c r="LY100" s="1"/>
      <c r="LZ100" s="1"/>
      <c r="MA100" s="1"/>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
      <c r="NE100" s="1"/>
      <c r="NF100" s="1"/>
      <c r="NG100" s="1"/>
      <c r="NH100" s="1"/>
      <c r="NI100" s="1"/>
      <c r="NJ100" s="1"/>
      <c r="NK100" s="1"/>
      <c r="NL100" s="1"/>
      <c r="NM100" s="1"/>
      <c r="NN100" s="1"/>
      <c r="NO100" s="1"/>
      <c r="NP100" s="1"/>
      <c r="NQ100" s="1"/>
      <c r="NR100" s="1"/>
      <c r="NS100" s="1"/>
      <c r="NT100" s="1"/>
      <c r="NU100" s="1"/>
      <c r="NV100" s="1"/>
      <c r="NW100" s="1"/>
      <c r="NX100" s="1"/>
      <c r="NY100" s="1"/>
      <c r="NZ100" s="1"/>
      <c r="OA100" s="1"/>
      <c r="OB100" s="1"/>
      <c r="OC100" s="1"/>
      <c r="OD100" s="1"/>
      <c r="OE100" s="1"/>
      <c r="OF100" s="1"/>
      <c r="OG100" s="1"/>
      <c r="OH100" s="1"/>
      <c r="OI100" s="1"/>
      <c r="OJ100" s="1"/>
      <c r="OK100" s="1"/>
      <c r="OL100" s="1"/>
      <c r="OM100" s="1"/>
      <c r="ON100" s="1"/>
      <c r="OO100" s="1"/>
      <c r="OP100" s="1"/>
      <c r="OQ100" s="1"/>
      <c r="OR100" s="1"/>
      <c r="OS100" s="1"/>
      <c r="OT100" s="1"/>
      <c r="OU100" s="1"/>
      <c r="OV100" s="1"/>
      <c r="OW100" s="1"/>
      <c r="OX100" s="1"/>
      <c r="OY100" s="1"/>
      <c r="OZ100" s="1"/>
      <c r="PA100" s="1"/>
      <c r="PB100" s="1"/>
      <c r="PC100" s="1"/>
      <c r="PD100" s="1"/>
      <c r="PE100" s="1"/>
      <c r="PF100" s="1"/>
      <c r="PG100" s="1"/>
      <c r="PH100" s="1"/>
      <c r="PI100" s="1"/>
      <c r="PJ100" s="1"/>
      <c r="PK100" s="1"/>
      <c r="PL100" s="1"/>
      <c r="PM100" s="1"/>
      <c r="PN100" s="1"/>
      <c r="PO100" s="1"/>
      <c r="PP100" s="1"/>
      <c r="PQ100" s="1"/>
      <c r="PR100" s="1"/>
      <c r="PS100" s="1"/>
      <c r="PT100" s="1"/>
      <c r="PU100" s="1"/>
      <c r="PV100" s="1"/>
      <c r="PW100" s="1"/>
      <c r="PX100" s="1"/>
      <c r="PY100" s="1"/>
      <c r="PZ100" s="1"/>
      <c r="QA100" s="1"/>
      <c r="QB100" s="1"/>
      <c r="QC100" s="1"/>
      <c r="QD100" s="1"/>
      <c r="QE100" s="1"/>
      <c r="QF100" s="1"/>
      <c r="QG100" s="1"/>
      <c r="QH100" s="1"/>
      <c r="QI100" s="1"/>
      <c r="QJ100" s="1"/>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
      <c r="RM100" s="1"/>
      <c r="RN100" s="1"/>
      <c r="RO100" s="1"/>
      <c r="RP100" s="1"/>
      <c r="RQ100" s="1"/>
      <c r="RR100" s="1"/>
      <c r="RS100" s="1"/>
      <c r="RT100" s="1"/>
      <c r="RU100" s="1"/>
      <c r="RV100" s="1"/>
      <c r="RW100" s="1"/>
      <c r="RX100" s="1"/>
      <c r="RY100" s="1"/>
      <c r="RZ100" s="1"/>
      <c r="SA100" s="1"/>
      <c r="SB100" s="1"/>
      <c r="SC100" s="1"/>
      <c r="SD100" s="1"/>
      <c r="SE100" s="1"/>
      <c r="SF100" s="1"/>
      <c r="SG100" s="1"/>
      <c r="SH100" s="1"/>
      <c r="SI100" s="1"/>
      <c r="SJ100" s="1"/>
      <c r="SK100" s="1"/>
      <c r="SL100" s="1"/>
      <c r="SM100" s="1"/>
      <c r="SN100" s="1"/>
      <c r="SO100" s="1"/>
      <c r="SP100" s="1"/>
      <c r="SQ100" s="1"/>
      <c r="SR100" s="1"/>
      <c r="SS100" s="1"/>
      <c r="ST100" s="1"/>
      <c r="SU100" s="1"/>
      <c r="SV100" s="1"/>
      <c r="SW100" s="1"/>
      <c r="SX100" s="1"/>
      <c r="SY100" s="1"/>
      <c r="SZ100" s="1"/>
      <c r="TA100" s="1"/>
      <c r="TB100" s="1"/>
      <c r="TC100" s="1"/>
      <c r="TD100" s="1"/>
      <c r="TE100" s="1"/>
      <c r="TF100" s="1"/>
      <c r="TG100" s="1"/>
      <c r="TH100" s="1"/>
      <c r="TI100" s="1"/>
      <c r="TJ100" s="1"/>
      <c r="TK100" s="1"/>
      <c r="TL100" s="1"/>
      <c r="TM100" s="1"/>
      <c r="TN100" s="1"/>
      <c r="TO100" s="1"/>
      <c r="TP100" s="1"/>
      <c r="TQ100" s="1"/>
      <c r="TR100" s="1"/>
      <c r="TS100" s="1"/>
      <c r="TT100" s="1"/>
      <c r="TU100" s="1"/>
      <c r="TV100" s="1"/>
      <c r="TW100" s="1"/>
      <c r="TX100" s="1"/>
      <c r="TY100" s="1"/>
      <c r="TZ100" s="1"/>
      <c r="UA100" s="1"/>
      <c r="UB100" s="1"/>
      <c r="UC100" s="1"/>
      <c r="UD100" s="1"/>
      <c r="UE100" s="1"/>
      <c r="UF100" s="1"/>
      <c r="UG100" s="1"/>
      <c r="UH100" s="1"/>
      <c r="UI100" s="1"/>
      <c r="UJ100" s="1"/>
      <c r="UK100" s="1"/>
      <c r="UL100" s="1"/>
      <c r="UM100" s="1"/>
      <c r="UN100" s="1"/>
      <c r="UO100" s="1"/>
      <c r="UP100" s="1"/>
      <c r="UQ100" s="1"/>
      <c r="UR100" s="1"/>
      <c r="US100" s="1"/>
      <c r="UT100" s="1"/>
      <c r="UU100" s="1"/>
      <c r="UV100" s="1"/>
      <c r="UW100" s="1"/>
      <c r="UX100" s="1"/>
      <c r="UY100" s="1"/>
      <c r="UZ100" s="1"/>
      <c r="VA100" s="1"/>
      <c r="VB100" s="1"/>
      <c r="VC100" s="1"/>
      <c r="VD100" s="1"/>
      <c r="VE100" s="1"/>
      <c r="VF100" s="1"/>
      <c r="VG100" s="1"/>
      <c r="VH100" s="1"/>
      <c r="VI100" s="1"/>
      <c r="VJ100" s="1"/>
      <c r="VK100" s="1"/>
      <c r="VL100" s="1"/>
      <c r="VM100" s="1"/>
      <c r="VN100" s="1"/>
      <c r="VO100" s="1"/>
      <c r="VP100" s="1"/>
      <c r="VQ100" s="1"/>
      <c r="VR100" s="1"/>
      <c r="VS100" s="1"/>
      <c r="VT100" s="1"/>
      <c r="VU100" s="1"/>
      <c r="VV100" s="1"/>
      <c r="VW100" s="1"/>
      <c r="VX100" s="1"/>
      <c r="VY100" s="1"/>
      <c r="VZ100" s="1"/>
      <c r="WA100" s="1"/>
      <c r="WB100" s="1"/>
      <c r="WC100" s="1"/>
      <c r="WD100" s="1"/>
      <c r="WE100" s="1"/>
      <c r="WF100" s="1"/>
      <c r="WG100" s="1"/>
      <c r="WH100" s="1"/>
      <c r="WI100" s="1"/>
      <c r="WJ100" s="1"/>
      <c r="WK100" s="1"/>
      <c r="WL100" s="1"/>
      <c r="WM100" s="1"/>
      <c r="WN100" s="1"/>
      <c r="WO100" s="1"/>
      <c r="WP100" s="1"/>
      <c r="WQ100" s="1"/>
      <c r="WR100" s="1"/>
      <c r="WS100" s="1"/>
      <c r="WT100" s="1"/>
      <c r="WU100" s="1"/>
      <c r="WV100" s="1"/>
      <c r="WW100" s="1"/>
      <c r="WX100" s="1"/>
      <c r="WY100" s="1"/>
      <c r="WZ100" s="1"/>
      <c r="XA100" s="1"/>
      <c r="XB100" s="1"/>
      <c r="XC100" s="1"/>
      <c r="XD100" s="1"/>
      <c r="XE100" s="1"/>
      <c r="XF100" s="1"/>
      <c r="XG100" s="1"/>
      <c r="XH100" s="1"/>
      <c r="XI100" s="1"/>
      <c r="XJ100" s="1"/>
      <c r="XK100" s="1"/>
      <c r="XL100" s="1"/>
      <c r="XM100" s="1"/>
      <c r="XN100" s="1"/>
      <c r="XO100" s="1"/>
      <c r="XP100" s="1"/>
      <c r="XQ100" s="1"/>
      <c r="XR100" s="1"/>
      <c r="XS100" s="1"/>
      <c r="XT100" s="1"/>
      <c r="XU100" s="1"/>
      <c r="XV100" s="1"/>
      <c r="XW100" s="1"/>
      <c r="XX100" s="1"/>
      <c r="XY100" s="1"/>
      <c r="XZ100" s="1"/>
      <c r="YA100" s="1"/>
      <c r="YB100" s="1"/>
      <c r="YC100" s="1"/>
      <c r="YD100" s="1"/>
      <c r="YE100" s="1"/>
      <c r="YF100" s="1"/>
      <c r="YG100" s="1"/>
      <c r="YH100" s="1"/>
      <c r="YI100" s="1"/>
      <c r="YJ100" s="1"/>
      <c r="YK100" s="1"/>
      <c r="YL100" s="1"/>
      <c r="YM100" s="1"/>
      <c r="YN100" s="1"/>
      <c r="YO100" s="1"/>
      <c r="YP100" s="1"/>
      <c r="YQ100" s="1"/>
      <c r="YR100" s="1"/>
      <c r="YS100" s="1"/>
      <c r="YT100" s="1"/>
      <c r="YU100" s="1"/>
      <c r="YV100" s="1"/>
      <c r="YW100" s="1"/>
      <c r="YX100" s="1"/>
      <c r="YY100" s="1"/>
      <c r="YZ100" s="1"/>
      <c r="ZA100" s="1"/>
      <c r="ZB100" s="1"/>
      <c r="ZC100" s="1"/>
      <c r="ZD100" s="1"/>
      <c r="ZE100" s="1"/>
      <c r="ZF100" s="1"/>
      <c r="ZG100" s="1"/>
      <c r="ZH100" s="1"/>
      <c r="ZI100" s="1"/>
      <c r="ZJ100" s="1"/>
      <c r="ZK100" s="1"/>
      <c r="ZL100" s="1"/>
      <c r="ZM100" s="1"/>
      <c r="ZN100" s="1"/>
      <c r="ZO100" s="1"/>
      <c r="ZP100" s="1"/>
      <c r="ZQ100" s="1"/>
      <c r="ZR100" s="1"/>
      <c r="ZS100" s="1"/>
      <c r="ZT100" s="1"/>
      <c r="ZU100" s="1"/>
      <c r="ZV100" s="1"/>
      <c r="ZW100" s="1"/>
      <c r="ZX100" s="1"/>
      <c r="ZY100" s="1"/>
      <c r="ZZ100" s="1"/>
      <c r="AAA100" s="1"/>
      <c r="AAB100" s="1"/>
      <c r="AAC100" s="1"/>
      <c r="AAD100" s="1"/>
      <c r="AAE100" s="1"/>
      <c r="AAF100" s="1"/>
      <c r="AAG100" s="1"/>
      <c r="AAH100" s="1"/>
      <c r="AAI100" s="1"/>
      <c r="AAJ100" s="1"/>
      <c r="AAK100" s="1"/>
      <c r="AAL100" s="1"/>
      <c r="AAM100" s="1"/>
      <c r="AAN100" s="1"/>
      <c r="AAO100" s="1"/>
      <c r="AAP100" s="1"/>
      <c r="AAQ100" s="1"/>
      <c r="AAR100" s="1"/>
      <c r="AAS100" s="1"/>
      <c r="AAT100" s="1"/>
      <c r="AAU100" s="1"/>
      <c r="AAV100" s="1"/>
      <c r="AAW100" s="1"/>
      <c r="AAX100" s="1"/>
      <c r="AAY100" s="1"/>
      <c r="AAZ100" s="1"/>
      <c r="ABA100" s="1"/>
      <c r="ABB100" s="1"/>
      <c r="ABC100" s="1"/>
      <c r="ABD100" s="1"/>
      <c r="ABE100" s="1"/>
      <c r="ABF100" s="1"/>
      <c r="ABG100" s="1"/>
      <c r="ABH100" s="1"/>
      <c r="ABI100" s="1"/>
      <c r="ABJ100" s="1"/>
      <c r="ABK100" s="1"/>
      <c r="ABL100" s="1"/>
      <c r="ABM100" s="1"/>
      <c r="ABN100" s="1"/>
      <c r="ABO100" s="1"/>
      <c r="ABP100" s="1"/>
      <c r="ABQ100" s="1"/>
      <c r="ABR100" s="1"/>
      <c r="ABS100" s="1"/>
      <c r="ABT100" s="1"/>
      <c r="ABU100" s="1"/>
      <c r="ABV100" s="1"/>
      <c r="ABW100" s="1"/>
      <c r="ABX100" s="1"/>
      <c r="ABY100" s="1"/>
      <c r="ABZ100" s="1"/>
      <c r="ACA100" s="1"/>
      <c r="ACB100" s="1"/>
      <c r="ACC100" s="1"/>
      <c r="ACD100" s="1"/>
      <c r="ACE100" s="1"/>
      <c r="ACF100" s="1"/>
      <c r="ACG100" s="1"/>
      <c r="ACH100" s="1"/>
      <c r="ACI100" s="1"/>
      <c r="ACJ100" s="1"/>
      <c r="ACK100" s="1"/>
      <c r="ACL100" s="1"/>
      <c r="ACM100" s="1"/>
      <c r="ACN100" s="1"/>
      <c r="ACO100" s="1"/>
      <c r="ACP100" s="1"/>
      <c r="ACQ100" s="1"/>
      <c r="ACR100" s="1"/>
      <c r="ACS100" s="1"/>
      <c r="ACT100" s="1"/>
      <c r="ACU100" s="1"/>
      <c r="ACV100" s="1"/>
      <c r="ACW100" s="1"/>
      <c r="ACX100" s="1"/>
      <c r="ACY100" s="1"/>
      <c r="ACZ100" s="1"/>
      <c r="ADA100" s="1"/>
      <c r="ADB100" s="1"/>
      <c r="ADC100" s="1"/>
      <c r="ADD100" s="1"/>
      <c r="ADE100" s="1"/>
      <c r="ADF100" s="1"/>
      <c r="ADG100" s="1"/>
      <c r="ADH100" s="1"/>
      <c r="ADI100" s="1"/>
      <c r="ADJ100" s="1"/>
      <c r="ADK100" s="1"/>
      <c r="ADL100" s="1"/>
      <c r="ADM100" s="1"/>
      <c r="ADN100" s="1"/>
      <c r="ADO100" s="1"/>
      <c r="ADP100" s="1"/>
      <c r="ADQ100" s="1"/>
      <c r="ADR100" s="1"/>
      <c r="ADS100" s="1"/>
      <c r="ADT100" s="1"/>
      <c r="ADU100" s="1"/>
      <c r="ADV100" s="1"/>
      <c r="ADW100" s="1"/>
      <c r="ADX100" s="1"/>
      <c r="ADY100" s="1"/>
      <c r="ADZ100" s="1"/>
      <c r="AEA100" s="1"/>
      <c r="AEB100" s="1"/>
      <c r="AEC100" s="1"/>
      <c r="AED100" s="1"/>
      <c r="AEE100" s="1"/>
      <c r="AEF100" s="1"/>
      <c r="AEG100" s="1"/>
      <c r="AEH100" s="1"/>
      <c r="AEI100" s="1"/>
      <c r="AEJ100" s="1"/>
      <c r="AEK100" s="1"/>
      <c r="AEL100" s="1"/>
      <c r="AEM100" s="1"/>
      <c r="AEN100" s="1"/>
      <c r="AEO100" s="1"/>
      <c r="AEP100" s="1"/>
      <c r="AEQ100" s="1"/>
      <c r="AER100" s="1"/>
      <c r="AES100" s="1"/>
      <c r="AET100" s="1"/>
      <c r="AEU100" s="1"/>
      <c r="AEV100" s="1"/>
      <c r="AEW100" s="1"/>
      <c r="AEX100" s="1"/>
      <c r="AEY100" s="1"/>
      <c r="AEZ100" s="1"/>
      <c r="AFA100" s="1"/>
      <c r="AFB100" s="1"/>
      <c r="AFC100" s="1"/>
      <c r="AFD100" s="1"/>
      <c r="AFE100" s="1"/>
      <c r="AFF100" s="1"/>
      <c r="AFG100" s="1"/>
      <c r="AFH100" s="1"/>
      <c r="AFI100" s="1"/>
      <c r="AFJ100" s="1"/>
      <c r="AFK100" s="1"/>
      <c r="AFL100" s="1"/>
      <c r="AFM100" s="1"/>
      <c r="AFN100" s="1"/>
      <c r="AFO100" s="1"/>
      <c r="AFP100" s="1"/>
      <c r="AFQ100" s="1"/>
      <c r="AFR100" s="1"/>
      <c r="AFS100" s="1"/>
      <c r="AFT100" s="1"/>
      <c r="AFU100" s="1"/>
      <c r="AFV100" s="1"/>
      <c r="AFW100" s="1"/>
      <c r="AFX100" s="1"/>
      <c r="AFY100" s="1"/>
      <c r="AFZ100" s="1"/>
      <c r="AGA100" s="1"/>
      <c r="AGB100" s="1"/>
      <c r="AGC100" s="1"/>
      <c r="AGD100" s="1"/>
      <c r="AGE100" s="1"/>
      <c r="AGF100" s="1"/>
      <c r="AGG100" s="1"/>
      <c r="AGH100" s="1"/>
      <c r="AGI100" s="1"/>
      <c r="AGJ100" s="1"/>
      <c r="AGK100" s="1"/>
      <c r="AGL100" s="1"/>
      <c r="AGM100" s="1"/>
      <c r="AGN100" s="1"/>
      <c r="AGO100" s="1"/>
      <c r="AGP100" s="1"/>
      <c r="AGQ100" s="1"/>
      <c r="AGR100" s="1"/>
      <c r="AGS100" s="1"/>
      <c r="AGT100" s="1"/>
      <c r="AGU100" s="1"/>
      <c r="AGV100" s="1"/>
      <c r="AGW100" s="1"/>
      <c r="AGX100" s="1"/>
      <c r="AGY100" s="1"/>
      <c r="AGZ100" s="1"/>
      <c r="AHA100" s="1"/>
      <c r="AHB100" s="1"/>
      <c r="AHC100" s="1"/>
      <c r="AHD100" s="1"/>
      <c r="AHE100" s="1"/>
      <c r="AHF100" s="1"/>
      <c r="AHG100" s="1"/>
      <c r="AHH100" s="1"/>
      <c r="AHI100" s="1"/>
      <c r="AHJ100" s="1"/>
      <c r="AHK100" s="1"/>
      <c r="AHL100" s="1"/>
      <c r="AHM100" s="1"/>
      <c r="AHN100" s="1"/>
      <c r="AHO100" s="1"/>
      <c r="AHP100" s="1"/>
      <c r="AHQ100" s="1"/>
      <c r="AHR100" s="1"/>
      <c r="AHS100" s="1"/>
      <c r="AHT100" s="1"/>
      <c r="AHU100" s="1"/>
      <c r="AHV100" s="1"/>
      <c r="AHW100" s="1"/>
      <c r="AHX100" s="1"/>
      <c r="AHY100" s="1"/>
      <c r="AHZ100" s="1"/>
      <c r="AIA100" s="1"/>
      <c r="AIB100" s="1"/>
      <c r="AIC100" s="1"/>
      <c r="AID100" s="1"/>
      <c r="AIE100" s="1"/>
      <c r="AIF100" s="1"/>
      <c r="AIG100" s="1"/>
      <c r="AIH100" s="1"/>
      <c r="AII100" s="1"/>
      <c r="AIJ100" s="1"/>
      <c r="AIK100" s="1"/>
      <c r="AIL100" s="1"/>
      <c r="AIM100" s="1"/>
      <c r="AIN100" s="1"/>
      <c r="AIO100" s="1"/>
      <c r="AIP100" s="1"/>
      <c r="AIQ100" s="1"/>
      <c r="AIR100" s="1"/>
      <c r="AIS100" s="1"/>
      <c r="AIT100" s="1"/>
      <c r="AIU100" s="1"/>
      <c r="AIV100" s="1"/>
      <c r="AIW100" s="1"/>
      <c r="AIX100" s="1"/>
      <c r="AIY100" s="1"/>
      <c r="AIZ100" s="1"/>
      <c r="AJA100" s="1"/>
      <c r="AJB100" s="1"/>
      <c r="AJC100" s="1"/>
      <c r="AJD100" s="1"/>
      <c r="AJE100" s="1"/>
      <c r="AJF100" s="1"/>
      <c r="AJG100" s="1"/>
      <c r="AJH100" s="1"/>
      <c r="AJI100" s="1"/>
      <c r="AJJ100" s="1"/>
      <c r="AJK100" s="1"/>
      <c r="AJL100" s="1"/>
      <c r="AJM100" s="1"/>
      <c r="AJN100" s="1"/>
      <c r="AJO100" s="1"/>
      <c r="AJP100" s="1"/>
      <c r="AJQ100" s="1"/>
      <c r="AJR100" s="1"/>
      <c r="AJS100" s="1"/>
      <c r="AJT100" s="1"/>
      <c r="AJU100" s="1"/>
      <c r="AJV100" s="1"/>
      <c r="AJW100" s="1"/>
      <c r="AJX100" s="1"/>
      <c r="AJY100" s="1"/>
      <c r="AJZ100" s="1"/>
      <c r="AKA100" s="1"/>
      <c r="AKB100" s="1"/>
      <c r="AKC100" s="1"/>
      <c r="AKD100" s="1"/>
      <c r="AKE100" s="1"/>
      <c r="AKF100" s="1"/>
      <c r="AKG100" s="1"/>
      <c r="AKH100" s="1"/>
      <c r="AKI100" s="1"/>
      <c r="AKJ100" s="1"/>
      <c r="AKK100" s="1"/>
      <c r="AKL100" s="1"/>
      <c r="AKM100" s="1"/>
      <c r="AKN100" s="1"/>
      <c r="AKO100" s="1"/>
      <c r="AKP100" s="1"/>
      <c r="AKQ100" s="1"/>
      <c r="AKR100" s="1"/>
      <c r="AKS100" s="1"/>
      <c r="AKT100" s="1"/>
      <c r="AKU100" s="1"/>
      <c r="AKV100" s="1"/>
      <c r="AKW100" s="1"/>
      <c r="AKX100" s="1"/>
      <c r="AKY100" s="1"/>
      <c r="AKZ100" s="1"/>
      <c r="ALA100" s="1"/>
      <c r="ALB100" s="1"/>
      <c r="ALC100" s="1"/>
      <c r="ALD100" s="1"/>
      <c r="ALE100" s="1"/>
      <c r="ALF100" s="1"/>
      <c r="ALG100" s="1"/>
      <c r="ALH100" s="1"/>
      <c r="ALI100" s="1"/>
      <c r="ALJ100" s="1"/>
      <c r="ALK100" s="1"/>
      <c r="ALL100" s="1"/>
      <c r="ALM100" s="1"/>
      <c r="ALN100" s="1"/>
      <c r="ALO100" s="1"/>
      <c r="ALP100" s="1"/>
      <c r="ALQ100" s="1"/>
      <c r="ALR100" s="1"/>
      <c r="ALS100" s="1"/>
      <c r="ALT100" s="1"/>
      <c r="ALU100" s="1"/>
      <c r="ALV100" s="1"/>
      <c r="ALW100" s="1"/>
      <c r="ALX100" s="1"/>
      <c r="ALY100" s="1"/>
      <c r="ALZ100" s="1"/>
      <c r="AMA100" s="1"/>
      <c r="AMB100" s="1"/>
      <c r="AMC100" s="1"/>
      <c r="AMD100" s="1"/>
      <c r="AME100" s="1"/>
      <c r="AMF100" s="1"/>
      <c r="AMG100" s="1"/>
      <c r="AMH100" s="1"/>
      <c r="AMI100" s="1"/>
      <c r="AMJ100" s="1"/>
      <c r="AMK100" s="1"/>
      <c r="AML100" s="1"/>
      <c r="AMM100" s="1"/>
      <c r="AMN100" s="1"/>
      <c r="AMO100" s="1"/>
      <c r="AMP100" s="1"/>
      <c r="AMQ100" s="1"/>
      <c r="AMR100" s="1"/>
      <c r="AMS100" s="1"/>
      <c r="AMT100" s="1"/>
      <c r="AMU100" s="1"/>
      <c r="AMV100" s="1"/>
      <c r="AMW100" s="1"/>
      <c r="AMX100" s="1"/>
      <c r="AMY100" s="1"/>
      <c r="AMZ100" s="1"/>
      <c r="ANA100" s="1"/>
      <c r="ANB100" s="1"/>
      <c r="ANC100" s="1"/>
      <c r="AND100" s="1"/>
      <c r="ANE100" s="1"/>
      <c r="ANF100" s="1"/>
      <c r="ANG100" s="1"/>
      <c r="ANH100" s="1"/>
      <c r="ANI100" s="1"/>
      <c r="ANJ100" s="1"/>
      <c r="ANK100" s="1"/>
      <c r="ANL100" s="1"/>
      <c r="ANM100" s="1"/>
      <c r="ANN100" s="1"/>
      <c r="ANO100" s="1"/>
      <c r="ANP100" s="1"/>
      <c r="ANQ100" s="1"/>
      <c r="ANR100" s="1"/>
      <c r="ANS100" s="1"/>
      <c r="ANT100" s="1"/>
      <c r="ANU100" s="1"/>
      <c r="ANV100" s="1"/>
      <c r="ANW100" s="1"/>
      <c r="ANX100" s="1"/>
      <c r="ANY100" s="1"/>
      <c r="ANZ100" s="1"/>
      <c r="AOA100" s="1"/>
      <c r="AOB100" s="1"/>
      <c r="AOC100" s="1"/>
      <c r="AOD100" s="1"/>
      <c r="AOE100" s="1"/>
      <c r="AOF100" s="1"/>
      <c r="AOG100" s="1"/>
      <c r="AOH100" s="1"/>
      <c r="AOI100" s="1"/>
      <c r="AOJ100" s="1"/>
      <c r="AOK100" s="1"/>
      <c r="AOL100" s="1"/>
      <c r="AOM100" s="1"/>
      <c r="AON100" s="1"/>
      <c r="AOO100" s="1"/>
      <c r="AOP100" s="1"/>
      <c r="AOQ100" s="1"/>
      <c r="AOR100" s="1"/>
      <c r="AOS100" s="1"/>
      <c r="AOT100" s="1"/>
      <c r="AOU100" s="1"/>
      <c r="AOV100" s="1"/>
      <c r="AOW100" s="1"/>
      <c r="AOX100" s="1"/>
      <c r="AOY100" s="1"/>
      <c r="AOZ100" s="1"/>
      <c r="APA100" s="1"/>
      <c r="APB100" s="1"/>
      <c r="APC100" s="1"/>
      <c r="APD100" s="1"/>
      <c r="APE100" s="1"/>
      <c r="APF100" s="1"/>
    </row>
    <row r="101" spans="1:1098" ht="14.25" customHeight="1" x14ac:dyDescent="0.2">
      <c r="A101" s="9" t="s">
        <v>35</v>
      </c>
      <c r="B101" s="345">
        <v>1</v>
      </c>
      <c r="C101" s="345">
        <f t="shared" si="39"/>
        <v>208</v>
      </c>
      <c r="D101" s="345">
        <v>160</v>
      </c>
      <c r="E101" s="345">
        <v>48</v>
      </c>
      <c r="F101" s="346"/>
      <c r="G101" s="347">
        <v>6.1310000000000002</v>
      </c>
      <c r="H101" s="348">
        <f t="shared" si="40"/>
        <v>588.58000000000004</v>
      </c>
      <c r="I101" s="346">
        <f t="shared" si="41"/>
        <v>727.43</v>
      </c>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c r="FT101" s="1"/>
      <c r="FU101" s="1"/>
      <c r="FV101" s="1"/>
      <c r="FW101" s="1"/>
      <c r="FX101" s="1"/>
      <c r="FY101" s="1"/>
      <c r="FZ101" s="1"/>
      <c r="GA101" s="1"/>
      <c r="GB101" s="1"/>
      <c r="GC101" s="1"/>
      <c r="GD101" s="1"/>
      <c r="GE101" s="1"/>
      <c r="GF101" s="1"/>
      <c r="GG101" s="1"/>
      <c r="GH101" s="1"/>
      <c r="GI101" s="1"/>
      <c r="GJ101" s="1"/>
      <c r="GK101" s="1"/>
      <c r="GL101" s="1"/>
      <c r="GM101" s="1"/>
      <c r="GN101" s="1"/>
      <c r="GO101" s="1"/>
      <c r="GP101" s="1"/>
      <c r="GQ101" s="1"/>
      <c r="GR101" s="1"/>
      <c r="GS101" s="1"/>
      <c r="GT101" s="1"/>
      <c r="GU101" s="1"/>
      <c r="GV101" s="1"/>
      <c r="GW101" s="1"/>
      <c r="GX101" s="1"/>
      <c r="GY101" s="1"/>
      <c r="GZ101" s="1"/>
      <c r="HA101" s="1"/>
      <c r="HB101" s="1"/>
      <c r="HC101" s="1"/>
      <c r="HD101" s="1"/>
      <c r="HE101" s="1"/>
      <c r="HF101" s="1"/>
      <c r="HG101" s="1"/>
      <c r="HH101" s="1"/>
      <c r="HI101" s="1"/>
      <c r="HJ101" s="1"/>
      <c r="HK101" s="1"/>
      <c r="HL101" s="1"/>
      <c r="HM101" s="1"/>
      <c r="HN101" s="1"/>
      <c r="HO101" s="1"/>
      <c r="HP101" s="1"/>
      <c r="HQ101" s="1"/>
      <c r="HR101" s="1"/>
      <c r="HS101" s="1"/>
      <c r="HT101" s="1"/>
      <c r="HU101" s="1"/>
      <c r="HV101" s="1"/>
      <c r="HW101" s="1"/>
      <c r="HX101" s="1"/>
      <c r="HY101" s="1"/>
      <c r="HZ101" s="1"/>
      <c r="IA101" s="1"/>
      <c r="IB101" s="1"/>
      <c r="IC101" s="1"/>
      <c r="ID101" s="1"/>
      <c r="IE101" s="1"/>
      <c r="IF101" s="1"/>
      <c r="IG101" s="1"/>
      <c r="IH101" s="1"/>
      <c r="II101" s="1"/>
      <c r="IJ101" s="1"/>
      <c r="IK101" s="1"/>
      <c r="IL101" s="1"/>
      <c r="IM101" s="1"/>
      <c r="IN101" s="1"/>
      <c r="IO101" s="1"/>
      <c r="IP101" s="1"/>
      <c r="IQ101" s="1"/>
      <c r="IR101" s="1"/>
      <c r="IS101" s="1"/>
      <c r="IT101" s="1"/>
      <c r="IU101" s="1"/>
      <c r="IV101" s="1"/>
      <c r="IW101" s="1"/>
      <c r="IX101" s="1"/>
      <c r="IY101" s="1"/>
      <c r="IZ101" s="1"/>
      <c r="JA101" s="1"/>
      <c r="JB101" s="1"/>
      <c r="JC101" s="1"/>
      <c r="JD101" s="1"/>
      <c r="JE101" s="1"/>
      <c r="JF101" s="1"/>
      <c r="JG101" s="1"/>
      <c r="JH101" s="1"/>
      <c r="JI101" s="1"/>
      <c r="JJ101" s="1"/>
      <c r="JK101" s="1"/>
      <c r="JL101" s="1"/>
      <c r="JM101" s="1"/>
      <c r="JN101" s="1"/>
      <c r="JO101" s="1"/>
      <c r="JP101" s="1"/>
      <c r="JQ101" s="1"/>
      <c r="JR101" s="1"/>
      <c r="JS101" s="1"/>
      <c r="JT101" s="1"/>
      <c r="JU101" s="1"/>
      <c r="JV101" s="1"/>
      <c r="JW101" s="1"/>
      <c r="JX101" s="1"/>
      <c r="JY101" s="1"/>
      <c r="JZ101" s="1"/>
      <c r="KA101" s="1"/>
      <c r="KB101" s="1"/>
      <c r="KC101" s="1"/>
      <c r="KD101" s="1"/>
      <c r="KE101" s="1"/>
      <c r="KF101" s="1"/>
      <c r="KG101" s="1"/>
      <c r="KH101" s="1"/>
      <c r="KI101" s="1"/>
      <c r="KJ101" s="1"/>
      <c r="KK101" s="1"/>
      <c r="KL101" s="1"/>
      <c r="KM101" s="1"/>
      <c r="KN101" s="1"/>
      <c r="KO101" s="1"/>
      <c r="KP101" s="1"/>
      <c r="KQ101" s="1"/>
      <c r="KR101" s="1"/>
      <c r="KS101" s="1"/>
      <c r="KT101" s="1"/>
      <c r="KU101" s="1"/>
      <c r="KV101" s="1"/>
      <c r="KW101" s="1"/>
      <c r="KX101" s="1"/>
      <c r="KY101" s="1"/>
      <c r="KZ101" s="1"/>
      <c r="LA101" s="1"/>
      <c r="LB101" s="1"/>
      <c r="LC101" s="1"/>
      <c r="LD101" s="1"/>
      <c r="LE101" s="1"/>
      <c r="LF101" s="1"/>
      <c r="LG101" s="1"/>
      <c r="LH101" s="1"/>
      <c r="LI101" s="1"/>
      <c r="LJ101" s="1"/>
      <c r="LK101" s="1"/>
      <c r="LL101" s="1"/>
      <c r="LM101" s="1"/>
      <c r="LN101" s="1"/>
      <c r="LO101" s="1"/>
      <c r="LP101" s="1"/>
      <c r="LQ101" s="1"/>
      <c r="LR101" s="1"/>
      <c r="LS101" s="1"/>
      <c r="LT101" s="1"/>
      <c r="LU101" s="1"/>
      <c r="LV101" s="1"/>
      <c r="LW101" s="1"/>
      <c r="LX101" s="1"/>
      <c r="LY101" s="1"/>
      <c r="LZ101" s="1"/>
      <c r="MA101" s="1"/>
      <c r="MB101" s="1"/>
      <c r="MC101" s="1"/>
      <c r="MD101" s="1"/>
      <c r="ME101" s="1"/>
      <c r="MF101" s="1"/>
      <c r="MG101" s="1"/>
      <c r="MH101" s="1"/>
      <c r="MI101" s="1"/>
      <c r="MJ101" s="1"/>
      <c r="MK101" s="1"/>
      <c r="ML101" s="1"/>
      <c r="MM101" s="1"/>
      <c r="MN101" s="1"/>
      <c r="MO101" s="1"/>
      <c r="MP101" s="1"/>
      <c r="MQ101" s="1"/>
      <c r="MR101" s="1"/>
      <c r="MS101" s="1"/>
      <c r="MT101" s="1"/>
      <c r="MU101" s="1"/>
      <c r="MV101" s="1"/>
      <c r="MW101" s="1"/>
      <c r="MX101" s="1"/>
      <c r="MY101" s="1"/>
      <c r="MZ101" s="1"/>
      <c r="NA101" s="1"/>
      <c r="NB101" s="1"/>
      <c r="NC101" s="1"/>
      <c r="ND101" s="1"/>
      <c r="NE101" s="1"/>
      <c r="NF101" s="1"/>
      <c r="NG101" s="1"/>
      <c r="NH101" s="1"/>
      <c r="NI101" s="1"/>
      <c r="NJ101" s="1"/>
      <c r="NK101" s="1"/>
      <c r="NL101" s="1"/>
      <c r="NM101" s="1"/>
      <c r="NN101" s="1"/>
      <c r="NO101" s="1"/>
      <c r="NP101" s="1"/>
      <c r="NQ101" s="1"/>
      <c r="NR101" s="1"/>
      <c r="NS101" s="1"/>
      <c r="NT101" s="1"/>
      <c r="NU101" s="1"/>
      <c r="NV101" s="1"/>
      <c r="NW101" s="1"/>
      <c r="NX101" s="1"/>
      <c r="NY101" s="1"/>
      <c r="NZ101" s="1"/>
      <c r="OA101" s="1"/>
      <c r="OB101" s="1"/>
      <c r="OC101" s="1"/>
      <c r="OD101" s="1"/>
      <c r="OE101" s="1"/>
      <c r="OF101" s="1"/>
      <c r="OG101" s="1"/>
      <c r="OH101" s="1"/>
      <c r="OI101" s="1"/>
      <c r="OJ101" s="1"/>
      <c r="OK101" s="1"/>
      <c r="OL101" s="1"/>
      <c r="OM101" s="1"/>
      <c r="ON101" s="1"/>
      <c r="OO101" s="1"/>
      <c r="OP101" s="1"/>
      <c r="OQ101" s="1"/>
      <c r="OR101" s="1"/>
      <c r="OS101" s="1"/>
      <c r="OT101" s="1"/>
      <c r="OU101" s="1"/>
      <c r="OV101" s="1"/>
      <c r="OW101" s="1"/>
      <c r="OX101" s="1"/>
      <c r="OY101" s="1"/>
      <c r="OZ101" s="1"/>
      <c r="PA101" s="1"/>
      <c r="PB101" s="1"/>
      <c r="PC101" s="1"/>
      <c r="PD101" s="1"/>
      <c r="PE101" s="1"/>
      <c r="PF101" s="1"/>
      <c r="PG101" s="1"/>
      <c r="PH101" s="1"/>
      <c r="PI101" s="1"/>
      <c r="PJ101" s="1"/>
      <c r="PK101" s="1"/>
      <c r="PL101" s="1"/>
      <c r="PM101" s="1"/>
      <c r="PN101" s="1"/>
      <c r="PO101" s="1"/>
      <c r="PP101" s="1"/>
      <c r="PQ101" s="1"/>
      <c r="PR101" s="1"/>
      <c r="PS101" s="1"/>
      <c r="PT101" s="1"/>
      <c r="PU101" s="1"/>
      <c r="PV101" s="1"/>
      <c r="PW101" s="1"/>
      <c r="PX101" s="1"/>
      <c r="PY101" s="1"/>
      <c r="PZ101" s="1"/>
      <c r="QA101" s="1"/>
      <c r="QB101" s="1"/>
      <c r="QC101" s="1"/>
      <c r="QD101" s="1"/>
      <c r="QE101" s="1"/>
      <c r="QF101" s="1"/>
      <c r="QG101" s="1"/>
      <c r="QH101" s="1"/>
      <c r="QI101" s="1"/>
      <c r="QJ101" s="1"/>
      <c r="QK101" s="1"/>
      <c r="QL101" s="1"/>
      <c r="QM101" s="1"/>
      <c r="QN101" s="1"/>
      <c r="QO101" s="1"/>
      <c r="QP101" s="1"/>
      <c r="QQ101" s="1"/>
      <c r="QR101" s="1"/>
      <c r="QS101" s="1"/>
      <c r="QT101" s="1"/>
      <c r="QU101" s="1"/>
      <c r="QV101" s="1"/>
      <c r="QW101" s="1"/>
      <c r="QX101" s="1"/>
      <c r="QY101" s="1"/>
      <c r="QZ101" s="1"/>
      <c r="RA101" s="1"/>
      <c r="RB101" s="1"/>
      <c r="RC101" s="1"/>
      <c r="RD101" s="1"/>
      <c r="RE101" s="1"/>
      <c r="RF101" s="1"/>
      <c r="RG101" s="1"/>
      <c r="RH101" s="1"/>
      <c r="RI101" s="1"/>
      <c r="RJ101" s="1"/>
      <c r="RK101" s="1"/>
      <c r="RL101" s="1"/>
      <c r="RM101" s="1"/>
      <c r="RN101" s="1"/>
      <c r="RO101" s="1"/>
      <c r="RP101" s="1"/>
      <c r="RQ101" s="1"/>
      <c r="RR101" s="1"/>
      <c r="RS101" s="1"/>
      <c r="RT101" s="1"/>
      <c r="RU101" s="1"/>
      <c r="RV101" s="1"/>
      <c r="RW101" s="1"/>
      <c r="RX101" s="1"/>
      <c r="RY101" s="1"/>
      <c r="RZ101" s="1"/>
      <c r="SA101" s="1"/>
      <c r="SB101" s="1"/>
      <c r="SC101" s="1"/>
      <c r="SD101" s="1"/>
      <c r="SE101" s="1"/>
      <c r="SF101" s="1"/>
      <c r="SG101" s="1"/>
      <c r="SH101" s="1"/>
      <c r="SI101" s="1"/>
      <c r="SJ101" s="1"/>
      <c r="SK101" s="1"/>
      <c r="SL101" s="1"/>
      <c r="SM101" s="1"/>
      <c r="SN101" s="1"/>
      <c r="SO101" s="1"/>
      <c r="SP101" s="1"/>
      <c r="SQ101" s="1"/>
      <c r="SR101" s="1"/>
      <c r="SS101" s="1"/>
      <c r="ST101" s="1"/>
      <c r="SU101" s="1"/>
      <c r="SV101" s="1"/>
      <c r="SW101" s="1"/>
      <c r="SX101" s="1"/>
      <c r="SY101" s="1"/>
      <c r="SZ101" s="1"/>
      <c r="TA101" s="1"/>
      <c r="TB101" s="1"/>
      <c r="TC101" s="1"/>
      <c r="TD101" s="1"/>
      <c r="TE101" s="1"/>
      <c r="TF101" s="1"/>
      <c r="TG101" s="1"/>
      <c r="TH101" s="1"/>
      <c r="TI101" s="1"/>
      <c r="TJ101" s="1"/>
      <c r="TK101" s="1"/>
      <c r="TL101" s="1"/>
      <c r="TM101" s="1"/>
      <c r="TN101" s="1"/>
      <c r="TO101" s="1"/>
      <c r="TP101" s="1"/>
      <c r="TQ101" s="1"/>
      <c r="TR101" s="1"/>
      <c r="TS101" s="1"/>
      <c r="TT101" s="1"/>
      <c r="TU101" s="1"/>
      <c r="TV101" s="1"/>
      <c r="TW101" s="1"/>
      <c r="TX101" s="1"/>
      <c r="TY101" s="1"/>
      <c r="TZ101" s="1"/>
      <c r="UA101" s="1"/>
      <c r="UB101" s="1"/>
      <c r="UC101" s="1"/>
      <c r="UD101" s="1"/>
      <c r="UE101" s="1"/>
      <c r="UF101" s="1"/>
      <c r="UG101" s="1"/>
      <c r="UH101" s="1"/>
      <c r="UI101" s="1"/>
      <c r="UJ101" s="1"/>
      <c r="UK101" s="1"/>
      <c r="UL101" s="1"/>
      <c r="UM101" s="1"/>
      <c r="UN101" s="1"/>
      <c r="UO101" s="1"/>
      <c r="UP101" s="1"/>
      <c r="UQ101" s="1"/>
      <c r="UR101" s="1"/>
      <c r="US101" s="1"/>
      <c r="UT101" s="1"/>
      <c r="UU101" s="1"/>
      <c r="UV101" s="1"/>
      <c r="UW101" s="1"/>
      <c r="UX101" s="1"/>
      <c r="UY101" s="1"/>
      <c r="UZ101" s="1"/>
      <c r="VA101" s="1"/>
      <c r="VB101" s="1"/>
      <c r="VC101" s="1"/>
      <c r="VD101" s="1"/>
      <c r="VE101" s="1"/>
      <c r="VF101" s="1"/>
      <c r="VG101" s="1"/>
      <c r="VH101" s="1"/>
      <c r="VI101" s="1"/>
      <c r="VJ101" s="1"/>
      <c r="VK101" s="1"/>
      <c r="VL101" s="1"/>
      <c r="VM101" s="1"/>
      <c r="VN101" s="1"/>
      <c r="VO101" s="1"/>
      <c r="VP101" s="1"/>
      <c r="VQ101" s="1"/>
      <c r="VR101" s="1"/>
      <c r="VS101" s="1"/>
      <c r="VT101" s="1"/>
      <c r="VU101" s="1"/>
      <c r="VV101" s="1"/>
      <c r="VW101" s="1"/>
      <c r="VX101" s="1"/>
      <c r="VY101" s="1"/>
      <c r="VZ101" s="1"/>
      <c r="WA101" s="1"/>
      <c r="WB101" s="1"/>
      <c r="WC101" s="1"/>
      <c r="WD101" s="1"/>
      <c r="WE101" s="1"/>
      <c r="WF101" s="1"/>
      <c r="WG101" s="1"/>
      <c r="WH101" s="1"/>
      <c r="WI101" s="1"/>
      <c r="WJ101" s="1"/>
      <c r="WK101" s="1"/>
      <c r="WL101" s="1"/>
      <c r="WM101" s="1"/>
      <c r="WN101" s="1"/>
      <c r="WO101" s="1"/>
      <c r="WP101" s="1"/>
      <c r="WQ101" s="1"/>
      <c r="WR101" s="1"/>
      <c r="WS101" s="1"/>
      <c r="WT101" s="1"/>
      <c r="WU101" s="1"/>
      <c r="WV101" s="1"/>
      <c r="WW101" s="1"/>
      <c r="WX101" s="1"/>
      <c r="WY101" s="1"/>
      <c r="WZ101" s="1"/>
      <c r="XA101" s="1"/>
      <c r="XB101" s="1"/>
      <c r="XC101" s="1"/>
      <c r="XD101" s="1"/>
      <c r="XE101" s="1"/>
      <c r="XF101" s="1"/>
      <c r="XG101" s="1"/>
      <c r="XH101" s="1"/>
      <c r="XI101" s="1"/>
      <c r="XJ101" s="1"/>
      <c r="XK101" s="1"/>
      <c r="XL101" s="1"/>
      <c r="XM101" s="1"/>
      <c r="XN101" s="1"/>
      <c r="XO101" s="1"/>
      <c r="XP101" s="1"/>
      <c r="XQ101" s="1"/>
      <c r="XR101" s="1"/>
      <c r="XS101" s="1"/>
      <c r="XT101" s="1"/>
      <c r="XU101" s="1"/>
      <c r="XV101" s="1"/>
      <c r="XW101" s="1"/>
      <c r="XX101" s="1"/>
      <c r="XY101" s="1"/>
      <c r="XZ101" s="1"/>
      <c r="YA101" s="1"/>
      <c r="YB101" s="1"/>
      <c r="YC101" s="1"/>
      <c r="YD101" s="1"/>
      <c r="YE101" s="1"/>
      <c r="YF101" s="1"/>
      <c r="YG101" s="1"/>
      <c r="YH101" s="1"/>
      <c r="YI101" s="1"/>
      <c r="YJ101" s="1"/>
      <c r="YK101" s="1"/>
      <c r="YL101" s="1"/>
      <c r="YM101" s="1"/>
      <c r="YN101" s="1"/>
      <c r="YO101" s="1"/>
      <c r="YP101" s="1"/>
      <c r="YQ101" s="1"/>
      <c r="YR101" s="1"/>
      <c r="YS101" s="1"/>
      <c r="YT101" s="1"/>
      <c r="YU101" s="1"/>
      <c r="YV101" s="1"/>
      <c r="YW101" s="1"/>
      <c r="YX101" s="1"/>
      <c r="YY101" s="1"/>
      <c r="YZ101" s="1"/>
      <c r="ZA101" s="1"/>
      <c r="ZB101" s="1"/>
      <c r="ZC101" s="1"/>
      <c r="ZD101" s="1"/>
      <c r="ZE101" s="1"/>
      <c r="ZF101" s="1"/>
      <c r="ZG101" s="1"/>
      <c r="ZH101" s="1"/>
      <c r="ZI101" s="1"/>
      <c r="ZJ101" s="1"/>
      <c r="ZK101" s="1"/>
      <c r="ZL101" s="1"/>
      <c r="ZM101" s="1"/>
      <c r="ZN101" s="1"/>
      <c r="ZO101" s="1"/>
      <c r="ZP101" s="1"/>
      <c r="ZQ101" s="1"/>
      <c r="ZR101" s="1"/>
      <c r="ZS101" s="1"/>
      <c r="ZT101" s="1"/>
      <c r="ZU101" s="1"/>
      <c r="ZV101" s="1"/>
      <c r="ZW101" s="1"/>
      <c r="ZX101" s="1"/>
      <c r="ZY101" s="1"/>
      <c r="ZZ101" s="1"/>
      <c r="AAA101" s="1"/>
      <c r="AAB101" s="1"/>
      <c r="AAC101" s="1"/>
      <c r="AAD101" s="1"/>
      <c r="AAE101" s="1"/>
      <c r="AAF101" s="1"/>
      <c r="AAG101" s="1"/>
      <c r="AAH101" s="1"/>
      <c r="AAI101" s="1"/>
      <c r="AAJ101" s="1"/>
      <c r="AAK101" s="1"/>
      <c r="AAL101" s="1"/>
      <c r="AAM101" s="1"/>
      <c r="AAN101" s="1"/>
      <c r="AAO101" s="1"/>
      <c r="AAP101" s="1"/>
      <c r="AAQ101" s="1"/>
      <c r="AAR101" s="1"/>
      <c r="AAS101" s="1"/>
      <c r="AAT101" s="1"/>
      <c r="AAU101" s="1"/>
      <c r="AAV101" s="1"/>
      <c r="AAW101" s="1"/>
      <c r="AAX101" s="1"/>
      <c r="AAY101" s="1"/>
      <c r="AAZ101" s="1"/>
      <c r="ABA101" s="1"/>
      <c r="ABB101" s="1"/>
      <c r="ABC101" s="1"/>
      <c r="ABD101" s="1"/>
      <c r="ABE101" s="1"/>
      <c r="ABF101" s="1"/>
      <c r="ABG101" s="1"/>
      <c r="ABH101" s="1"/>
      <c r="ABI101" s="1"/>
      <c r="ABJ101" s="1"/>
      <c r="ABK101" s="1"/>
      <c r="ABL101" s="1"/>
      <c r="ABM101" s="1"/>
      <c r="ABN101" s="1"/>
      <c r="ABO101" s="1"/>
      <c r="ABP101" s="1"/>
      <c r="ABQ101" s="1"/>
      <c r="ABR101" s="1"/>
      <c r="ABS101" s="1"/>
      <c r="ABT101" s="1"/>
      <c r="ABU101" s="1"/>
      <c r="ABV101" s="1"/>
      <c r="ABW101" s="1"/>
      <c r="ABX101" s="1"/>
      <c r="ABY101" s="1"/>
      <c r="ABZ101" s="1"/>
      <c r="ACA101" s="1"/>
      <c r="ACB101" s="1"/>
      <c r="ACC101" s="1"/>
      <c r="ACD101" s="1"/>
      <c r="ACE101" s="1"/>
      <c r="ACF101" s="1"/>
      <c r="ACG101" s="1"/>
      <c r="ACH101" s="1"/>
      <c r="ACI101" s="1"/>
      <c r="ACJ101" s="1"/>
      <c r="ACK101" s="1"/>
      <c r="ACL101" s="1"/>
      <c r="ACM101" s="1"/>
      <c r="ACN101" s="1"/>
      <c r="ACO101" s="1"/>
      <c r="ACP101" s="1"/>
      <c r="ACQ101" s="1"/>
      <c r="ACR101" s="1"/>
      <c r="ACS101" s="1"/>
      <c r="ACT101" s="1"/>
      <c r="ACU101" s="1"/>
      <c r="ACV101" s="1"/>
      <c r="ACW101" s="1"/>
      <c r="ACX101" s="1"/>
      <c r="ACY101" s="1"/>
      <c r="ACZ101" s="1"/>
      <c r="ADA101" s="1"/>
      <c r="ADB101" s="1"/>
      <c r="ADC101" s="1"/>
      <c r="ADD101" s="1"/>
      <c r="ADE101" s="1"/>
      <c r="ADF101" s="1"/>
      <c r="ADG101" s="1"/>
      <c r="ADH101" s="1"/>
      <c r="ADI101" s="1"/>
      <c r="ADJ101" s="1"/>
      <c r="ADK101" s="1"/>
      <c r="ADL101" s="1"/>
      <c r="ADM101" s="1"/>
      <c r="ADN101" s="1"/>
      <c r="ADO101" s="1"/>
      <c r="ADP101" s="1"/>
      <c r="ADQ101" s="1"/>
      <c r="ADR101" s="1"/>
      <c r="ADS101" s="1"/>
      <c r="ADT101" s="1"/>
      <c r="ADU101" s="1"/>
      <c r="ADV101" s="1"/>
      <c r="ADW101" s="1"/>
      <c r="ADX101" s="1"/>
      <c r="ADY101" s="1"/>
      <c r="ADZ101" s="1"/>
      <c r="AEA101" s="1"/>
      <c r="AEB101" s="1"/>
      <c r="AEC101" s="1"/>
      <c r="AED101" s="1"/>
      <c r="AEE101" s="1"/>
      <c r="AEF101" s="1"/>
      <c r="AEG101" s="1"/>
      <c r="AEH101" s="1"/>
      <c r="AEI101" s="1"/>
      <c r="AEJ101" s="1"/>
      <c r="AEK101" s="1"/>
      <c r="AEL101" s="1"/>
      <c r="AEM101" s="1"/>
      <c r="AEN101" s="1"/>
      <c r="AEO101" s="1"/>
      <c r="AEP101" s="1"/>
      <c r="AEQ101" s="1"/>
      <c r="AER101" s="1"/>
      <c r="AES101" s="1"/>
      <c r="AET101" s="1"/>
      <c r="AEU101" s="1"/>
      <c r="AEV101" s="1"/>
      <c r="AEW101" s="1"/>
      <c r="AEX101" s="1"/>
      <c r="AEY101" s="1"/>
      <c r="AEZ101" s="1"/>
      <c r="AFA101" s="1"/>
      <c r="AFB101" s="1"/>
      <c r="AFC101" s="1"/>
      <c r="AFD101" s="1"/>
      <c r="AFE101" s="1"/>
      <c r="AFF101" s="1"/>
      <c r="AFG101" s="1"/>
      <c r="AFH101" s="1"/>
      <c r="AFI101" s="1"/>
      <c r="AFJ101" s="1"/>
      <c r="AFK101" s="1"/>
      <c r="AFL101" s="1"/>
      <c r="AFM101" s="1"/>
      <c r="AFN101" s="1"/>
      <c r="AFO101" s="1"/>
      <c r="AFP101" s="1"/>
      <c r="AFQ101" s="1"/>
      <c r="AFR101" s="1"/>
      <c r="AFS101" s="1"/>
      <c r="AFT101" s="1"/>
      <c r="AFU101" s="1"/>
      <c r="AFV101" s="1"/>
      <c r="AFW101" s="1"/>
      <c r="AFX101" s="1"/>
      <c r="AFY101" s="1"/>
      <c r="AFZ101" s="1"/>
      <c r="AGA101" s="1"/>
      <c r="AGB101" s="1"/>
      <c r="AGC101" s="1"/>
      <c r="AGD101" s="1"/>
      <c r="AGE101" s="1"/>
      <c r="AGF101" s="1"/>
      <c r="AGG101" s="1"/>
      <c r="AGH101" s="1"/>
      <c r="AGI101" s="1"/>
      <c r="AGJ101" s="1"/>
      <c r="AGK101" s="1"/>
      <c r="AGL101" s="1"/>
      <c r="AGM101" s="1"/>
      <c r="AGN101" s="1"/>
      <c r="AGO101" s="1"/>
      <c r="AGP101" s="1"/>
      <c r="AGQ101" s="1"/>
      <c r="AGR101" s="1"/>
      <c r="AGS101" s="1"/>
      <c r="AGT101" s="1"/>
      <c r="AGU101" s="1"/>
      <c r="AGV101" s="1"/>
      <c r="AGW101" s="1"/>
      <c r="AGX101" s="1"/>
      <c r="AGY101" s="1"/>
      <c r="AGZ101" s="1"/>
      <c r="AHA101" s="1"/>
      <c r="AHB101" s="1"/>
      <c r="AHC101" s="1"/>
      <c r="AHD101" s="1"/>
      <c r="AHE101" s="1"/>
      <c r="AHF101" s="1"/>
      <c r="AHG101" s="1"/>
      <c r="AHH101" s="1"/>
      <c r="AHI101" s="1"/>
      <c r="AHJ101" s="1"/>
      <c r="AHK101" s="1"/>
      <c r="AHL101" s="1"/>
      <c r="AHM101" s="1"/>
      <c r="AHN101" s="1"/>
      <c r="AHO101" s="1"/>
      <c r="AHP101" s="1"/>
      <c r="AHQ101" s="1"/>
      <c r="AHR101" s="1"/>
      <c r="AHS101" s="1"/>
      <c r="AHT101" s="1"/>
      <c r="AHU101" s="1"/>
      <c r="AHV101" s="1"/>
      <c r="AHW101" s="1"/>
      <c r="AHX101" s="1"/>
      <c r="AHY101" s="1"/>
      <c r="AHZ101" s="1"/>
      <c r="AIA101" s="1"/>
      <c r="AIB101" s="1"/>
      <c r="AIC101" s="1"/>
      <c r="AID101" s="1"/>
      <c r="AIE101" s="1"/>
      <c r="AIF101" s="1"/>
      <c r="AIG101" s="1"/>
      <c r="AIH101" s="1"/>
      <c r="AII101" s="1"/>
      <c r="AIJ101" s="1"/>
      <c r="AIK101" s="1"/>
      <c r="AIL101" s="1"/>
      <c r="AIM101" s="1"/>
      <c r="AIN101" s="1"/>
      <c r="AIO101" s="1"/>
      <c r="AIP101" s="1"/>
      <c r="AIQ101" s="1"/>
      <c r="AIR101" s="1"/>
      <c r="AIS101" s="1"/>
      <c r="AIT101" s="1"/>
      <c r="AIU101" s="1"/>
      <c r="AIV101" s="1"/>
      <c r="AIW101" s="1"/>
      <c r="AIX101" s="1"/>
      <c r="AIY101" s="1"/>
      <c r="AIZ101" s="1"/>
      <c r="AJA101" s="1"/>
      <c r="AJB101" s="1"/>
      <c r="AJC101" s="1"/>
      <c r="AJD101" s="1"/>
      <c r="AJE101" s="1"/>
      <c r="AJF101" s="1"/>
      <c r="AJG101" s="1"/>
      <c r="AJH101" s="1"/>
      <c r="AJI101" s="1"/>
      <c r="AJJ101" s="1"/>
      <c r="AJK101" s="1"/>
      <c r="AJL101" s="1"/>
      <c r="AJM101" s="1"/>
      <c r="AJN101" s="1"/>
      <c r="AJO101" s="1"/>
      <c r="AJP101" s="1"/>
      <c r="AJQ101" s="1"/>
      <c r="AJR101" s="1"/>
      <c r="AJS101" s="1"/>
      <c r="AJT101" s="1"/>
      <c r="AJU101" s="1"/>
      <c r="AJV101" s="1"/>
      <c r="AJW101" s="1"/>
      <c r="AJX101" s="1"/>
      <c r="AJY101" s="1"/>
      <c r="AJZ101" s="1"/>
      <c r="AKA101" s="1"/>
      <c r="AKB101" s="1"/>
      <c r="AKC101" s="1"/>
      <c r="AKD101" s="1"/>
      <c r="AKE101" s="1"/>
      <c r="AKF101" s="1"/>
      <c r="AKG101" s="1"/>
      <c r="AKH101" s="1"/>
      <c r="AKI101" s="1"/>
      <c r="AKJ101" s="1"/>
      <c r="AKK101" s="1"/>
      <c r="AKL101" s="1"/>
      <c r="AKM101" s="1"/>
      <c r="AKN101" s="1"/>
      <c r="AKO101" s="1"/>
      <c r="AKP101" s="1"/>
      <c r="AKQ101" s="1"/>
      <c r="AKR101" s="1"/>
      <c r="AKS101" s="1"/>
      <c r="AKT101" s="1"/>
      <c r="AKU101" s="1"/>
      <c r="AKV101" s="1"/>
      <c r="AKW101" s="1"/>
      <c r="AKX101" s="1"/>
      <c r="AKY101" s="1"/>
      <c r="AKZ101" s="1"/>
      <c r="ALA101" s="1"/>
      <c r="ALB101" s="1"/>
      <c r="ALC101" s="1"/>
      <c r="ALD101" s="1"/>
      <c r="ALE101" s="1"/>
      <c r="ALF101" s="1"/>
      <c r="ALG101" s="1"/>
      <c r="ALH101" s="1"/>
      <c r="ALI101" s="1"/>
      <c r="ALJ101" s="1"/>
      <c r="ALK101" s="1"/>
      <c r="ALL101" s="1"/>
      <c r="ALM101" s="1"/>
      <c r="ALN101" s="1"/>
      <c r="ALO101" s="1"/>
      <c r="ALP101" s="1"/>
      <c r="ALQ101" s="1"/>
      <c r="ALR101" s="1"/>
      <c r="ALS101" s="1"/>
      <c r="ALT101" s="1"/>
      <c r="ALU101" s="1"/>
      <c r="ALV101" s="1"/>
      <c r="ALW101" s="1"/>
      <c r="ALX101" s="1"/>
      <c r="ALY101" s="1"/>
      <c r="ALZ101" s="1"/>
      <c r="AMA101" s="1"/>
      <c r="AMB101" s="1"/>
      <c r="AMC101" s="1"/>
      <c r="AMD101" s="1"/>
      <c r="AME101" s="1"/>
      <c r="AMF101" s="1"/>
      <c r="AMG101" s="1"/>
      <c r="AMH101" s="1"/>
      <c r="AMI101" s="1"/>
      <c r="AMJ101" s="1"/>
      <c r="AMK101" s="1"/>
      <c r="AML101" s="1"/>
      <c r="AMM101" s="1"/>
      <c r="AMN101" s="1"/>
      <c r="AMO101" s="1"/>
      <c r="AMP101" s="1"/>
      <c r="AMQ101" s="1"/>
      <c r="AMR101" s="1"/>
      <c r="AMS101" s="1"/>
      <c r="AMT101" s="1"/>
      <c r="AMU101" s="1"/>
      <c r="AMV101" s="1"/>
      <c r="AMW101" s="1"/>
      <c r="AMX101" s="1"/>
      <c r="AMY101" s="1"/>
      <c r="AMZ101" s="1"/>
      <c r="ANA101" s="1"/>
      <c r="ANB101" s="1"/>
      <c r="ANC101" s="1"/>
      <c r="AND101" s="1"/>
      <c r="ANE101" s="1"/>
      <c r="ANF101" s="1"/>
      <c r="ANG101" s="1"/>
      <c r="ANH101" s="1"/>
      <c r="ANI101" s="1"/>
      <c r="ANJ101" s="1"/>
      <c r="ANK101" s="1"/>
      <c r="ANL101" s="1"/>
      <c r="ANM101" s="1"/>
      <c r="ANN101" s="1"/>
      <c r="ANO101" s="1"/>
      <c r="ANP101" s="1"/>
      <c r="ANQ101" s="1"/>
      <c r="ANR101" s="1"/>
      <c r="ANS101" s="1"/>
      <c r="ANT101" s="1"/>
      <c r="ANU101" s="1"/>
      <c r="ANV101" s="1"/>
      <c r="ANW101" s="1"/>
      <c r="ANX101" s="1"/>
      <c r="ANY101" s="1"/>
      <c r="ANZ101" s="1"/>
      <c r="AOA101" s="1"/>
      <c r="AOB101" s="1"/>
      <c r="AOC101" s="1"/>
      <c r="AOD101" s="1"/>
      <c r="AOE101" s="1"/>
      <c r="AOF101" s="1"/>
      <c r="AOG101" s="1"/>
      <c r="AOH101" s="1"/>
      <c r="AOI101" s="1"/>
      <c r="AOJ101" s="1"/>
      <c r="AOK101" s="1"/>
      <c r="AOL101" s="1"/>
      <c r="AOM101" s="1"/>
      <c r="AON101" s="1"/>
      <c r="AOO101" s="1"/>
      <c r="AOP101" s="1"/>
      <c r="AOQ101" s="1"/>
      <c r="AOR101" s="1"/>
      <c r="AOS101" s="1"/>
      <c r="AOT101" s="1"/>
      <c r="AOU101" s="1"/>
      <c r="AOV101" s="1"/>
      <c r="AOW101" s="1"/>
      <c r="AOX101" s="1"/>
      <c r="AOY101" s="1"/>
      <c r="AOZ101" s="1"/>
      <c r="APA101" s="1"/>
      <c r="APB101" s="1"/>
      <c r="APC101" s="1"/>
      <c r="APD101" s="1"/>
      <c r="APE101" s="1"/>
      <c r="APF101" s="1"/>
    </row>
    <row r="102" spans="1:1098" ht="14.25" customHeight="1" x14ac:dyDescent="0.2">
      <c r="A102" s="9" t="s">
        <v>35</v>
      </c>
      <c r="B102" s="345">
        <v>1</v>
      </c>
      <c r="C102" s="345">
        <f t="shared" si="39"/>
        <v>168</v>
      </c>
      <c r="D102" s="345">
        <v>160</v>
      </c>
      <c r="E102" s="345">
        <v>8</v>
      </c>
      <c r="F102" s="346"/>
      <c r="G102" s="347">
        <v>6.4039999999999999</v>
      </c>
      <c r="H102" s="348">
        <f t="shared" si="40"/>
        <v>102.46</v>
      </c>
      <c r="I102" s="346">
        <f t="shared" si="41"/>
        <v>126.63</v>
      </c>
    </row>
    <row r="103" spans="1:1098" ht="14.25" customHeight="1" x14ac:dyDescent="0.2">
      <c r="A103" s="9" t="s">
        <v>35</v>
      </c>
      <c r="B103" s="345">
        <v>1</v>
      </c>
      <c r="C103" s="345">
        <f t="shared" si="39"/>
        <v>226</v>
      </c>
      <c r="D103" s="345">
        <v>160</v>
      </c>
      <c r="E103" s="345">
        <v>66</v>
      </c>
      <c r="F103" s="346"/>
      <c r="G103" s="347">
        <v>6.23</v>
      </c>
      <c r="H103" s="348">
        <f t="shared" si="40"/>
        <v>822.36</v>
      </c>
      <c r="I103" s="346">
        <f t="shared" si="41"/>
        <v>1016.35</v>
      </c>
    </row>
    <row r="104" spans="1:1098" ht="14.25" customHeight="1" x14ac:dyDescent="0.2">
      <c r="A104" s="9" t="s">
        <v>35</v>
      </c>
      <c r="B104" s="345">
        <v>1</v>
      </c>
      <c r="C104" s="345">
        <f t="shared" si="39"/>
        <v>208</v>
      </c>
      <c r="D104" s="345">
        <v>160</v>
      </c>
      <c r="E104" s="345">
        <v>48</v>
      </c>
      <c r="F104" s="346"/>
      <c r="G104" s="347">
        <v>6.1310000000000002</v>
      </c>
      <c r="H104" s="348">
        <f t="shared" si="40"/>
        <v>588.58000000000004</v>
      </c>
      <c r="I104" s="346">
        <f t="shared" si="41"/>
        <v>727.43</v>
      </c>
    </row>
    <row r="105" spans="1:1098" s="16" customFormat="1" ht="27.75" customHeight="1" x14ac:dyDescent="0.2">
      <c r="A105" s="332" t="s">
        <v>18</v>
      </c>
      <c r="B105" s="344">
        <f>SUM(B106:B109)</f>
        <v>4</v>
      </c>
      <c r="C105" s="344"/>
      <c r="D105" s="344"/>
      <c r="E105" s="344">
        <f>SUM(E106:E109)</f>
        <v>210.5</v>
      </c>
      <c r="F105" s="344"/>
      <c r="G105" s="349"/>
      <c r="H105" s="350">
        <f>SUM(H106:H109)</f>
        <v>1822.5099999999998</v>
      </c>
      <c r="I105" s="350">
        <f>SUM(I106:I109)</f>
        <v>2252.4500000000003</v>
      </c>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c r="EF105" s="14"/>
      <c r="EG105" s="14"/>
      <c r="EH105" s="14"/>
      <c r="EI105" s="14"/>
      <c r="EJ105" s="14"/>
      <c r="EK105" s="14"/>
      <c r="EL105" s="14"/>
      <c r="EM105" s="14"/>
      <c r="EN105" s="14"/>
      <c r="EO105" s="14"/>
      <c r="EP105" s="14"/>
      <c r="EQ105" s="14"/>
      <c r="ER105" s="14"/>
      <c r="ES105" s="14"/>
      <c r="ET105" s="14"/>
      <c r="EU105" s="14"/>
      <c r="EV105" s="14"/>
      <c r="EW105" s="14"/>
      <c r="EX105" s="14"/>
      <c r="EY105" s="14"/>
      <c r="EZ105" s="14"/>
      <c r="FA105" s="14"/>
      <c r="FB105" s="14"/>
      <c r="FC105" s="14"/>
      <c r="FD105" s="14"/>
      <c r="FE105" s="14"/>
      <c r="FF105" s="14"/>
      <c r="FG105" s="14"/>
      <c r="FH105" s="14"/>
      <c r="FI105" s="14"/>
      <c r="FJ105" s="14"/>
      <c r="FK105" s="14"/>
      <c r="FL105" s="14"/>
      <c r="FM105" s="14"/>
      <c r="FN105" s="14"/>
      <c r="FO105" s="14"/>
      <c r="FP105" s="14"/>
      <c r="FQ105" s="14"/>
      <c r="FR105" s="14"/>
      <c r="FS105" s="14"/>
      <c r="FT105" s="14"/>
      <c r="FU105" s="14"/>
      <c r="FV105" s="14"/>
      <c r="FW105" s="14"/>
      <c r="FX105" s="14"/>
      <c r="FY105" s="14"/>
      <c r="FZ105" s="14"/>
      <c r="GA105" s="14"/>
      <c r="GB105" s="14"/>
      <c r="GC105" s="14"/>
      <c r="GD105" s="14"/>
      <c r="GE105" s="14"/>
      <c r="GF105" s="14"/>
      <c r="GG105" s="14"/>
      <c r="GH105" s="14"/>
      <c r="GI105" s="14"/>
      <c r="GJ105" s="14"/>
      <c r="GK105" s="14"/>
      <c r="GL105" s="14"/>
      <c r="GM105" s="14"/>
      <c r="GN105" s="14"/>
      <c r="GO105" s="14"/>
      <c r="GP105" s="14"/>
      <c r="GQ105" s="14"/>
      <c r="GR105" s="14"/>
      <c r="GS105" s="14"/>
      <c r="GT105" s="14"/>
      <c r="GU105" s="14"/>
      <c r="GV105" s="14"/>
      <c r="GW105" s="14"/>
      <c r="GX105" s="14"/>
      <c r="GY105" s="14"/>
      <c r="GZ105" s="14"/>
      <c r="HA105" s="14"/>
      <c r="HB105" s="14"/>
      <c r="HC105" s="14"/>
      <c r="HD105" s="14"/>
      <c r="HE105" s="14"/>
      <c r="HF105" s="14"/>
      <c r="HG105" s="14"/>
      <c r="HH105" s="14"/>
      <c r="HI105" s="14"/>
      <c r="HJ105" s="14"/>
      <c r="HK105" s="14"/>
      <c r="HL105" s="14"/>
      <c r="HM105" s="14"/>
      <c r="HN105" s="14"/>
      <c r="HO105" s="14"/>
      <c r="HP105" s="14"/>
      <c r="HQ105" s="14"/>
      <c r="HR105" s="14"/>
      <c r="HS105" s="14"/>
      <c r="HT105" s="14"/>
      <c r="HU105" s="14"/>
      <c r="HV105" s="14"/>
      <c r="HW105" s="14"/>
      <c r="HX105" s="14"/>
      <c r="HY105" s="14"/>
      <c r="HZ105" s="14"/>
      <c r="IA105" s="14"/>
      <c r="IB105" s="14"/>
      <c r="IC105" s="14"/>
      <c r="ID105" s="14"/>
      <c r="IE105" s="14"/>
      <c r="IF105" s="14"/>
      <c r="IG105" s="14"/>
      <c r="IH105" s="14"/>
      <c r="II105" s="14"/>
      <c r="IJ105" s="14"/>
      <c r="IK105" s="14"/>
      <c r="IL105" s="14"/>
      <c r="IM105" s="14"/>
      <c r="IN105" s="14"/>
      <c r="IO105" s="14"/>
      <c r="IP105" s="14"/>
      <c r="IQ105" s="14"/>
      <c r="IR105" s="14"/>
      <c r="IS105" s="14"/>
      <c r="IT105" s="14"/>
      <c r="IU105" s="14"/>
      <c r="IV105" s="14"/>
      <c r="IW105" s="14"/>
      <c r="IX105" s="14"/>
      <c r="IY105" s="14"/>
      <c r="IZ105" s="14"/>
      <c r="JA105" s="14"/>
      <c r="JB105" s="14"/>
      <c r="JC105" s="14"/>
      <c r="JD105" s="14"/>
      <c r="JE105" s="14"/>
      <c r="JF105" s="14"/>
      <c r="JG105" s="14"/>
      <c r="JH105" s="14"/>
      <c r="JI105" s="14"/>
      <c r="JJ105" s="14"/>
      <c r="JK105" s="14"/>
      <c r="JL105" s="14"/>
      <c r="JM105" s="14"/>
      <c r="JN105" s="14"/>
      <c r="JO105" s="14"/>
      <c r="JP105" s="14"/>
      <c r="JQ105" s="14"/>
      <c r="JR105" s="14"/>
      <c r="JS105" s="14"/>
      <c r="JT105" s="14"/>
      <c r="JU105" s="14"/>
      <c r="JV105" s="14"/>
      <c r="JW105" s="14"/>
      <c r="JX105" s="14"/>
      <c r="JY105" s="14"/>
      <c r="JZ105" s="14"/>
      <c r="KA105" s="14"/>
      <c r="KB105" s="14"/>
      <c r="KC105" s="14"/>
      <c r="KD105" s="14"/>
      <c r="KE105" s="14"/>
      <c r="KF105" s="14"/>
      <c r="KG105" s="14"/>
      <c r="KH105" s="14"/>
      <c r="KI105" s="14"/>
      <c r="KJ105" s="14"/>
      <c r="KK105" s="14"/>
      <c r="KL105" s="14"/>
      <c r="KM105" s="14"/>
      <c r="KN105" s="14"/>
      <c r="KO105" s="14"/>
      <c r="KP105" s="14"/>
      <c r="KQ105" s="14"/>
      <c r="KR105" s="14"/>
      <c r="KS105" s="14"/>
      <c r="KT105" s="14"/>
      <c r="KU105" s="14"/>
      <c r="KV105" s="14"/>
      <c r="KW105" s="14"/>
      <c r="KX105" s="14"/>
      <c r="KY105" s="14"/>
      <c r="KZ105" s="14"/>
      <c r="LA105" s="14"/>
      <c r="LB105" s="14"/>
      <c r="LC105" s="14"/>
      <c r="LD105" s="14"/>
      <c r="LE105" s="14"/>
      <c r="LF105" s="14"/>
      <c r="LG105" s="14"/>
      <c r="LH105" s="14"/>
      <c r="LI105" s="14"/>
      <c r="LJ105" s="14"/>
      <c r="LK105" s="14"/>
      <c r="LL105" s="14"/>
      <c r="LM105" s="14"/>
      <c r="LN105" s="14"/>
      <c r="LO105" s="14"/>
      <c r="LP105" s="14"/>
      <c r="LQ105" s="14"/>
      <c r="LR105" s="14"/>
      <c r="LS105" s="14"/>
      <c r="LT105" s="14"/>
      <c r="LU105" s="14"/>
      <c r="LV105" s="14"/>
      <c r="LW105" s="14"/>
      <c r="LX105" s="14"/>
      <c r="LY105" s="14"/>
      <c r="LZ105" s="14"/>
      <c r="MA105" s="14"/>
      <c r="MB105" s="14"/>
      <c r="MC105" s="14"/>
      <c r="MD105" s="14"/>
      <c r="ME105" s="14"/>
      <c r="MF105" s="14"/>
      <c r="MG105" s="14"/>
      <c r="MH105" s="14"/>
      <c r="MI105" s="14"/>
      <c r="MJ105" s="14"/>
      <c r="MK105" s="14"/>
      <c r="ML105" s="14"/>
      <c r="MM105" s="14"/>
      <c r="MN105" s="14"/>
      <c r="MO105" s="14"/>
      <c r="MP105" s="14"/>
      <c r="MQ105" s="14"/>
      <c r="MR105" s="14"/>
      <c r="MS105" s="14"/>
      <c r="MT105" s="14"/>
      <c r="MU105" s="14"/>
      <c r="MV105" s="14"/>
      <c r="MW105" s="14"/>
      <c r="MX105" s="14"/>
      <c r="MY105" s="14"/>
      <c r="MZ105" s="14"/>
      <c r="NA105" s="14"/>
      <c r="NB105" s="14"/>
      <c r="NC105" s="14"/>
      <c r="ND105" s="14"/>
      <c r="NE105" s="14"/>
      <c r="NF105" s="14"/>
      <c r="NG105" s="14"/>
      <c r="NH105" s="14"/>
      <c r="NI105" s="14"/>
      <c r="NJ105" s="14"/>
      <c r="NK105" s="14"/>
      <c r="NL105" s="14"/>
      <c r="NM105" s="14"/>
      <c r="NN105" s="14"/>
      <c r="NO105" s="14"/>
      <c r="NP105" s="14"/>
      <c r="NQ105" s="14"/>
      <c r="NR105" s="14"/>
      <c r="NS105" s="14"/>
      <c r="NT105" s="14"/>
      <c r="NU105" s="14"/>
      <c r="NV105" s="14"/>
      <c r="NW105" s="14"/>
      <c r="NX105" s="14"/>
      <c r="NY105" s="14"/>
      <c r="NZ105" s="14"/>
      <c r="OA105" s="14"/>
      <c r="OB105" s="14"/>
      <c r="OC105" s="14"/>
      <c r="OD105" s="14"/>
      <c r="OE105" s="14"/>
      <c r="OF105" s="14"/>
      <c r="OG105" s="14"/>
      <c r="OH105" s="14"/>
      <c r="OI105" s="14"/>
      <c r="OJ105" s="14"/>
      <c r="OK105" s="14"/>
      <c r="OL105" s="14"/>
      <c r="OM105" s="14"/>
      <c r="ON105" s="14"/>
      <c r="OO105" s="14"/>
      <c r="OP105" s="14"/>
      <c r="OQ105" s="14"/>
      <c r="OR105" s="14"/>
      <c r="OS105" s="14"/>
      <c r="OT105" s="14"/>
      <c r="OU105" s="14"/>
      <c r="OV105" s="14"/>
      <c r="OW105" s="14"/>
      <c r="OX105" s="14"/>
      <c r="OY105" s="14"/>
      <c r="OZ105" s="14"/>
      <c r="PA105" s="14"/>
      <c r="PB105" s="14"/>
      <c r="PC105" s="14"/>
      <c r="PD105" s="14"/>
      <c r="PE105" s="14"/>
      <c r="PF105" s="14"/>
      <c r="PG105" s="14"/>
      <c r="PH105" s="14"/>
      <c r="PI105" s="14"/>
      <c r="PJ105" s="14"/>
      <c r="PK105" s="14"/>
      <c r="PL105" s="14"/>
      <c r="PM105" s="14"/>
      <c r="PN105" s="14"/>
      <c r="PO105" s="14"/>
      <c r="PP105" s="14"/>
      <c r="PQ105" s="14"/>
      <c r="PR105" s="14"/>
      <c r="PS105" s="14"/>
      <c r="PT105" s="14"/>
      <c r="PU105" s="14"/>
      <c r="PV105" s="14"/>
      <c r="PW105" s="14"/>
      <c r="PX105" s="14"/>
      <c r="PY105" s="14"/>
      <c r="PZ105" s="14"/>
      <c r="QA105" s="14"/>
      <c r="QB105" s="14"/>
      <c r="QC105" s="14"/>
      <c r="QD105" s="14"/>
      <c r="QE105" s="14"/>
      <c r="QF105" s="14"/>
      <c r="QG105" s="14"/>
      <c r="QH105" s="14"/>
      <c r="QI105" s="14"/>
      <c r="QJ105" s="14"/>
      <c r="QK105" s="14"/>
      <c r="QL105" s="14"/>
      <c r="QM105" s="14"/>
      <c r="QN105" s="14"/>
      <c r="QO105" s="14"/>
      <c r="QP105" s="14"/>
      <c r="QQ105" s="14"/>
      <c r="QR105" s="14"/>
      <c r="QS105" s="14"/>
      <c r="QT105" s="14"/>
      <c r="QU105" s="14"/>
      <c r="QV105" s="14"/>
      <c r="QW105" s="14"/>
      <c r="QX105" s="14"/>
      <c r="QY105" s="14"/>
      <c r="QZ105" s="14"/>
      <c r="RA105" s="14"/>
      <c r="RB105" s="14"/>
      <c r="RC105" s="14"/>
      <c r="RD105" s="14"/>
      <c r="RE105" s="14"/>
      <c r="RF105" s="14"/>
      <c r="RG105" s="14"/>
      <c r="RH105" s="14"/>
      <c r="RI105" s="14"/>
      <c r="RJ105" s="14"/>
      <c r="RK105" s="14"/>
      <c r="RL105" s="14"/>
      <c r="RM105" s="14"/>
      <c r="RN105" s="14"/>
      <c r="RO105" s="14"/>
      <c r="RP105" s="14"/>
      <c r="RQ105" s="14"/>
      <c r="RR105" s="14"/>
      <c r="RS105" s="14"/>
      <c r="RT105" s="14"/>
      <c r="RU105" s="14"/>
      <c r="RV105" s="14"/>
      <c r="RW105" s="14"/>
      <c r="RX105" s="14"/>
      <c r="RY105" s="14"/>
      <c r="RZ105" s="14"/>
      <c r="SA105" s="14"/>
      <c r="SB105" s="14"/>
      <c r="SC105" s="14"/>
      <c r="SD105" s="14"/>
      <c r="SE105" s="14"/>
      <c r="SF105" s="14"/>
      <c r="SG105" s="14"/>
      <c r="SH105" s="14"/>
      <c r="SI105" s="14"/>
      <c r="SJ105" s="14"/>
      <c r="SK105" s="14"/>
      <c r="SL105" s="14"/>
      <c r="SM105" s="14"/>
      <c r="SN105" s="14"/>
      <c r="SO105" s="14"/>
      <c r="SP105" s="14"/>
      <c r="SQ105" s="14"/>
      <c r="SR105" s="14"/>
      <c r="SS105" s="14"/>
      <c r="ST105" s="14"/>
      <c r="SU105" s="14"/>
      <c r="SV105" s="14"/>
      <c r="SW105" s="14"/>
      <c r="SX105" s="14"/>
      <c r="SY105" s="14"/>
      <c r="SZ105" s="14"/>
      <c r="TA105" s="14"/>
      <c r="TB105" s="14"/>
      <c r="TC105" s="14"/>
      <c r="TD105" s="14"/>
      <c r="TE105" s="14"/>
      <c r="TF105" s="14"/>
      <c r="TG105" s="14"/>
      <c r="TH105" s="14"/>
      <c r="TI105" s="14"/>
      <c r="TJ105" s="14"/>
      <c r="TK105" s="14"/>
      <c r="TL105" s="14"/>
      <c r="TM105" s="14"/>
      <c r="TN105" s="14"/>
      <c r="TO105" s="14"/>
      <c r="TP105" s="14"/>
      <c r="TQ105" s="14"/>
      <c r="TR105" s="14"/>
      <c r="TS105" s="14"/>
      <c r="TT105" s="14"/>
      <c r="TU105" s="14"/>
      <c r="TV105" s="14"/>
      <c r="TW105" s="14"/>
      <c r="TX105" s="14"/>
      <c r="TY105" s="14"/>
      <c r="TZ105" s="14"/>
      <c r="UA105" s="14"/>
      <c r="UB105" s="14"/>
      <c r="UC105" s="14"/>
      <c r="UD105" s="14"/>
      <c r="UE105" s="14"/>
      <c r="UF105" s="14"/>
      <c r="UG105" s="14"/>
      <c r="UH105" s="14"/>
      <c r="UI105" s="14"/>
      <c r="UJ105" s="14"/>
      <c r="UK105" s="14"/>
      <c r="UL105" s="14"/>
      <c r="UM105" s="14"/>
      <c r="UN105" s="14"/>
      <c r="UO105" s="14"/>
      <c r="UP105" s="14"/>
      <c r="UQ105" s="14"/>
      <c r="UR105" s="14"/>
      <c r="US105" s="14"/>
      <c r="UT105" s="14"/>
      <c r="UU105" s="14"/>
      <c r="UV105" s="14"/>
      <c r="UW105" s="14"/>
      <c r="UX105" s="14"/>
      <c r="UY105" s="14"/>
      <c r="UZ105" s="14"/>
      <c r="VA105" s="14"/>
      <c r="VB105" s="14"/>
      <c r="VC105" s="14"/>
      <c r="VD105" s="14"/>
      <c r="VE105" s="14"/>
      <c r="VF105" s="14"/>
      <c r="VG105" s="14"/>
      <c r="VH105" s="14"/>
      <c r="VI105" s="14"/>
      <c r="VJ105" s="14"/>
      <c r="VK105" s="14"/>
      <c r="VL105" s="14"/>
      <c r="VM105" s="14"/>
      <c r="VN105" s="14"/>
      <c r="VO105" s="14"/>
      <c r="VP105" s="14"/>
      <c r="VQ105" s="14"/>
      <c r="VR105" s="14"/>
      <c r="VS105" s="14"/>
      <c r="VT105" s="14"/>
      <c r="VU105" s="14"/>
      <c r="VV105" s="14"/>
      <c r="VW105" s="14"/>
      <c r="VX105" s="14"/>
      <c r="VY105" s="14"/>
      <c r="VZ105" s="14"/>
      <c r="WA105" s="14"/>
      <c r="WB105" s="14"/>
      <c r="WC105" s="14"/>
      <c r="WD105" s="14"/>
      <c r="WE105" s="14"/>
      <c r="WF105" s="14"/>
      <c r="WG105" s="14"/>
      <c r="WH105" s="14"/>
      <c r="WI105" s="14"/>
      <c r="WJ105" s="14"/>
      <c r="WK105" s="14"/>
      <c r="WL105" s="14"/>
      <c r="WM105" s="14"/>
      <c r="WN105" s="14"/>
      <c r="WO105" s="14"/>
      <c r="WP105" s="14"/>
      <c r="WQ105" s="14"/>
      <c r="WR105" s="14"/>
      <c r="WS105" s="14"/>
      <c r="WT105" s="14"/>
      <c r="WU105" s="14"/>
      <c r="WV105" s="14"/>
      <c r="WW105" s="14"/>
      <c r="WX105" s="14"/>
      <c r="WY105" s="14"/>
      <c r="WZ105" s="14"/>
      <c r="XA105" s="14"/>
      <c r="XB105" s="14"/>
      <c r="XC105" s="14"/>
      <c r="XD105" s="14"/>
      <c r="XE105" s="14"/>
      <c r="XF105" s="14"/>
      <c r="XG105" s="14"/>
      <c r="XH105" s="14"/>
      <c r="XI105" s="14"/>
      <c r="XJ105" s="14"/>
      <c r="XK105" s="14"/>
      <c r="XL105" s="14"/>
      <c r="XM105" s="14"/>
      <c r="XN105" s="14"/>
      <c r="XO105" s="14"/>
      <c r="XP105" s="14"/>
      <c r="XQ105" s="14"/>
      <c r="XR105" s="14"/>
      <c r="XS105" s="14"/>
      <c r="XT105" s="14"/>
      <c r="XU105" s="14"/>
      <c r="XV105" s="14"/>
      <c r="XW105" s="14"/>
      <c r="XX105" s="14"/>
      <c r="XY105" s="14"/>
      <c r="XZ105" s="14"/>
      <c r="YA105" s="14"/>
      <c r="YB105" s="14"/>
      <c r="YC105" s="14"/>
      <c r="YD105" s="14"/>
      <c r="YE105" s="14"/>
      <c r="YF105" s="14"/>
      <c r="YG105" s="14"/>
      <c r="YH105" s="14"/>
      <c r="YI105" s="14"/>
      <c r="YJ105" s="14"/>
      <c r="YK105" s="14"/>
      <c r="YL105" s="14"/>
      <c r="YM105" s="14"/>
      <c r="YN105" s="14"/>
      <c r="YO105" s="14"/>
      <c r="YP105" s="14"/>
      <c r="YQ105" s="14"/>
      <c r="YR105" s="14"/>
      <c r="YS105" s="14"/>
      <c r="YT105" s="14"/>
      <c r="YU105" s="14"/>
      <c r="YV105" s="14"/>
      <c r="YW105" s="14"/>
      <c r="YX105" s="14"/>
      <c r="YY105" s="14"/>
      <c r="YZ105" s="14"/>
      <c r="ZA105" s="14"/>
      <c r="ZB105" s="14"/>
      <c r="ZC105" s="14"/>
      <c r="ZD105" s="14"/>
      <c r="ZE105" s="14"/>
      <c r="ZF105" s="14"/>
      <c r="ZG105" s="14"/>
      <c r="ZH105" s="14"/>
      <c r="ZI105" s="14"/>
      <c r="ZJ105" s="14"/>
      <c r="ZK105" s="14"/>
      <c r="ZL105" s="14"/>
      <c r="ZM105" s="14"/>
      <c r="ZN105" s="14"/>
      <c r="ZO105" s="14"/>
      <c r="ZP105" s="14"/>
      <c r="ZQ105" s="14"/>
      <c r="ZR105" s="14"/>
      <c r="ZS105" s="14"/>
      <c r="ZT105" s="14"/>
      <c r="ZU105" s="14"/>
      <c r="ZV105" s="14"/>
      <c r="ZW105" s="14"/>
      <c r="ZX105" s="14"/>
      <c r="ZY105" s="14"/>
      <c r="ZZ105" s="14"/>
      <c r="AAA105" s="14"/>
      <c r="AAB105" s="14"/>
      <c r="AAC105" s="14"/>
      <c r="AAD105" s="14"/>
      <c r="AAE105" s="14"/>
      <c r="AAF105" s="14"/>
      <c r="AAG105" s="14"/>
      <c r="AAH105" s="14"/>
      <c r="AAI105" s="14"/>
      <c r="AAJ105" s="14"/>
      <c r="AAK105" s="14"/>
      <c r="AAL105" s="14"/>
      <c r="AAM105" s="14"/>
      <c r="AAN105" s="14"/>
      <c r="AAO105" s="14"/>
      <c r="AAP105" s="14"/>
      <c r="AAQ105" s="14"/>
      <c r="AAR105" s="14"/>
      <c r="AAS105" s="14"/>
      <c r="AAT105" s="14"/>
      <c r="AAU105" s="14"/>
      <c r="AAV105" s="14"/>
      <c r="AAW105" s="14"/>
      <c r="AAX105" s="14"/>
      <c r="AAY105" s="14"/>
      <c r="AAZ105" s="14"/>
      <c r="ABA105" s="14"/>
      <c r="ABB105" s="14"/>
      <c r="ABC105" s="14"/>
      <c r="ABD105" s="14"/>
      <c r="ABE105" s="14"/>
      <c r="ABF105" s="14"/>
      <c r="ABG105" s="14"/>
      <c r="ABH105" s="14"/>
      <c r="ABI105" s="14"/>
      <c r="ABJ105" s="14"/>
      <c r="ABK105" s="14"/>
      <c r="ABL105" s="14"/>
      <c r="ABM105" s="14"/>
      <c r="ABN105" s="14"/>
      <c r="ABO105" s="14"/>
      <c r="ABP105" s="14"/>
      <c r="ABQ105" s="14"/>
      <c r="ABR105" s="14"/>
      <c r="ABS105" s="14"/>
      <c r="ABT105" s="14"/>
      <c r="ABU105" s="14"/>
      <c r="ABV105" s="14"/>
      <c r="ABW105" s="14"/>
      <c r="ABX105" s="14"/>
      <c r="ABY105" s="14"/>
      <c r="ABZ105" s="14"/>
      <c r="ACA105" s="14"/>
      <c r="ACB105" s="14"/>
      <c r="ACC105" s="14"/>
      <c r="ACD105" s="14"/>
      <c r="ACE105" s="14"/>
      <c r="ACF105" s="14"/>
      <c r="ACG105" s="14"/>
      <c r="ACH105" s="14"/>
      <c r="ACI105" s="14"/>
      <c r="ACJ105" s="14"/>
      <c r="ACK105" s="14"/>
      <c r="ACL105" s="14"/>
      <c r="ACM105" s="14"/>
      <c r="ACN105" s="14"/>
      <c r="ACO105" s="14"/>
      <c r="ACP105" s="14"/>
      <c r="ACQ105" s="14"/>
      <c r="ACR105" s="14"/>
      <c r="ACS105" s="14"/>
      <c r="ACT105" s="14"/>
      <c r="ACU105" s="14"/>
      <c r="ACV105" s="14"/>
      <c r="ACW105" s="14"/>
      <c r="ACX105" s="14"/>
      <c r="ACY105" s="14"/>
      <c r="ACZ105" s="14"/>
      <c r="ADA105" s="14"/>
      <c r="ADB105" s="14"/>
      <c r="ADC105" s="14"/>
      <c r="ADD105" s="14"/>
      <c r="ADE105" s="14"/>
      <c r="ADF105" s="14"/>
      <c r="ADG105" s="14"/>
      <c r="ADH105" s="14"/>
      <c r="ADI105" s="14"/>
      <c r="ADJ105" s="14"/>
      <c r="ADK105" s="14"/>
      <c r="ADL105" s="14"/>
      <c r="ADM105" s="14"/>
      <c r="ADN105" s="14"/>
      <c r="ADO105" s="14"/>
      <c r="ADP105" s="14"/>
      <c r="ADQ105" s="14"/>
      <c r="ADR105" s="14"/>
      <c r="ADS105" s="14"/>
      <c r="ADT105" s="14"/>
      <c r="ADU105" s="14"/>
      <c r="ADV105" s="14"/>
      <c r="ADW105" s="14"/>
      <c r="ADX105" s="14"/>
      <c r="ADY105" s="14"/>
      <c r="ADZ105" s="14"/>
      <c r="AEA105" s="14"/>
      <c r="AEB105" s="14"/>
      <c r="AEC105" s="14"/>
      <c r="AED105" s="14"/>
      <c r="AEE105" s="14"/>
      <c r="AEF105" s="14"/>
      <c r="AEG105" s="14"/>
      <c r="AEH105" s="14"/>
      <c r="AEI105" s="14"/>
      <c r="AEJ105" s="14"/>
      <c r="AEK105" s="14"/>
      <c r="AEL105" s="14"/>
      <c r="AEM105" s="14"/>
      <c r="AEN105" s="14"/>
      <c r="AEO105" s="14"/>
      <c r="AEP105" s="14"/>
      <c r="AEQ105" s="14"/>
      <c r="AER105" s="14"/>
      <c r="AES105" s="14"/>
      <c r="AET105" s="14"/>
      <c r="AEU105" s="14"/>
      <c r="AEV105" s="14"/>
      <c r="AEW105" s="14"/>
      <c r="AEX105" s="14"/>
      <c r="AEY105" s="14"/>
      <c r="AEZ105" s="14"/>
      <c r="AFA105" s="14"/>
      <c r="AFB105" s="14"/>
      <c r="AFC105" s="14"/>
      <c r="AFD105" s="14"/>
      <c r="AFE105" s="14"/>
      <c r="AFF105" s="14"/>
      <c r="AFG105" s="14"/>
      <c r="AFH105" s="14"/>
      <c r="AFI105" s="14"/>
      <c r="AFJ105" s="14"/>
      <c r="AFK105" s="14"/>
      <c r="AFL105" s="14"/>
      <c r="AFM105" s="14"/>
      <c r="AFN105" s="14"/>
      <c r="AFO105" s="14"/>
      <c r="AFP105" s="14"/>
      <c r="AFQ105" s="14"/>
      <c r="AFR105" s="14"/>
      <c r="AFS105" s="14"/>
      <c r="AFT105" s="14"/>
      <c r="AFU105" s="14"/>
      <c r="AFV105" s="14"/>
      <c r="AFW105" s="14"/>
      <c r="AFX105" s="14"/>
      <c r="AFY105" s="14"/>
      <c r="AFZ105" s="14"/>
      <c r="AGA105" s="14"/>
      <c r="AGB105" s="14"/>
      <c r="AGC105" s="14"/>
      <c r="AGD105" s="14"/>
      <c r="AGE105" s="14"/>
      <c r="AGF105" s="14"/>
      <c r="AGG105" s="14"/>
      <c r="AGH105" s="14"/>
      <c r="AGI105" s="14"/>
      <c r="AGJ105" s="14"/>
      <c r="AGK105" s="14"/>
      <c r="AGL105" s="14"/>
      <c r="AGM105" s="14"/>
      <c r="AGN105" s="14"/>
      <c r="AGO105" s="14"/>
      <c r="AGP105" s="14"/>
      <c r="AGQ105" s="14"/>
      <c r="AGR105" s="14"/>
      <c r="AGS105" s="14"/>
      <c r="AGT105" s="14"/>
      <c r="AGU105" s="14"/>
      <c r="AGV105" s="14"/>
      <c r="AGW105" s="14"/>
      <c r="AGX105" s="14"/>
      <c r="AGY105" s="14"/>
      <c r="AGZ105" s="14"/>
      <c r="AHA105" s="14"/>
      <c r="AHB105" s="14"/>
      <c r="AHC105" s="14"/>
      <c r="AHD105" s="14"/>
      <c r="AHE105" s="14"/>
      <c r="AHF105" s="14"/>
      <c r="AHG105" s="14"/>
      <c r="AHH105" s="14"/>
      <c r="AHI105" s="14"/>
      <c r="AHJ105" s="14"/>
      <c r="AHK105" s="14"/>
      <c r="AHL105" s="14"/>
      <c r="AHM105" s="14"/>
      <c r="AHN105" s="14"/>
      <c r="AHO105" s="14"/>
      <c r="AHP105" s="14"/>
      <c r="AHQ105" s="14"/>
      <c r="AHR105" s="14"/>
      <c r="AHS105" s="14"/>
      <c r="AHT105" s="14"/>
      <c r="AHU105" s="14"/>
      <c r="AHV105" s="14"/>
      <c r="AHW105" s="14"/>
      <c r="AHX105" s="14"/>
      <c r="AHY105" s="14"/>
      <c r="AHZ105" s="14"/>
      <c r="AIA105" s="14"/>
      <c r="AIB105" s="14"/>
      <c r="AIC105" s="14"/>
      <c r="AID105" s="14"/>
      <c r="AIE105" s="14"/>
      <c r="AIF105" s="14"/>
      <c r="AIG105" s="14"/>
      <c r="AIH105" s="14"/>
      <c r="AII105" s="14"/>
      <c r="AIJ105" s="14"/>
      <c r="AIK105" s="14"/>
      <c r="AIL105" s="14"/>
      <c r="AIM105" s="14"/>
      <c r="AIN105" s="14"/>
      <c r="AIO105" s="14"/>
      <c r="AIP105" s="14"/>
      <c r="AIQ105" s="14"/>
      <c r="AIR105" s="14"/>
      <c r="AIS105" s="14"/>
      <c r="AIT105" s="14"/>
      <c r="AIU105" s="14"/>
      <c r="AIV105" s="14"/>
      <c r="AIW105" s="14"/>
      <c r="AIX105" s="14"/>
      <c r="AIY105" s="14"/>
      <c r="AIZ105" s="14"/>
      <c r="AJA105" s="14"/>
      <c r="AJB105" s="14"/>
      <c r="AJC105" s="14"/>
      <c r="AJD105" s="14"/>
      <c r="AJE105" s="14"/>
      <c r="AJF105" s="14"/>
      <c r="AJG105" s="14"/>
      <c r="AJH105" s="14"/>
      <c r="AJI105" s="14"/>
      <c r="AJJ105" s="14"/>
      <c r="AJK105" s="14"/>
      <c r="AJL105" s="14"/>
      <c r="AJM105" s="14"/>
      <c r="AJN105" s="14"/>
      <c r="AJO105" s="14"/>
      <c r="AJP105" s="14"/>
      <c r="AJQ105" s="14"/>
      <c r="AJR105" s="14"/>
      <c r="AJS105" s="14"/>
      <c r="AJT105" s="14"/>
      <c r="AJU105" s="14"/>
      <c r="AJV105" s="14"/>
      <c r="AJW105" s="14"/>
      <c r="AJX105" s="14"/>
      <c r="AJY105" s="14"/>
      <c r="AJZ105" s="14"/>
      <c r="AKA105" s="14"/>
      <c r="AKB105" s="14"/>
      <c r="AKC105" s="14"/>
      <c r="AKD105" s="14"/>
      <c r="AKE105" s="14"/>
      <c r="AKF105" s="14"/>
      <c r="AKG105" s="14"/>
      <c r="AKH105" s="14"/>
      <c r="AKI105" s="14"/>
      <c r="AKJ105" s="14"/>
      <c r="AKK105" s="14"/>
      <c r="AKL105" s="14"/>
      <c r="AKM105" s="14"/>
      <c r="AKN105" s="14"/>
      <c r="AKO105" s="14"/>
      <c r="AKP105" s="14"/>
      <c r="AKQ105" s="14"/>
      <c r="AKR105" s="14"/>
      <c r="AKS105" s="14"/>
      <c r="AKT105" s="14"/>
      <c r="AKU105" s="14"/>
      <c r="AKV105" s="14"/>
      <c r="AKW105" s="14"/>
      <c r="AKX105" s="14"/>
      <c r="AKY105" s="14"/>
      <c r="AKZ105" s="14"/>
      <c r="ALA105" s="14"/>
      <c r="ALB105" s="14"/>
      <c r="ALC105" s="14"/>
      <c r="ALD105" s="14"/>
      <c r="ALE105" s="14"/>
      <c r="ALF105" s="14"/>
      <c r="ALG105" s="14"/>
      <c r="ALH105" s="14"/>
      <c r="ALI105" s="14"/>
      <c r="ALJ105" s="14"/>
      <c r="ALK105" s="14"/>
      <c r="ALL105" s="14"/>
      <c r="ALM105" s="14"/>
      <c r="ALN105" s="14"/>
      <c r="ALO105" s="14"/>
      <c r="ALP105" s="14"/>
      <c r="ALQ105" s="14"/>
      <c r="ALR105" s="14"/>
      <c r="ALS105" s="14"/>
      <c r="ALT105" s="14"/>
      <c r="ALU105" s="14"/>
      <c r="ALV105" s="14"/>
      <c r="ALW105" s="14"/>
      <c r="ALX105" s="14"/>
      <c r="ALY105" s="14"/>
      <c r="ALZ105" s="14"/>
      <c r="AMA105" s="14"/>
      <c r="AMB105" s="14"/>
      <c r="AMC105" s="14"/>
      <c r="AMD105" s="14"/>
      <c r="AME105" s="14"/>
      <c r="AMF105" s="14"/>
      <c r="AMG105" s="14"/>
      <c r="AMH105" s="14"/>
      <c r="AMI105" s="14"/>
      <c r="AMJ105" s="14"/>
      <c r="AMK105" s="14"/>
      <c r="AML105" s="14"/>
      <c r="AMM105" s="14"/>
      <c r="AMN105" s="14"/>
      <c r="AMO105" s="14"/>
      <c r="AMP105" s="14"/>
      <c r="AMQ105" s="14"/>
      <c r="AMR105" s="14"/>
      <c r="AMS105" s="14"/>
      <c r="AMT105" s="14"/>
      <c r="AMU105" s="14"/>
      <c r="AMV105" s="14"/>
      <c r="AMW105" s="14"/>
      <c r="AMX105" s="14"/>
      <c r="AMY105" s="14"/>
      <c r="AMZ105" s="14"/>
      <c r="ANA105" s="14"/>
      <c r="ANB105" s="14"/>
      <c r="ANC105" s="14"/>
      <c r="AND105" s="14"/>
      <c r="ANE105" s="14"/>
      <c r="ANF105" s="14"/>
      <c r="ANG105" s="14"/>
      <c r="ANH105" s="14"/>
      <c r="ANI105" s="14"/>
      <c r="ANJ105" s="14"/>
      <c r="ANK105" s="14"/>
      <c r="ANL105" s="14"/>
      <c r="ANM105" s="14"/>
      <c r="ANN105" s="14"/>
      <c r="ANO105" s="14"/>
      <c r="ANP105" s="14"/>
      <c r="ANQ105" s="14"/>
      <c r="ANR105" s="14"/>
      <c r="ANS105" s="14"/>
      <c r="ANT105" s="14"/>
      <c r="ANU105" s="14"/>
      <c r="ANV105" s="14"/>
      <c r="ANW105" s="14"/>
      <c r="ANX105" s="14"/>
      <c r="ANY105" s="14"/>
      <c r="ANZ105" s="14"/>
      <c r="AOA105" s="14"/>
      <c r="AOB105" s="14"/>
      <c r="AOC105" s="14"/>
      <c r="AOD105" s="14"/>
      <c r="AOE105" s="14"/>
      <c r="AOF105" s="14"/>
      <c r="AOG105" s="14"/>
      <c r="AOH105" s="14"/>
      <c r="AOI105" s="14"/>
      <c r="AOJ105" s="14"/>
      <c r="AOK105" s="14"/>
      <c r="AOL105" s="14"/>
      <c r="AOM105" s="14"/>
      <c r="AON105" s="14"/>
      <c r="AOO105" s="14"/>
      <c r="AOP105" s="14"/>
      <c r="AOQ105" s="14"/>
      <c r="AOR105" s="14"/>
      <c r="AOS105" s="14"/>
      <c r="AOT105" s="14"/>
      <c r="AOU105" s="14"/>
      <c r="AOV105" s="14"/>
      <c r="AOW105" s="14"/>
      <c r="AOX105" s="14"/>
      <c r="AOY105" s="14"/>
      <c r="AOZ105" s="14"/>
      <c r="APA105" s="14"/>
      <c r="APB105" s="14"/>
      <c r="APC105" s="14"/>
      <c r="APD105" s="14"/>
      <c r="APE105" s="14"/>
      <c r="APF105" s="14"/>
    </row>
    <row r="106" spans="1:1098" s="14" customFormat="1" ht="13.9" customHeight="1" x14ac:dyDescent="0.2">
      <c r="A106" s="18" t="s">
        <v>22</v>
      </c>
      <c r="B106" s="345">
        <v>1</v>
      </c>
      <c r="C106" s="345">
        <f>D106+E106</f>
        <v>218.5</v>
      </c>
      <c r="D106" s="345">
        <v>160</v>
      </c>
      <c r="E106" s="345">
        <v>58.5</v>
      </c>
      <c r="F106" s="346"/>
      <c r="G106" s="347">
        <v>4.3289999999999997</v>
      </c>
      <c r="H106" s="348">
        <f t="shared" ref="H106:H107" si="42">ROUND(G106*E106*2,2)</f>
        <v>506.49</v>
      </c>
      <c r="I106" s="346">
        <f t="shared" si="41"/>
        <v>625.97</v>
      </c>
    </row>
    <row r="107" spans="1:1098" s="14" customFormat="1" ht="14.45" customHeight="1" x14ac:dyDescent="0.2">
      <c r="A107" s="18" t="s">
        <v>22</v>
      </c>
      <c r="B107" s="345">
        <v>1</v>
      </c>
      <c r="C107" s="345">
        <f>D107+E107</f>
        <v>232</v>
      </c>
      <c r="D107" s="345">
        <v>160</v>
      </c>
      <c r="E107" s="345">
        <v>72</v>
      </c>
      <c r="F107" s="346"/>
      <c r="G107" s="347">
        <v>4.3289999999999997</v>
      </c>
      <c r="H107" s="348">
        <f t="shared" si="42"/>
        <v>623.38</v>
      </c>
      <c r="I107" s="346">
        <f t="shared" si="41"/>
        <v>770.44</v>
      </c>
    </row>
    <row r="108" spans="1:1098" ht="14.25" customHeight="1" x14ac:dyDescent="0.2">
      <c r="A108" s="18" t="s">
        <v>22</v>
      </c>
      <c r="B108" s="345">
        <v>1</v>
      </c>
      <c r="C108" s="345">
        <f>D108+E108</f>
        <v>192</v>
      </c>
      <c r="D108" s="345">
        <v>160</v>
      </c>
      <c r="E108" s="345">
        <v>32</v>
      </c>
      <c r="F108" s="346"/>
      <c r="G108" s="347">
        <v>4.3289999999999997</v>
      </c>
      <c r="H108" s="348">
        <f t="shared" si="40"/>
        <v>277.06</v>
      </c>
      <c r="I108" s="346">
        <f t="shared" si="41"/>
        <v>342.42</v>
      </c>
    </row>
    <row r="109" spans="1:1098" ht="14.25" customHeight="1" x14ac:dyDescent="0.2">
      <c r="A109" s="9" t="s">
        <v>22</v>
      </c>
      <c r="B109" s="345">
        <v>1</v>
      </c>
      <c r="C109" s="345">
        <f t="shared" ref="C109" si="43">D109+E109</f>
        <v>208</v>
      </c>
      <c r="D109" s="345">
        <v>160</v>
      </c>
      <c r="E109" s="345">
        <v>48</v>
      </c>
      <c r="F109" s="346"/>
      <c r="G109" s="347">
        <v>4.3289999999999997</v>
      </c>
      <c r="H109" s="348">
        <f t="shared" si="40"/>
        <v>415.58</v>
      </c>
      <c r="I109" s="346">
        <f t="shared" si="41"/>
        <v>513.62</v>
      </c>
    </row>
    <row r="110" spans="1:1098" ht="27" customHeight="1" x14ac:dyDescent="0.2">
      <c r="A110" s="332" t="s">
        <v>19</v>
      </c>
      <c r="B110" s="344">
        <f>SUM(B111:B112)</f>
        <v>2</v>
      </c>
      <c r="C110" s="344"/>
      <c r="D110" s="344"/>
      <c r="E110" s="344">
        <f t="shared" ref="E110:I110" si="44">SUM(E111:E112)</f>
        <v>56.5</v>
      </c>
      <c r="F110" s="344"/>
      <c r="G110" s="349"/>
      <c r="H110" s="350">
        <f t="shared" si="44"/>
        <v>456.74</v>
      </c>
      <c r="I110" s="350">
        <f t="shared" si="44"/>
        <v>564.49</v>
      </c>
    </row>
    <row r="111" spans="1:1098" ht="14.25" customHeight="1" x14ac:dyDescent="0.2">
      <c r="A111" s="9" t="s">
        <v>23</v>
      </c>
      <c r="B111" s="345">
        <v>1</v>
      </c>
      <c r="C111" s="345">
        <f t="shared" ref="C111:C112" si="45">D111+E111</f>
        <v>205.5</v>
      </c>
      <c r="D111" s="345">
        <v>160</v>
      </c>
      <c r="E111" s="345">
        <v>45.5</v>
      </c>
      <c r="F111" s="346"/>
      <c r="G111" s="347">
        <v>4.0419999999999998</v>
      </c>
      <c r="H111" s="348">
        <f t="shared" ref="H111:H112" si="46">ROUND(G111*E111*2,2)</f>
        <v>367.82</v>
      </c>
      <c r="I111" s="346">
        <f t="shared" si="41"/>
        <v>454.59</v>
      </c>
    </row>
    <row r="112" spans="1:1098" ht="14.25" customHeight="1" x14ac:dyDescent="0.2">
      <c r="A112" s="9" t="s">
        <v>23</v>
      </c>
      <c r="B112" s="345">
        <v>1</v>
      </c>
      <c r="C112" s="345">
        <f t="shared" si="45"/>
        <v>171</v>
      </c>
      <c r="D112" s="345">
        <v>160</v>
      </c>
      <c r="E112" s="345">
        <v>11</v>
      </c>
      <c r="F112" s="346"/>
      <c r="G112" s="347">
        <v>4.0419999999999998</v>
      </c>
      <c r="H112" s="348">
        <f t="shared" si="46"/>
        <v>88.92</v>
      </c>
      <c r="I112" s="346">
        <f t="shared" si="41"/>
        <v>109.9</v>
      </c>
    </row>
    <row r="113" spans="1:1098" ht="14.25" customHeight="1" x14ac:dyDescent="0.2">
      <c r="A113" s="8" t="s">
        <v>36</v>
      </c>
      <c r="B113" s="342">
        <f>B114+B119+B124+B126</f>
        <v>11</v>
      </c>
      <c r="C113" s="342"/>
      <c r="D113" s="342"/>
      <c r="E113" s="342">
        <f>E114+E119+E124+E126</f>
        <v>220</v>
      </c>
      <c r="F113" s="342"/>
      <c r="G113" s="351"/>
      <c r="H113" s="343">
        <f>H114+H119+H124+H126</f>
        <v>3493.5099999999998</v>
      </c>
      <c r="I113" s="343">
        <f>I114+I119+I124+I126</f>
        <v>4317.63</v>
      </c>
    </row>
    <row r="114" spans="1:1098" ht="25.5" x14ac:dyDescent="0.2">
      <c r="A114" s="332" t="s">
        <v>16</v>
      </c>
      <c r="B114" s="344">
        <f>SUM(B115:B118)</f>
        <v>4</v>
      </c>
      <c r="C114" s="344"/>
      <c r="D114" s="344"/>
      <c r="E114" s="344">
        <f>SUM(E115:E118)</f>
        <v>156</v>
      </c>
      <c r="F114" s="344"/>
      <c r="G114" s="349"/>
      <c r="H114" s="350">
        <f>SUM(H115:H118)</f>
        <v>2855.7</v>
      </c>
      <c r="I114" s="350">
        <f>SUM(I115:I118)</f>
        <v>3529.3500000000004</v>
      </c>
    </row>
    <row r="115" spans="1:1098" ht="14.25" customHeight="1" x14ac:dyDescent="0.2">
      <c r="A115" s="9" t="s">
        <v>37</v>
      </c>
      <c r="B115" s="345">
        <v>1</v>
      </c>
      <c r="C115" s="345">
        <f>D115+E115</f>
        <v>182</v>
      </c>
      <c r="D115" s="345">
        <v>160</v>
      </c>
      <c r="E115" s="345">
        <v>22</v>
      </c>
      <c r="F115" s="346"/>
      <c r="G115" s="347">
        <v>8.4580000000000002</v>
      </c>
      <c r="H115" s="348">
        <f t="shared" ref="H115:H123" si="47">ROUND(G115*E115*2,2)</f>
        <v>372.15</v>
      </c>
      <c r="I115" s="346">
        <f t="shared" si="41"/>
        <v>459.94</v>
      </c>
    </row>
    <row r="116" spans="1:1098" ht="14.25" customHeight="1" x14ac:dyDescent="0.2">
      <c r="A116" s="9" t="s">
        <v>37</v>
      </c>
      <c r="B116" s="345">
        <v>1</v>
      </c>
      <c r="C116" s="345">
        <f>D116+E116</f>
        <v>208</v>
      </c>
      <c r="D116" s="345">
        <v>160</v>
      </c>
      <c r="E116" s="345">
        <v>48</v>
      </c>
      <c r="F116" s="346"/>
      <c r="G116" s="347">
        <v>9.2669999999999995</v>
      </c>
      <c r="H116" s="348">
        <f t="shared" si="47"/>
        <v>889.63</v>
      </c>
      <c r="I116" s="346">
        <f t="shared" si="41"/>
        <v>1099.49</v>
      </c>
    </row>
    <row r="117" spans="1:1098" ht="14.25" customHeight="1" x14ac:dyDescent="0.2">
      <c r="A117" s="9" t="s">
        <v>37</v>
      </c>
      <c r="B117" s="345">
        <v>1</v>
      </c>
      <c r="C117" s="345">
        <f t="shared" ref="C117:C118" si="48">D117+E117</f>
        <v>165</v>
      </c>
      <c r="D117" s="345">
        <v>160</v>
      </c>
      <c r="E117" s="345">
        <v>5</v>
      </c>
      <c r="F117" s="346"/>
      <c r="G117" s="347">
        <v>9.2669999999999995</v>
      </c>
      <c r="H117" s="348">
        <f t="shared" si="47"/>
        <v>92.67</v>
      </c>
      <c r="I117" s="346">
        <f t="shared" si="41"/>
        <v>114.53</v>
      </c>
    </row>
    <row r="118" spans="1:1098" ht="14.25" customHeight="1" x14ac:dyDescent="0.2">
      <c r="A118" s="9" t="s">
        <v>37</v>
      </c>
      <c r="B118" s="345">
        <v>1</v>
      </c>
      <c r="C118" s="345">
        <f t="shared" si="48"/>
        <v>241</v>
      </c>
      <c r="D118" s="345">
        <v>160</v>
      </c>
      <c r="E118" s="345">
        <v>81</v>
      </c>
      <c r="F118" s="346"/>
      <c r="G118" s="347">
        <v>9.2669999999999995</v>
      </c>
      <c r="H118" s="348">
        <f t="shared" si="47"/>
        <v>1501.25</v>
      </c>
      <c r="I118" s="346">
        <f t="shared" si="41"/>
        <v>1855.39</v>
      </c>
    </row>
    <row r="119" spans="1:1098" ht="25.5" x14ac:dyDescent="0.2">
      <c r="A119" s="332" t="s">
        <v>17</v>
      </c>
      <c r="B119" s="344">
        <f>SUM(B120:B123)</f>
        <v>4</v>
      </c>
      <c r="C119" s="344"/>
      <c r="D119" s="344"/>
      <c r="E119" s="344">
        <f>SUM(E120:E123)</f>
        <v>27</v>
      </c>
      <c r="F119" s="344"/>
      <c r="G119" s="349"/>
      <c r="H119" s="350">
        <f>SUM(H120:H123)</f>
        <v>334.12</v>
      </c>
      <c r="I119" s="350">
        <f>SUM(I120:I123)</f>
        <v>412.93999999999994</v>
      </c>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1"/>
      <c r="VB119" s="1"/>
      <c r="VC119" s="1"/>
      <c r="VD119" s="1"/>
      <c r="VE119" s="1"/>
      <c r="VF119" s="1"/>
      <c r="VG119" s="1"/>
      <c r="VH119" s="1"/>
      <c r="VI119" s="1"/>
      <c r="VJ119" s="1"/>
      <c r="VK119" s="1"/>
      <c r="VL119" s="1"/>
      <c r="VM119" s="1"/>
      <c r="VN119" s="1"/>
      <c r="VO119" s="1"/>
      <c r="VP119" s="1"/>
      <c r="VQ119" s="1"/>
      <c r="VR119" s="1"/>
      <c r="VS119" s="1"/>
      <c r="VT119" s="1"/>
      <c r="VU119" s="1"/>
      <c r="VV119" s="1"/>
      <c r="VW119" s="1"/>
      <c r="VX119" s="1"/>
      <c r="VY119" s="1"/>
      <c r="VZ119" s="1"/>
      <c r="WA119" s="1"/>
      <c r="WB119" s="1"/>
      <c r="WC119" s="1"/>
      <c r="WD119" s="1"/>
      <c r="WE119" s="1"/>
      <c r="WF119" s="1"/>
      <c r="WG119" s="1"/>
      <c r="WH119" s="1"/>
      <c r="WI119" s="1"/>
      <c r="WJ119" s="1"/>
      <c r="WK119" s="1"/>
      <c r="WL119" s="1"/>
      <c r="WM119" s="1"/>
      <c r="WN119" s="1"/>
      <c r="WO119" s="1"/>
      <c r="WP119" s="1"/>
      <c r="WQ119" s="1"/>
      <c r="WR119" s="1"/>
      <c r="WS119" s="1"/>
      <c r="WT119" s="1"/>
      <c r="WU119" s="1"/>
      <c r="WV119" s="1"/>
      <c r="WW119" s="1"/>
      <c r="WX119" s="1"/>
      <c r="WY119" s="1"/>
      <c r="WZ119" s="1"/>
      <c r="XA119" s="1"/>
      <c r="XB119" s="1"/>
      <c r="XC119" s="1"/>
      <c r="XD119" s="1"/>
      <c r="XE119" s="1"/>
      <c r="XF119" s="1"/>
      <c r="XG119" s="1"/>
      <c r="XH119" s="1"/>
      <c r="XI119" s="1"/>
      <c r="XJ119" s="1"/>
      <c r="XK119" s="1"/>
      <c r="XL119" s="1"/>
      <c r="XM119" s="1"/>
      <c r="XN119" s="1"/>
      <c r="XO119" s="1"/>
      <c r="XP119" s="1"/>
      <c r="XQ119" s="1"/>
      <c r="XR119" s="1"/>
      <c r="XS119" s="1"/>
      <c r="XT119" s="1"/>
      <c r="XU119" s="1"/>
      <c r="XV119" s="1"/>
      <c r="XW119" s="1"/>
      <c r="XX119" s="1"/>
      <c r="XY119" s="1"/>
      <c r="XZ119" s="1"/>
      <c r="YA119" s="1"/>
      <c r="YB119" s="1"/>
      <c r="YC119" s="1"/>
      <c r="YD119" s="1"/>
      <c r="YE119" s="1"/>
      <c r="YF119" s="1"/>
      <c r="YG119" s="1"/>
      <c r="YH119" s="1"/>
      <c r="YI119" s="1"/>
      <c r="YJ119" s="1"/>
      <c r="YK119" s="1"/>
      <c r="YL119" s="1"/>
      <c r="YM119" s="1"/>
      <c r="YN119" s="1"/>
      <c r="YO119" s="1"/>
      <c r="YP119" s="1"/>
      <c r="YQ119" s="1"/>
      <c r="YR119" s="1"/>
      <c r="YS119" s="1"/>
      <c r="YT119" s="1"/>
      <c r="YU119" s="1"/>
      <c r="YV119" s="1"/>
      <c r="YW119" s="1"/>
      <c r="YX119" s="1"/>
      <c r="YY119" s="1"/>
      <c r="YZ119" s="1"/>
      <c r="ZA119" s="1"/>
      <c r="ZB119" s="1"/>
      <c r="ZC119" s="1"/>
      <c r="ZD119" s="1"/>
      <c r="ZE119" s="1"/>
      <c r="ZF119" s="1"/>
      <c r="ZG119" s="1"/>
      <c r="ZH119" s="1"/>
      <c r="ZI119" s="1"/>
      <c r="ZJ119" s="1"/>
      <c r="ZK119" s="1"/>
      <c r="ZL119" s="1"/>
      <c r="ZM119" s="1"/>
      <c r="ZN119" s="1"/>
      <c r="ZO119" s="1"/>
      <c r="ZP119" s="1"/>
      <c r="ZQ119" s="1"/>
      <c r="ZR119" s="1"/>
      <c r="ZS119" s="1"/>
      <c r="ZT119" s="1"/>
      <c r="ZU119" s="1"/>
      <c r="ZV119" s="1"/>
      <c r="ZW119" s="1"/>
      <c r="ZX119" s="1"/>
      <c r="ZY119" s="1"/>
      <c r="ZZ119" s="1"/>
      <c r="AAA119" s="1"/>
      <c r="AAB119" s="1"/>
      <c r="AAC119" s="1"/>
      <c r="AAD119" s="1"/>
      <c r="AAE119" s="1"/>
      <c r="AAF119" s="1"/>
      <c r="AAG119" s="1"/>
      <c r="AAH119" s="1"/>
      <c r="AAI119" s="1"/>
      <c r="AAJ119" s="1"/>
      <c r="AAK119" s="1"/>
      <c r="AAL119" s="1"/>
      <c r="AAM119" s="1"/>
      <c r="AAN119" s="1"/>
      <c r="AAO119" s="1"/>
      <c r="AAP119" s="1"/>
      <c r="AAQ119" s="1"/>
      <c r="AAR119" s="1"/>
      <c r="AAS119" s="1"/>
      <c r="AAT119" s="1"/>
      <c r="AAU119" s="1"/>
      <c r="AAV119" s="1"/>
      <c r="AAW119" s="1"/>
      <c r="AAX119" s="1"/>
      <c r="AAY119" s="1"/>
      <c r="AAZ119" s="1"/>
      <c r="ABA119" s="1"/>
      <c r="ABB119" s="1"/>
      <c r="ABC119" s="1"/>
      <c r="ABD119" s="1"/>
      <c r="ABE119" s="1"/>
      <c r="ABF119" s="1"/>
      <c r="ABG119" s="1"/>
      <c r="ABH119" s="1"/>
      <c r="ABI119" s="1"/>
      <c r="ABJ119" s="1"/>
      <c r="ABK119" s="1"/>
      <c r="ABL119" s="1"/>
      <c r="ABM119" s="1"/>
      <c r="ABN119" s="1"/>
      <c r="ABO119" s="1"/>
      <c r="ABP119" s="1"/>
      <c r="ABQ119" s="1"/>
      <c r="ABR119" s="1"/>
      <c r="ABS119" s="1"/>
      <c r="ABT119" s="1"/>
      <c r="ABU119" s="1"/>
      <c r="ABV119" s="1"/>
      <c r="ABW119" s="1"/>
      <c r="ABX119" s="1"/>
      <c r="ABY119" s="1"/>
      <c r="ABZ119" s="1"/>
      <c r="ACA119" s="1"/>
      <c r="ACB119" s="1"/>
      <c r="ACC119" s="1"/>
      <c r="ACD119" s="1"/>
      <c r="ACE119" s="1"/>
      <c r="ACF119" s="1"/>
      <c r="ACG119" s="1"/>
      <c r="ACH119" s="1"/>
      <c r="ACI119" s="1"/>
      <c r="ACJ119" s="1"/>
      <c r="ACK119" s="1"/>
      <c r="ACL119" s="1"/>
      <c r="ACM119" s="1"/>
      <c r="ACN119" s="1"/>
      <c r="ACO119" s="1"/>
      <c r="ACP119" s="1"/>
      <c r="ACQ119" s="1"/>
      <c r="ACR119" s="1"/>
      <c r="ACS119" s="1"/>
      <c r="ACT119" s="1"/>
      <c r="ACU119" s="1"/>
      <c r="ACV119" s="1"/>
      <c r="ACW119" s="1"/>
      <c r="ACX119" s="1"/>
      <c r="ACY119" s="1"/>
      <c r="ACZ119" s="1"/>
      <c r="ADA119" s="1"/>
      <c r="ADB119" s="1"/>
      <c r="ADC119" s="1"/>
      <c r="ADD119" s="1"/>
      <c r="ADE119" s="1"/>
      <c r="ADF119" s="1"/>
      <c r="ADG119" s="1"/>
      <c r="ADH119" s="1"/>
      <c r="ADI119" s="1"/>
      <c r="ADJ119" s="1"/>
      <c r="ADK119" s="1"/>
      <c r="ADL119" s="1"/>
      <c r="ADM119" s="1"/>
      <c r="ADN119" s="1"/>
      <c r="ADO119" s="1"/>
      <c r="ADP119" s="1"/>
      <c r="ADQ119" s="1"/>
      <c r="ADR119" s="1"/>
      <c r="ADS119" s="1"/>
      <c r="ADT119" s="1"/>
      <c r="ADU119" s="1"/>
      <c r="ADV119" s="1"/>
      <c r="ADW119" s="1"/>
      <c r="ADX119" s="1"/>
      <c r="ADY119" s="1"/>
      <c r="ADZ119" s="1"/>
      <c r="AEA119" s="1"/>
      <c r="AEB119" s="1"/>
      <c r="AEC119" s="1"/>
      <c r="AED119" s="1"/>
      <c r="AEE119" s="1"/>
      <c r="AEF119" s="1"/>
      <c r="AEG119" s="1"/>
      <c r="AEH119" s="1"/>
      <c r="AEI119" s="1"/>
      <c r="AEJ119" s="1"/>
      <c r="AEK119" s="1"/>
      <c r="AEL119" s="1"/>
      <c r="AEM119" s="1"/>
      <c r="AEN119" s="1"/>
      <c r="AEO119" s="1"/>
      <c r="AEP119" s="1"/>
      <c r="AEQ119" s="1"/>
      <c r="AER119" s="1"/>
      <c r="AES119" s="1"/>
      <c r="AET119" s="1"/>
      <c r="AEU119" s="1"/>
      <c r="AEV119" s="1"/>
      <c r="AEW119" s="1"/>
      <c r="AEX119" s="1"/>
      <c r="AEY119" s="1"/>
      <c r="AEZ119" s="1"/>
      <c r="AFA119" s="1"/>
      <c r="AFB119" s="1"/>
      <c r="AFC119" s="1"/>
      <c r="AFD119" s="1"/>
      <c r="AFE119" s="1"/>
      <c r="AFF119" s="1"/>
      <c r="AFG119" s="1"/>
      <c r="AFH119" s="1"/>
      <c r="AFI119" s="1"/>
      <c r="AFJ119" s="1"/>
      <c r="AFK119" s="1"/>
      <c r="AFL119" s="1"/>
      <c r="AFM119" s="1"/>
      <c r="AFN119" s="1"/>
      <c r="AFO119" s="1"/>
      <c r="AFP119" s="1"/>
      <c r="AFQ119" s="1"/>
      <c r="AFR119" s="1"/>
      <c r="AFS119" s="1"/>
      <c r="AFT119" s="1"/>
      <c r="AFU119" s="1"/>
      <c r="AFV119" s="1"/>
      <c r="AFW119" s="1"/>
      <c r="AFX119" s="1"/>
      <c r="AFY119" s="1"/>
      <c r="AFZ119" s="1"/>
      <c r="AGA119" s="1"/>
      <c r="AGB119" s="1"/>
      <c r="AGC119" s="1"/>
      <c r="AGD119" s="1"/>
      <c r="AGE119" s="1"/>
      <c r="AGF119" s="1"/>
      <c r="AGG119" s="1"/>
      <c r="AGH119" s="1"/>
      <c r="AGI119" s="1"/>
      <c r="AGJ119" s="1"/>
      <c r="AGK119" s="1"/>
      <c r="AGL119" s="1"/>
      <c r="AGM119" s="1"/>
      <c r="AGN119" s="1"/>
      <c r="AGO119" s="1"/>
      <c r="AGP119" s="1"/>
      <c r="AGQ119" s="1"/>
      <c r="AGR119" s="1"/>
      <c r="AGS119" s="1"/>
      <c r="AGT119" s="1"/>
      <c r="AGU119" s="1"/>
      <c r="AGV119" s="1"/>
      <c r="AGW119" s="1"/>
      <c r="AGX119" s="1"/>
      <c r="AGY119" s="1"/>
      <c r="AGZ119" s="1"/>
      <c r="AHA119" s="1"/>
      <c r="AHB119" s="1"/>
      <c r="AHC119" s="1"/>
      <c r="AHD119" s="1"/>
      <c r="AHE119" s="1"/>
      <c r="AHF119" s="1"/>
      <c r="AHG119" s="1"/>
      <c r="AHH119" s="1"/>
      <c r="AHI119" s="1"/>
      <c r="AHJ119" s="1"/>
      <c r="AHK119" s="1"/>
      <c r="AHL119" s="1"/>
      <c r="AHM119" s="1"/>
      <c r="AHN119" s="1"/>
      <c r="AHO119" s="1"/>
      <c r="AHP119" s="1"/>
      <c r="AHQ119" s="1"/>
      <c r="AHR119" s="1"/>
      <c r="AHS119" s="1"/>
      <c r="AHT119" s="1"/>
      <c r="AHU119" s="1"/>
      <c r="AHV119" s="1"/>
      <c r="AHW119" s="1"/>
      <c r="AHX119" s="1"/>
      <c r="AHY119" s="1"/>
      <c r="AHZ119" s="1"/>
      <c r="AIA119" s="1"/>
      <c r="AIB119" s="1"/>
      <c r="AIC119" s="1"/>
      <c r="AID119" s="1"/>
      <c r="AIE119" s="1"/>
      <c r="AIF119" s="1"/>
      <c r="AIG119" s="1"/>
      <c r="AIH119" s="1"/>
      <c r="AII119" s="1"/>
      <c r="AIJ119" s="1"/>
      <c r="AIK119" s="1"/>
      <c r="AIL119" s="1"/>
      <c r="AIM119" s="1"/>
      <c r="AIN119" s="1"/>
      <c r="AIO119" s="1"/>
      <c r="AIP119" s="1"/>
      <c r="AIQ119" s="1"/>
      <c r="AIR119" s="1"/>
      <c r="AIS119" s="1"/>
      <c r="AIT119" s="1"/>
      <c r="AIU119" s="1"/>
      <c r="AIV119" s="1"/>
      <c r="AIW119" s="1"/>
      <c r="AIX119" s="1"/>
      <c r="AIY119" s="1"/>
      <c r="AIZ119" s="1"/>
      <c r="AJA119" s="1"/>
      <c r="AJB119" s="1"/>
      <c r="AJC119" s="1"/>
      <c r="AJD119" s="1"/>
      <c r="AJE119" s="1"/>
      <c r="AJF119" s="1"/>
      <c r="AJG119" s="1"/>
      <c r="AJH119" s="1"/>
      <c r="AJI119" s="1"/>
      <c r="AJJ119" s="1"/>
      <c r="AJK119" s="1"/>
      <c r="AJL119" s="1"/>
      <c r="AJM119" s="1"/>
      <c r="AJN119" s="1"/>
      <c r="AJO119" s="1"/>
      <c r="AJP119" s="1"/>
      <c r="AJQ119" s="1"/>
      <c r="AJR119" s="1"/>
      <c r="AJS119" s="1"/>
      <c r="AJT119" s="1"/>
      <c r="AJU119" s="1"/>
      <c r="AJV119" s="1"/>
      <c r="AJW119" s="1"/>
      <c r="AJX119" s="1"/>
      <c r="AJY119" s="1"/>
      <c r="AJZ119" s="1"/>
      <c r="AKA119" s="1"/>
      <c r="AKB119" s="1"/>
      <c r="AKC119" s="1"/>
      <c r="AKD119" s="1"/>
      <c r="AKE119" s="1"/>
      <c r="AKF119" s="1"/>
      <c r="AKG119" s="1"/>
      <c r="AKH119" s="1"/>
      <c r="AKI119" s="1"/>
      <c r="AKJ119" s="1"/>
      <c r="AKK119" s="1"/>
      <c r="AKL119" s="1"/>
      <c r="AKM119" s="1"/>
      <c r="AKN119" s="1"/>
      <c r="AKO119" s="1"/>
      <c r="AKP119" s="1"/>
      <c r="AKQ119" s="1"/>
      <c r="AKR119" s="1"/>
      <c r="AKS119" s="1"/>
      <c r="AKT119" s="1"/>
      <c r="AKU119" s="1"/>
      <c r="AKV119" s="1"/>
      <c r="AKW119" s="1"/>
      <c r="AKX119" s="1"/>
      <c r="AKY119" s="1"/>
      <c r="AKZ119" s="1"/>
      <c r="ALA119" s="1"/>
      <c r="ALB119" s="1"/>
      <c r="ALC119" s="1"/>
      <c r="ALD119" s="1"/>
      <c r="ALE119" s="1"/>
      <c r="ALF119" s="1"/>
      <c r="ALG119" s="1"/>
      <c r="ALH119" s="1"/>
      <c r="ALI119" s="1"/>
      <c r="ALJ119" s="1"/>
      <c r="ALK119" s="1"/>
      <c r="ALL119" s="1"/>
      <c r="ALM119" s="1"/>
      <c r="ALN119" s="1"/>
      <c r="ALO119" s="1"/>
      <c r="ALP119" s="1"/>
      <c r="ALQ119" s="1"/>
      <c r="ALR119" s="1"/>
      <c r="ALS119" s="1"/>
      <c r="ALT119" s="1"/>
      <c r="ALU119" s="1"/>
      <c r="ALV119" s="1"/>
      <c r="ALW119" s="1"/>
      <c r="ALX119" s="1"/>
      <c r="ALY119" s="1"/>
      <c r="ALZ119" s="1"/>
      <c r="AMA119" s="1"/>
      <c r="AMB119" s="1"/>
      <c r="AMC119" s="1"/>
      <c r="AMD119" s="1"/>
      <c r="AME119" s="1"/>
      <c r="AMF119" s="1"/>
      <c r="AMG119" s="1"/>
      <c r="AMH119" s="1"/>
      <c r="AMI119" s="1"/>
      <c r="AMJ119" s="1"/>
      <c r="AMK119" s="1"/>
      <c r="AML119" s="1"/>
      <c r="AMM119" s="1"/>
      <c r="AMN119" s="1"/>
      <c r="AMO119" s="1"/>
      <c r="AMP119" s="1"/>
      <c r="AMQ119" s="1"/>
      <c r="AMR119" s="1"/>
      <c r="AMS119" s="1"/>
      <c r="AMT119" s="1"/>
      <c r="AMU119" s="1"/>
      <c r="AMV119" s="1"/>
      <c r="AMW119" s="1"/>
      <c r="AMX119" s="1"/>
      <c r="AMY119" s="1"/>
      <c r="AMZ119" s="1"/>
      <c r="ANA119" s="1"/>
      <c r="ANB119" s="1"/>
      <c r="ANC119" s="1"/>
      <c r="AND119" s="1"/>
      <c r="ANE119" s="1"/>
      <c r="ANF119" s="1"/>
      <c r="ANG119" s="1"/>
      <c r="ANH119" s="1"/>
      <c r="ANI119" s="1"/>
      <c r="ANJ119" s="1"/>
      <c r="ANK119" s="1"/>
      <c r="ANL119" s="1"/>
      <c r="ANM119" s="1"/>
      <c r="ANN119" s="1"/>
      <c r="ANO119" s="1"/>
      <c r="ANP119" s="1"/>
      <c r="ANQ119" s="1"/>
      <c r="ANR119" s="1"/>
      <c r="ANS119" s="1"/>
      <c r="ANT119" s="1"/>
      <c r="ANU119" s="1"/>
      <c r="ANV119" s="1"/>
      <c r="ANW119" s="1"/>
      <c r="ANX119" s="1"/>
      <c r="ANY119" s="1"/>
      <c r="ANZ119" s="1"/>
      <c r="AOA119" s="1"/>
      <c r="AOB119" s="1"/>
      <c r="AOC119" s="1"/>
      <c r="AOD119" s="1"/>
      <c r="AOE119" s="1"/>
      <c r="AOF119" s="1"/>
      <c r="AOG119" s="1"/>
      <c r="AOH119" s="1"/>
      <c r="AOI119" s="1"/>
      <c r="AOJ119" s="1"/>
      <c r="AOK119" s="1"/>
      <c r="AOL119" s="1"/>
      <c r="AOM119" s="1"/>
      <c r="AON119" s="1"/>
      <c r="AOO119" s="1"/>
      <c r="AOP119" s="1"/>
      <c r="AOQ119" s="1"/>
      <c r="AOR119" s="1"/>
      <c r="AOS119" s="1"/>
      <c r="AOT119" s="1"/>
      <c r="AOU119" s="1"/>
      <c r="AOV119" s="1"/>
      <c r="AOW119" s="1"/>
      <c r="AOX119" s="1"/>
      <c r="AOY119" s="1"/>
      <c r="AOZ119" s="1"/>
      <c r="APA119" s="1"/>
      <c r="APB119" s="1"/>
      <c r="APC119" s="1"/>
      <c r="APD119" s="1"/>
      <c r="APE119" s="1"/>
      <c r="APF119" s="1"/>
    </row>
    <row r="120" spans="1:1098" ht="14.25" customHeight="1" x14ac:dyDescent="0.2">
      <c r="A120" s="9" t="s">
        <v>33</v>
      </c>
      <c r="B120" s="345">
        <v>1</v>
      </c>
      <c r="C120" s="345">
        <f t="shared" ref="C120:C123" si="49">D120+E120</f>
        <v>171</v>
      </c>
      <c r="D120" s="345">
        <v>160</v>
      </c>
      <c r="E120" s="345">
        <v>11</v>
      </c>
      <c r="F120" s="346"/>
      <c r="G120" s="347">
        <v>6.51</v>
      </c>
      <c r="H120" s="348">
        <f t="shared" si="47"/>
        <v>143.22</v>
      </c>
      <c r="I120" s="346">
        <f t="shared" si="41"/>
        <v>177.01</v>
      </c>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1"/>
      <c r="VB120" s="1"/>
      <c r="VC120" s="1"/>
      <c r="VD120" s="1"/>
      <c r="VE120" s="1"/>
      <c r="VF120" s="1"/>
      <c r="VG120" s="1"/>
      <c r="VH120" s="1"/>
      <c r="VI120" s="1"/>
      <c r="VJ120" s="1"/>
      <c r="VK120" s="1"/>
      <c r="VL120" s="1"/>
      <c r="VM120" s="1"/>
      <c r="VN120" s="1"/>
      <c r="VO120" s="1"/>
      <c r="VP120" s="1"/>
      <c r="VQ120" s="1"/>
      <c r="VR120" s="1"/>
      <c r="VS120" s="1"/>
      <c r="VT120" s="1"/>
      <c r="VU120" s="1"/>
      <c r="VV120" s="1"/>
      <c r="VW120" s="1"/>
      <c r="VX120" s="1"/>
      <c r="VY120" s="1"/>
      <c r="VZ120" s="1"/>
      <c r="WA120" s="1"/>
      <c r="WB120" s="1"/>
      <c r="WC120" s="1"/>
      <c r="WD120" s="1"/>
      <c r="WE120" s="1"/>
      <c r="WF120" s="1"/>
      <c r="WG120" s="1"/>
      <c r="WH120" s="1"/>
      <c r="WI120" s="1"/>
      <c r="WJ120" s="1"/>
      <c r="WK120" s="1"/>
      <c r="WL120" s="1"/>
      <c r="WM120" s="1"/>
      <c r="WN120" s="1"/>
      <c r="WO120" s="1"/>
      <c r="WP120" s="1"/>
      <c r="WQ120" s="1"/>
      <c r="WR120" s="1"/>
      <c r="WS120" s="1"/>
      <c r="WT120" s="1"/>
      <c r="WU120" s="1"/>
      <c r="WV120" s="1"/>
      <c r="WW120" s="1"/>
      <c r="WX120" s="1"/>
      <c r="WY120" s="1"/>
      <c r="WZ120" s="1"/>
      <c r="XA120" s="1"/>
      <c r="XB120" s="1"/>
      <c r="XC120" s="1"/>
      <c r="XD120" s="1"/>
      <c r="XE120" s="1"/>
      <c r="XF120" s="1"/>
      <c r="XG120" s="1"/>
      <c r="XH120" s="1"/>
      <c r="XI120" s="1"/>
      <c r="XJ120" s="1"/>
      <c r="XK120" s="1"/>
      <c r="XL120" s="1"/>
      <c r="XM120" s="1"/>
      <c r="XN120" s="1"/>
      <c r="XO120" s="1"/>
      <c r="XP120" s="1"/>
      <c r="XQ120" s="1"/>
      <c r="XR120" s="1"/>
      <c r="XS120" s="1"/>
      <c r="XT120" s="1"/>
      <c r="XU120" s="1"/>
      <c r="XV120" s="1"/>
      <c r="XW120" s="1"/>
      <c r="XX120" s="1"/>
      <c r="XY120" s="1"/>
      <c r="XZ120" s="1"/>
      <c r="YA120" s="1"/>
      <c r="YB120" s="1"/>
      <c r="YC120" s="1"/>
      <c r="YD120" s="1"/>
      <c r="YE120" s="1"/>
      <c r="YF120" s="1"/>
      <c r="YG120" s="1"/>
      <c r="YH120" s="1"/>
      <c r="YI120" s="1"/>
      <c r="YJ120" s="1"/>
      <c r="YK120" s="1"/>
      <c r="YL120" s="1"/>
      <c r="YM120" s="1"/>
      <c r="YN120" s="1"/>
      <c r="YO120" s="1"/>
      <c r="YP120" s="1"/>
      <c r="YQ120" s="1"/>
      <c r="YR120" s="1"/>
      <c r="YS120" s="1"/>
      <c r="YT120" s="1"/>
      <c r="YU120" s="1"/>
      <c r="YV120" s="1"/>
      <c r="YW120" s="1"/>
      <c r="YX120" s="1"/>
      <c r="YY120" s="1"/>
      <c r="YZ120" s="1"/>
      <c r="ZA120" s="1"/>
      <c r="ZB120" s="1"/>
      <c r="ZC120" s="1"/>
      <c r="ZD120" s="1"/>
      <c r="ZE120" s="1"/>
      <c r="ZF120" s="1"/>
      <c r="ZG120" s="1"/>
      <c r="ZH120" s="1"/>
      <c r="ZI120" s="1"/>
      <c r="ZJ120" s="1"/>
      <c r="ZK120" s="1"/>
      <c r="ZL120" s="1"/>
      <c r="ZM120" s="1"/>
      <c r="ZN120" s="1"/>
      <c r="ZO120" s="1"/>
      <c r="ZP120" s="1"/>
      <c r="ZQ120" s="1"/>
      <c r="ZR120" s="1"/>
      <c r="ZS120" s="1"/>
      <c r="ZT120" s="1"/>
      <c r="ZU120" s="1"/>
      <c r="ZV120" s="1"/>
      <c r="ZW120" s="1"/>
      <c r="ZX120" s="1"/>
      <c r="ZY120" s="1"/>
      <c r="ZZ120" s="1"/>
      <c r="AAA120" s="1"/>
      <c r="AAB120" s="1"/>
      <c r="AAC120" s="1"/>
      <c r="AAD120" s="1"/>
      <c r="AAE120" s="1"/>
      <c r="AAF120" s="1"/>
      <c r="AAG120" s="1"/>
      <c r="AAH120" s="1"/>
      <c r="AAI120" s="1"/>
      <c r="AAJ120" s="1"/>
      <c r="AAK120" s="1"/>
      <c r="AAL120" s="1"/>
      <c r="AAM120" s="1"/>
      <c r="AAN120" s="1"/>
      <c r="AAO120" s="1"/>
      <c r="AAP120" s="1"/>
      <c r="AAQ120" s="1"/>
      <c r="AAR120" s="1"/>
      <c r="AAS120" s="1"/>
      <c r="AAT120" s="1"/>
      <c r="AAU120" s="1"/>
      <c r="AAV120" s="1"/>
      <c r="AAW120" s="1"/>
      <c r="AAX120" s="1"/>
      <c r="AAY120" s="1"/>
      <c r="AAZ120" s="1"/>
      <c r="ABA120" s="1"/>
      <c r="ABB120" s="1"/>
      <c r="ABC120" s="1"/>
      <c r="ABD120" s="1"/>
      <c r="ABE120" s="1"/>
      <c r="ABF120" s="1"/>
      <c r="ABG120" s="1"/>
      <c r="ABH120" s="1"/>
      <c r="ABI120" s="1"/>
      <c r="ABJ120" s="1"/>
      <c r="ABK120" s="1"/>
      <c r="ABL120" s="1"/>
      <c r="ABM120" s="1"/>
      <c r="ABN120" s="1"/>
      <c r="ABO120" s="1"/>
      <c r="ABP120" s="1"/>
      <c r="ABQ120" s="1"/>
      <c r="ABR120" s="1"/>
      <c r="ABS120" s="1"/>
      <c r="ABT120" s="1"/>
      <c r="ABU120" s="1"/>
      <c r="ABV120" s="1"/>
      <c r="ABW120" s="1"/>
      <c r="ABX120" s="1"/>
      <c r="ABY120" s="1"/>
      <c r="ABZ120" s="1"/>
      <c r="ACA120" s="1"/>
      <c r="ACB120" s="1"/>
      <c r="ACC120" s="1"/>
      <c r="ACD120" s="1"/>
      <c r="ACE120" s="1"/>
      <c r="ACF120" s="1"/>
      <c r="ACG120" s="1"/>
      <c r="ACH120" s="1"/>
      <c r="ACI120" s="1"/>
      <c r="ACJ120" s="1"/>
      <c r="ACK120" s="1"/>
      <c r="ACL120" s="1"/>
      <c r="ACM120" s="1"/>
      <c r="ACN120" s="1"/>
      <c r="ACO120" s="1"/>
      <c r="ACP120" s="1"/>
      <c r="ACQ120" s="1"/>
      <c r="ACR120" s="1"/>
      <c r="ACS120" s="1"/>
      <c r="ACT120" s="1"/>
      <c r="ACU120" s="1"/>
      <c r="ACV120" s="1"/>
      <c r="ACW120" s="1"/>
      <c r="ACX120" s="1"/>
      <c r="ACY120" s="1"/>
      <c r="ACZ120" s="1"/>
      <c r="ADA120" s="1"/>
      <c r="ADB120" s="1"/>
      <c r="ADC120" s="1"/>
      <c r="ADD120" s="1"/>
      <c r="ADE120" s="1"/>
      <c r="ADF120" s="1"/>
      <c r="ADG120" s="1"/>
      <c r="ADH120" s="1"/>
      <c r="ADI120" s="1"/>
      <c r="ADJ120" s="1"/>
      <c r="ADK120" s="1"/>
      <c r="ADL120" s="1"/>
      <c r="ADM120" s="1"/>
      <c r="ADN120" s="1"/>
      <c r="ADO120" s="1"/>
      <c r="ADP120" s="1"/>
      <c r="ADQ120" s="1"/>
      <c r="ADR120" s="1"/>
      <c r="ADS120" s="1"/>
      <c r="ADT120" s="1"/>
      <c r="ADU120" s="1"/>
      <c r="ADV120" s="1"/>
      <c r="ADW120" s="1"/>
      <c r="ADX120" s="1"/>
      <c r="ADY120" s="1"/>
      <c r="ADZ120" s="1"/>
      <c r="AEA120" s="1"/>
      <c r="AEB120" s="1"/>
      <c r="AEC120" s="1"/>
      <c r="AED120" s="1"/>
      <c r="AEE120" s="1"/>
      <c r="AEF120" s="1"/>
      <c r="AEG120" s="1"/>
      <c r="AEH120" s="1"/>
      <c r="AEI120" s="1"/>
      <c r="AEJ120" s="1"/>
      <c r="AEK120" s="1"/>
      <c r="AEL120" s="1"/>
      <c r="AEM120" s="1"/>
      <c r="AEN120" s="1"/>
      <c r="AEO120" s="1"/>
      <c r="AEP120" s="1"/>
      <c r="AEQ120" s="1"/>
      <c r="AER120" s="1"/>
      <c r="AES120" s="1"/>
      <c r="AET120" s="1"/>
      <c r="AEU120" s="1"/>
      <c r="AEV120" s="1"/>
      <c r="AEW120" s="1"/>
      <c r="AEX120" s="1"/>
      <c r="AEY120" s="1"/>
      <c r="AEZ120" s="1"/>
      <c r="AFA120" s="1"/>
      <c r="AFB120" s="1"/>
      <c r="AFC120" s="1"/>
      <c r="AFD120" s="1"/>
      <c r="AFE120" s="1"/>
      <c r="AFF120" s="1"/>
      <c r="AFG120" s="1"/>
      <c r="AFH120" s="1"/>
      <c r="AFI120" s="1"/>
      <c r="AFJ120" s="1"/>
      <c r="AFK120" s="1"/>
      <c r="AFL120" s="1"/>
      <c r="AFM120" s="1"/>
      <c r="AFN120" s="1"/>
      <c r="AFO120" s="1"/>
      <c r="AFP120" s="1"/>
      <c r="AFQ120" s="1"/>
      <c r="AFR120" s="1"/>
      <c r="AFS120" s="1"/>
      <c r="AFT120" s="1"/>
      <c r="AFU120" s="1"/>
      <c r="AFV120" s="1"/>
      <c r="AFW120" s="1"/>
      <c r="AFX120" s="1"/>
      <c r="AFY120" s="1"/>
      <c r="AFZ120" s="1"/>
      <c r="AGA120" s="1"/>
      <c r="AGB120" s="1"/>
      <c r="AGC120" s="1"/>
      <c r="AGD120" s="1"/>
      <c r="AGE120" s="1"/>
      <c r="AGF120" s="1"/>
      <c r="AGG120" s="1"/>
      <c r="AGH120" s="1"/>
      <c r="AGI120" s="1"/>
      <c r="AGJ120" s="1"/>
      <c r="AGK120" s="1"/>
      <c r="AGL120" s="1"/>
      <c r="AGM120" s="1"/>
      <c r="AGN120" s="1"/>
      <c r="AGO120" s="1"/>
      <c r="AGP120" s="1"/>
      <c r="AGQ120" s="1"/>
      <c r="AGR120" s="1"/>
      <c r="AGS120" s="1"/>
      <c r="AGT120" s="1"/>
      <c r="AGU120" s="1"/>
      <c r="AGV120" s="1"/>
      <c r="AGW120" s="1"/>
      <c r="AGX120" s="1"/>
      <c r="AGY120" s="1"/>
      <c r="AGZ120" s="1"/>
      <c r="AHA120" s="1"/>
      <c r="AHB120" s="1"/>
      <c r="AHC120" s="1"/>
      <c r="AHD120" s="1"/>
      <c r="AHE120" s="1"/>
      <c r="AHF120" s="1"/>
      <c r="AHG120" s="1"/>
      <c r="AHH120" s="1"/>
      <c r="AHI120" s="1"/>
      <c r="AHJ120" s="1"/>
      <c r="AHK120" s="1"/>
      <c r="AHL120" s="1"/>
      <c r="AHM120" s="1"/>
      <c r="AHN120" s="1"/>
      <c r="AHO120" s="1"/>
      <c r="AHP120" s="1"/>
      <c r="AHQ120" s="1"/>
      <c r="AHR120" s="1"/>
      <c r="AHS120" s="1"/>
      <c r="AHT120" s="1"/>
      <c r="AHU120" s="1"/>
      <c r="AHV120" s="1"/>
      <c r="AHW120" s="1"/>
      <c r="AHX120" s="1"/>
      <c r="AHY120" s="1"/>
      <c r="AHZ120" s="1"/>
      <c r="AIA120" s="1"/>
      <c r="AIB120" s="1"/>
      <c r="AIC120" s="1"/>
      <c r="AID120" s="1"/>
      <c r="AIE120" s="1"/>
      <c r="AIF120" s="1"/>
      <c r="AIG120" s="1"/>
      <c r="AIH120" s="1"/>
      <c r="AII120" s="1"/>
      <c r="AIJ120" s="1"/>
      <c r="AIK120" s="1"/>
      <c r="AIL120" s="1"/>
      <c r="AIM120" s="1"/>
      <c r="AIN120" s="1"/>
      <c r="AIO120" s="1"/>
      <c r="AIP120" s="1"/>
      <c r="AIQ120" s="1"/>
      <c r="AIR120" s="1"/>
      <c r="AIS120" s="1"/>
      <c r="AIT120" s="1"/>
      <c r="AIU120" s="1"/>
      <c r="AIV120" s="1"/>
      <c r="AIW120" s="1"/>
      <c r="AIX120" s="1"/>
      <c r="AIY120" s="1"/>
      <c r="AIZ120" s="1"/>
      <c r="AJA120" s="1"/>
      <c r="AJB120" s="1"/>
      <c r="AJC120" s="1"/>
      <c r="AJD120" s="1"/>
      <c r="AJE120" s="1"/>
      <c r="AJF120" s="1"/>
      <c r="AJG120" s="1"/>
      <c r="AJH120" s="1"/>
      <c r="AJI120" s="1"/>
      <c r="AJJ120" s="1"/>
      <c r="AJK120" s="1"/>
      <c r="AJL120" s="1"/>
      <c r="AJM120" s="1"/>
      <c r="AJN120" s="1"/>
      <c r="AJO120" s="1"/>
      <c r="AJP120" s="1"/>
      <c r="AJQ120" s="1"/>
      <c r="AJR120" s="1"/>
      <c r="AJS120" s="1"/>
      <c r="AJT120" s="1"/>
      <c r="AJU120" s="1"/>
      <c r="AJV120" s="1"/>
      <c r="AJW120" s="1"/>
      <c r="AJX120" s="1"/>
      <c r="AJY120" s="1"/>
      <c r="AJZ120" s="1"/>
      <c r="AKA120" s="1"/>
      <c r="AKB120" s="1"/>
      <c r="AKC120" s="1"/>
      <c r="AKD120" s="1"/>
      <c r="AKE120" s="1"/>
      <c r="AKF120" s="1"/>
      <c r="AKG120" s="1"/>
      <c r="AKH120" s="1"/>
      <c r="AKI120" s="1"/>
      <c r="AKJ120" s="1"/>
      <c r="AKK120" s="1"/>
      <c r="AKL120" s="1"/>
      <c r="AKM120" s="1"/>
      <c r="AKN120" s="1"/>
      <c r="AKO120" s="1"/>
      <c r="AKP120" s="1"/>
      <c r="AKQ120" s="1"/>
      <c r="AKR120" s="1"/>
      <c r="AKS120" s="1"/>
      <c r="AKT120" s="1"/>
      <c r="AKU120" s="1"/>
      <c r="AKV120" s="1"/>
      <c r="AKW120" s="1"/>
      <c r="AKX120" s="1"/>
      <c r="AKY120" s="1"/>
      <c r="AKZ120" s="1"/>
      <c r="ALA120" s="1"/>
      <c r="ALB120" s="1"/>
      <c r="ALC120" s="1"/>
      <c r="ALD120" s="1"/>
      <c r="ALE120" s="1"/>
      <c r="ALF120" s="1"/>
      <c r="ALG120" s="1"/>
      <c r="ALH120" s="1"/>
      <c r="ALI120" s="1"/>
      <c r="ALJ120" s="1"/>
      <c r="ALK120" s="1"/>
      <c r="ALL120" s="1"/>
      <c r="ALM120" s="1"/>
      <c r="ALN120" s="1"/>
      <c r="ALO120" s="1"/>
      <c r="ALP120" s="1"/>
      <c r="ALQ120" s="1"/>
      <c r="ALR120" s="1"/>
      <c r="ALS120" s="1"/>
      <c r="ALT120" s="1"/>
      <c r="ALU120" s="1"/>
      <c r="ALV120" s="1"/>
      <c r="ALW120" s="1"/>
      <c r="ALX120" s="1"/>
      <c r="ALY120" s="1"/>
      <c r="ALZ120" s="1"/>
      <c r="AMA120" s="1"/>
      <c r="AMB120" s="1"/>
      <c r="AMC120" s="1"/>
      <c r="AMD120" s="1"/>
      <c r="AME120" s="1"/>
      <c r="AMF120" s="1"/>
      <c r="AMG120" s="1"/>
      <c r="AMH120" s="1"/>
      <c r="AMI120" s="1"/>
      <c r="AMJ120" s="1"/>
      <c r="AMK120" s="1"/>
      <c r="AML120" s="1"/>
      <c r="AMM120" s="1"/>
      <c r="AMN120" s="1"/>
      <c r="AMO120" s="1"/>
      <c r="AMP120" s="1"/>
      <c r="AMQ120" s="1"/>
      <c r="AMR120" s="1"/>
      <c r="AMS120" s="1"/>
      <c r="AMT120" s="1"/>
      <c r="AMU120" s="1"/>
      <c r="AMV120" s="1"/>
      <c r="AMW120" s="1"/>
      <c r="AMX120" s="1"/>
      <c r="AMY120" s="1"/>
      <c r="AMZ120" s="1"/>
      <c r="ANA120" s="1"/>
      <c r="ANB120" s="1"/>
      <c r="ANC120" s="1"/>
      <c r="AND120" s="1"/>
      <c r="ANE120" s="1"/>
      <c r="ANF120" s="1"/>
      <c r="ANG120" s="1"/>
      <c r="ANH120" s="1"/>
      <c r="ANI120" s="1"/>
      <c r="ANJ120" s="1"/>
      <c r="ANK120" s="1"/>
      <c r="ANL120" s="1"/>
      <c r="ANM120" s="1"/>
      <c r="ANN120" s="1"/>
      <c r="ANO120" s="1"/>
      <c r="ANP120" s="1"/>
      <c r="ANQ120" s="1"/>
      <c r="ANR120" s="1"/>
      <c r="ANS120" s="1"/>
      <c r="ANT120" s="1"/>
      <c r="ANU120" s="1"/>
      <c r="ANV120" s="1"/>
      <c r="ANW120" s="1"/>
      <c r="ANX120" s="1"/>
      <c r="ANY120" s="1"/>
      <c r="ANZ120" s="1"/>
      <c r="AOA120" s="1"/>
      <c r="AOB120" s="1"/>
      <c r="AOC120" s="1"/>
      <c r="AOD120" s="1"/>
      <c r="AOE120" s="1"/>
      <c r="AOF120" s="1"/>
      <c r="AOG120" s="1"/>
      <c r="AOH120" s="1"/>
      <c r="AOI120" s="1"/>
      <c r="AOJ120" s="1"/>
      <c r="AOK120" s="1"/>
      <c r="AOL120" s="1"/>
      <c r="AOM120" s="1"/>
      <c r="AON120" s="1"/>
      <c r="AOO120" s="1"/>
      <c r="AOP120" s="1"/>
      <c r="AOQ120" s="1"/>
      <c r="AOR120" s="1"/>
      <c r="AOS120" s="1"/>
      <c r="AOT120" s="1"/>
      <c r="AOU120" s="1"/>
      <c r="AOV120" s="1"/>
      <c r="AOW120" s="1"/>
      <c r="AOX120" s="1"/>
      <c r="AOY120" s="1"/>
      <c r="AOZ120" s="1"/>
      <c r="APA120" s="1"/>
      <c r="APB120" s="1"/>
      <c r="APC120" s="1"/>
      <c r="APD120" s="1"/>
      <c r="APE120" s="1"/>
      <c r="APF120" s="1"/>
    </row>
    <row r="121" spans="1:1098" ht="14.25" customHeight="1" x14ac:dyDescent="0.2">
      <c r="A121" s="9" t="s">
        <v>33</v>
      </c>
      <c r="B121" s="345">
        <v>1</v>
      </c>
      <c r="C121" s="345">
        <f t="shared" si="49"/>
        <v>162</v>
      </c>
      <c r="D121" s="345">
        <v>160</v>
      </c>
      <c r="E121" s="345">
        <v>2</v>
      </c>
      <c r="F121" s="346"/>
      <c r="G121" s="347">
        <v>6.51</v>
      </c>
      <c r="H121" s="348">
        <f t="shared" si="47"/>
        <v>26.04</v>
      </c>
      <c r="I121" s="346">
        <f t="shared" si="41"/>
        <v>32.18</v>
      </c>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c r="IM121" s="1"/>
      <c r="IN121" s="1"/>
      <c r="IO121" s="1"/>
      <c r="IP121" s="1"/>
      <c r="IQ121" s="1"/>
      <c r="IR121" s="1"/>
      <c r="IS121" s="1"/>
      <c r="IT121" s="1"/>
      <c r="IU121" s="1"/>
      <c r="IV121" s="1"/>
      <c r="IW121" s="1"/>
      <c r="IX121" s="1"/>
      <c r="IY121" s="1"/>
      <c r="IZ121" s="1"/>
      <c r="JA121" s="1"/>
      <c r="JB121" s="1"/>
      <c r="JC121" s="1"/>
      <c r="JD121" s="1"/>
      <c r="JE121" s="1"/>
      <c r="JF121" s="1"/>
      <c r="JG121" s="1"/>
      <c r="JH121" s="1"/>
      <c r="JI121" s="1"/>
      <c r="JJ121" s="1"/>
      <c r="JK121" s="1"/>
      <c r="JL121" s="1"/>
      <c r="JM121" s="1"/>
      <c r="JN121" s="1"/>
      <c r="JO121" s="1"/>
      <c r="JP121" s="1"/>
      <c r="JQ121" s="1"/>
      <c r="JR121" s="1"/>
      <c r="JS121" s="1"/>
      <c r="JT121" s="1"/>
      <c r="JU121" s="1"/>
      <c r="JV121" s="1"/>
      <c r="JW121" s="1"/>
      <c r="JX121" s="1"/>
      <c r="JY121" s="1"/>
      <c r="JZ121" s="1"/>
      <c r="KA121" s="1"/>
      <c r="KB121" s="1"/>
      <c r="KC121" s="1"/>
      <c r="KD121" s="1"/>
      <c r="KE121" s="1"/>
      <c r="KF121" s="1"/>
      <c r="KG121" s="1"/>
      <c r="KH121" s="1"/>
      <c r="KI121" s="1"/>
      <c r="KJ121" s="1"/>
      <c r="KK121" s="1"/>
      <c r="KL121" s="1"/>
      <c r="KM121" s="1"/>
      <c r="KN121" s="1"/>
      <c r="KO121" s="1"/>
      <c r="KP121" s="1"/>
      <c r="KQ121" s="1"/>
      <c r="KR121" s="1"/>
      <c r="KS121" s="1"/>
      <c r="KT121" s="1"/>
      <c r="KU121" s="1"/>
      <c r="KV121" s="1"/>
      <c r="KW121" s="1"/>
      <c r="KX121" s="1"/>
      <c r="KY121" s="1"/>
      <c r="KZ121" s="1"/>
      <c r="LA121" s="1"/>
      <c r="LB121" s="1"/>
      <c r="LC121" s="1"/>
      <c r="LD121" s="1"/>
      <c r="LE121" s="1"/>
      <c r="LF121" s="1"/>
      <c r="LG121" s="1"/>
      <c r="LH121" s="1"/>
      <c r="LI121" s="1"/>
      <c r="LJ121" s="1"/>
      <c r="LK121" s="1"/>
      <c r="LL121" s="1"/>
      <c r="LM121" s="1"/>
      <c r="LN121" s="1"/>
      <c r="LO121" s="1"/>
      <c r="LP121" s="1"/>
      <c r="LQ121" s="1"/>
      <c r="LR121" s="1"/>
      <c r="LS121" s="1"/>
      <c r="LT121" s="1"/>
      <c r="LU121" s="1"/>
      <c r="LV121" s="1"/>
      <c r="LW121" s="1"/>
      <c r="LX121" s="1"/>
      <c r="LY121" s="1"/>
      <c r="LZ121" s="1"/>
      <c r="MA121" s="1"/>
      <c r="MB121" s="1"/>
      <c r="MC121" s="1"/>
      <c r="MD121" s="1"/>
      <c r="ME121" s="1"/>
      <c r="MF121" s="1"/>
      <c r="MG121" s="1"/>
      <c r="MH121" s="1"/>
      <c r="MI121" s="1"/>
      <c r="MJ121" s="1"/>
      <c r="MK121" s="1"/>
      <c r="ML121" s="1"/>
      <c r="MM121" s="1"/>
      <c r="MN121" s="1"/>
      <c r="MO121" s="1"/>
      <c r="MP121" s="1"/>
      <c r="MQ121" s="1"/>
      <c r="MR121" s="1"/>
      <c r="MS121" s="1"/>
      <c r="MT121" s="1"/>
      <c r="MU121" s="1"/>
      <c r="MV121" s="1"/>
      <c r="MW121" s="1"/>
      <c r="MX121" s="1"/>
      <c r="MY121" s="1"/>
      <c r="MZ121" s="1"/>
      <c r="NA121" s="1"/>
      <c r="NB121" s="1"/>
      <c r="NC121" s="1"/>
      <c r="ND121" s="1"/>
      <c r="NE121" s="1"/>
      <c r="NF121" s="1"/>
      <c r="NG121" s="1"/>
      <c r="NH121" s="1"/>
      <c r="NI121" s="1"/>
      <c r="NJ121" s="1"/>
      <c r="NK121" s="1"/>
      <c r="NL121" s="1"/>
      <c r="NM121" s="1"/>
      <c r="NN121" s="1"/>
      <c r="NO121" s="1"/>
      <c r="NP121" s="1"/>
      <c r="NQ121" s="1"/>
      <c r="NR121" s="1"/>
      <c r="NS121" s="1"/>
      <c r="NT121" s="1"/>
      <c r="NU121" s="1"/>
      <c r="NV121" s="1"/>
      <c r="NW121" s="1"/>
      <c r="NX121" s="1"/>
      <c r="NY121" s="1"/>
      <c r="NZ121" s="1"/>
      <c r="OA121" s="1"/>
      <c r="OB121" s="1"/>
      <c r="OC121" s="1"/>
      <c r="OD121" s="1"/>
      <c r="OE121" s="1"/>
      <c r="OF121" s="1"/>
      <c r="OG121" s="1"/>
      <c r="OH121" s="1"/>
      <c r="OI121" s="1"/>
      <c r="OJ121" s="1"/>
      <c r="OK121" s="1"/>
      <c r="OL121" s="1"/>
      <c r="OM121" s="1"/>
      <c r="ON121" s="1"/>
      <c r="OO121" s="1"/>
      <c r="OP121" s="1"/>
      <c r="OQ121" s="1"/>
      <c r="OR121" s="1"/>
      <c r="OS121" s="1"/>
      <c r="OT121" s="1"/>
      <c r="OU121" s="1"/>
      <c r="OV121" s="1"/>
      <c r="OW121" s="1"/>
      <c r="OX121" s="1"/>
      <c r="OY121" s="1"/>
      <c r="OZ121" s="1"/>
      <c r="PA121" s="1"/>
      <c r="PB121" s="1"/>
      <c r="PC121" s="1"/>
      <c r="PD121" s="1"/>
      <c r="PE121" s="1"/>
      <c r="PF121" s="1"/>
      <c r="PG121" s="1"/>
      <c r="PH121" s="1"/>
      <c r="PI121" s="1"/>
      <c r="PJ121" s="1"/>
      <c r="PK121" s="1"/>
      <c r="PL121" s="1"/>
      <c r="PM121" s="1"/>
      <c r="PN121" s="1"/>
      <c r="PO121" s="1"/>
      <c r="PP121" s="1"/>
      <c r="PQ121" s="1"/>
      <c r="PR121" s="1"/>
      <c r="PS121" s="1"/>
      <c r="PT121" s="1"/>
      <c r="PU121" s="1"/>
      <c r="PV121" s="1"/>
      <c r="PW121" s="1"/>
      <c r="PX121" s="1"/>
      <c r="PY121" s="1"/>
      <c r="PZ121" s="1"/>
      <c r="QA121" s="1"/>
      <c r="QB121" s="1"/>
      <c r="QC121" s="1"/>
      <c r="QD121" s="1"/>
      <c r="QE121" s="1"/>
      <c r="QF121" s="1"/>
      <c r="QG121" s="1"/>
      <c r="QH121" s="1"/>
      <c r="QI121" s="1"/>
      <c r="QJ121" s="1"/>
      <c r="QK121" s="1"/>
      <c r="QL121" s="1"/>
      <c r="QM121" s="1"/>
      <c r="QN121" s="1"/>
      <c r="QO121" s="1"/>
      <c r="QP121" s="1"/>
      <c r="QQ121" s="1"/>
      <c r="QR121" s="1"/>
      <c r="QS121" s="1"/>
      <c r="QT121" s="1"/>
      <c r="QU121" s="1"/>
      <c r="QV121" s="1"/>
      <c r="QW121" s="1"/>
      <c r="QX121" s="1"/>
      <c r="QY121" s="1"/>
      <c r="QZ121" s="1"/>
      <c r="RA121" s="1"/>
      <c r="RB121" s="1"/>
      <c r="RC121" s="1"/>
      <c r="RD121" s="1"/>
      <c r="RE121" s="1"/>
      <c r="RF121" s="1"/>
      <c r="RG121" s="1"/>
      <c r="RH121" s="1"/>
      <c r="RI121" s="1"/>
      <c r="RJ121" s="1"/>
      <c r="RK121" s="1"/>
      <c r="RL121" s="1"/>
      <c r="RM121" s="1"/>
      <c r="RN121" s="1"/>
      <c r="RO121" s="1"/>
      <c r="RP121" s="1"/>
      <c r="RQ121" s="1"/>
      <c r="RR121" s="1"/>
      <c r="RS121" s="1"/>
      <c r="RT121" s="1"/>
      <c r="RU121" s="1"/>
      <c r="RV121" s="1"/>
      <c r="RW121" s="1"/>
      <c r="RX121" s="1"/>
      <c r="RY121" s="1"/>
      <c r="RZ121" s="1"/>
      <c r="SA121" s="1"/>
      <c r="SB121" s="1"/>
      <c r="SC121" s="1"/>
      <c r="SD121" s="1"/>
      <c r="SE121" s="1"/>
      <c r="SF121" s="1"/>
      <c r="SG121" s="1"/>
      <c r="SH121" s="1"/>
      <c r="SI121" s="1"/>
      <c r="SJ121" s="1"/>
      <c r="SK121" s="1"/>
      <c r="SL121" s="1"/>
      <c r="SM121" s="1"/>
      <c r="SN121" s="1"/>
      <c r="SO121" s="1"/>
      <c r="SP121" s="1"/>
      <c r="SQ121" s="1"/>
      <c r="SR121" s="1"/>
      <c r="SS121" s="1"/>
      <c r="ST121" s="1"/>
      <c r="SU121" s="1"/>
      <c r="SV121" s="1"/>
      <c r="SW121" s="1"/>
      <c r="SX121" s="1"/>
      <c r="SY121" s="1"/>
      <c r="SZ121" s="1"/>
      <c r="TA121" s="1"/>
      <c r="TB121" s="1"/>
      <c r="TC121" s="1"/>
      <c r="TD121" s="1"/>
      <c r="TE121" s="1"/>
      <c r="TF121" s="1"/>
      <c r="TG121" s="1"/>
      <c r="TH121" s="1"/>
      <c r="TI121" s="1"/>
      <c r="TJ121" s="1"/>
      <c r="TK121" s="1"/>
      <c r="TL121" s="1"/>
      <c r="TM121" s="1"/>
      <c r="TN121" s="1"/>
      <c r="TO121" s="1"/>
      <c r="TP121" s="1"/>
      <c r="TQ121" s="1"/>
      <c r="TR121" s="1"/>
      <c r="TS121" s="1"/>
      <c r="TT121" s="1"/>
      <c r="TU121" s="1"/>
      <c r="TV121" s="1"/>
      <c r="TW121" s="1"/>
      <c r="TX121" s="1"/>
      <c r="TY121" s="1"/>
      <c r="TZ121" s="1"/>
      <c r="UA121" s="1"/>
      <c r="UB121" s="1"/>
      <c r="UC121" s="1"/>
      <c r="UD121" s="1"/>
      <c r="UE121" s="1"/>
      <c r="UF121" s="1"/>
      <c r="UG121" s="1"/>
      <c r="UH121" s="1"/>
      <c r="UI121" s="1"/>
      <c r="UJ121" s="1"/>
      <c r="UK121" s="1"/>
      <c r="UL121" s="1"/>
      <c r="UM121" s="1"/>
      <c r="UN121" s="1"/>
      <c r="UO121" s="1"/>
      <c r="UP121" s="1"/>
      <c r="UQ121" s="1"/>
      <c r="UR121" s="1"/>
      <c r="US121" s="1"/>
      <c r="UT121" s="1"/>
      <c r="UU121" s="1"/>
      <c r="UV121" s="1"/>
      <c r="UW121" s="1"/>
      <c r="UX121" s="1"/>
      <c r="UY121" s="1"/>
      <c r="UZ121" s="1"/>
      <c r="VA121" s="1"/>
      <c r="VB121" s="1"/>
      <c r="VC121" s="1"/>
      <c r="VD121" s="1"/>
      <c r="VE121" s="1"/>
      <c r="VF121" s="1"/>
      <c r="VG121" s="1"/>
      <c r="VH121" s="1"/>
      <c r="VI121" s="1"/>
      <c r="VJ121" s="1"/>
      <c r="VK121" s="1"/>
      <c r="VL121" s="1"/>
      <c r="VM121" s="1"/>
      <c r="VN121" s="1"/>
      <c r="VO121" s="1"/>
      <c r="VP121" s="1"/>
      <c r="VQ121" s="1"/>
      <c r="VR121" s="1"/>
      <c r="VS121" s="1"/>
      <c r="VT121" s="1"/>
      <c r="VU121" s="1"/>
      <c r="VV121" s="1"/>
      <c r="VW121" s="1"/>
      <c r="VX121" s="1"/>
      <c r="VY121" s="1"/>
      <c r="VZ121" s="1"/>
      <c r="WA121" s="1"/>
      <c r="WB121" s="1"/>
      <c r="WC121" s="1"/>
      <c r="WD121" s="1"/>
      <c r="WE121" s="1"/>
      <c r="WF121" s="1"/>
      <c r="WG121" s="1"/>
      <c r="WH121" s="1"/>
      <c r="WI121" s="1"/>
      <c r="WJ121" s="1"/>
      <c r="WK121" s="1"/>
      <c r="WL121" s="1"/>
      <c r="WM121" s="1"/>
      <c r="WN121" s="1"/>
      <c r="WO121" s="1"/>
      <c r="WP121" s="1"/>
      <c r="WQ121" s="1"/>
      <c r="WR121" s="1"/>
      <c r="WS121" s="1"/>
      <c r="WT121" s="1"/>
      <c r="WU121" s="1"/>
      <c r="WV121" s="1"/>
      <c r="WW121" s="1"/>
      <c r="WX121" s="1"/>
      <c r="WY121" s="1"/>
      <c r="WZ121" s="1"/>
      <c r="XA121" s="1"/>
      <c r="XB121" s="1"/>
      <c r="XC121" s="1"/>
      <c r="XD121" s="1"/>
      <c r="XE121" s="1"/>
      <c r="XF121" s="1"/>
      <c r="XG121" s="1"/>
      <c r="XH121" s="1"/>
      <c r="XI121" s="1"/>
      <c r="XJ121" s="1"/>
      <c r="XK121" s="1"/>
      <c r="XL121" s="1"/>
      <c r="XM121" s="1"/>
      <c r="XN121" s="1"/>
      <c r="XO121" s="1"/>
      <c r="XP121" s="1"/>
      <c r="XQ121" s="1"/>
      <c r="XR121" s="1"/>
      <c r="XS121" s="1"/>
      <c r="XT121" s="1"/>
      <c r="XU121" s="1"/>
      <c r="XV121" s="1"/>
      <c r="XW121" s="1"/>
      <c r="XX121" s="1"/>
      <c r="XY121" s="1"/>
      <c r="XZ121" s="1"/>
      <c r="YA121" s="1"/>
      <c r="YB121" s="1"/>
      <c r="YC121" s="1"/>
      <c r="YD121" s="1"/>
      <c r="YE121" s="1"/>
      <c r="YF121" s="1"/>
      <c r="YG121" s="1"/>
      <c r="YH121" s="1"/>
      <c r="YI121" s="1"/>
      <c r="YJ121" s="1"/>
      <c r="YK121" s="1"/>
      <c r="YL121" s="1"/>
      <c r="YM121" s="1"/>
      <c r="YN121" s="1"/>
      <c r="YO121" s="1"/>
      <c r="YP121" s="1"/>
      <c r="YQ121" s="1"/>
      <c r="YR121" s="1"/>
      <c r="YS121" s="1"/>
      <c r="YT121" s="1"/>
      <c r="YU121" s="1"/>
      <c r="YV121" s="1"/>
      <c r="YW121" s="1"/>
      <c r="YX121" s="1"/>
      <c r="YY121" s="1"/>
      <c r="YZ121" s="1"/>
      <c r="ZA121" s="1"/>
      <c r="ZB121" s="1"/>
      <c r="ZC121" s="1"/>
      <c r="ZD121" s="1"/>
      <c r="ZE121" s="1"/>
      <c r="ZF121" s="1"/>
      <c r="ZG121" s="1"/>
      <c r="ZH121" s="1"/>
      <c r="ZI121" s="1"/>
      <c r="ZJ121" s="1"/>
      <c r="ZK121" s="1"/>
      <c r="ZL121" s="1"/>
      <c r="ZM121" s="1"/>
      <c r="ZN121" s="1"/>
      <c r="ZO121" s="1"/>
      <c r="ZP121" s="1"/>
      <c r="ZQ121" s="1"/>
      <c r="ZR121" s="1"/>
      <c r="ZS121" s="1"/>
      <c r="ZT121" s="1"/>
      <c r="ZU121" s="1"/>
      <c r="ZV121" s="1"/>
      <c r="ZW121" s="1"/>
      <c r="ZX121" s="1"/>
      <c r="ZY121" s="1"/>
      <c r="ZZ121" s="1"/>
      <c r="AAA121" s="1"/>
      <c r="AAB121" s="1"/>
      <c r="AAC121" s="1"/>
      <c r="AAD121" s="1"/>
      <c r="AAE121" s="1"/>
      <c r="AAF121" s="1"/>
      <c r="AAG121" s="1"/>
      <c r="AAH121" s="1"/>
      <c r="AAI121" s="1"/>
      <c r="AAJ121" s="1"/>
      <c r="AAK121" s="1"/>
      <c r="AAL121" s="1"/>
      <c r="AAM121" s="1"/>
      <c r="AAN121" s="1"/>
      <c r="AAO121" s="1"/>
      <c r="AAP121" s="1"/>
      <c r="AAQ121" s="1"/>
      <c r="AAR121" s="1"/>
      <c r="AAS121" s="1"/>
      <c r="AAT121" s="1"/>
      <c r="AAU121" s="1"/>
      <c r="AAV121" s="1"/>
      <c r="AAW121" s="1"/>
      <c r="AAX121" s="1"/>
      <c r="AAY121" s="1"/>
      <c r="AAZ121" s="1"/>
      <c r="ABA121" s="1"/>
      <c r="ABB121" s="1"/>
      <c r="ABC121" s="1"/>
      <c r="ABD121" s="1"/>
      <c r="ABE121" s="1"/>
      <c r="ABF121" s="1"/>
      <c r="ABG121" s="1"/>
      <c r="ABH121" s="1"/>
      <c r="ABI121" s="1"/>
      <c r="ABJ121" s="1"/>
      <c r="ABK121" s="1"/>
      <c r="ABL121" s="1"/>
      <c r="ABM121" s="1"/>
      <c r="ABN121" s="1"/>
      <c r="ABO121" s="1"/>
      <c r="ABP121" s="1"/>
      <c r="ABQ121" s="1"/>
      <c r="ABR121" s="1"/>
      <c r="ABS121" s="1"/>
      <c r="ABT121" s="1"/>
      <c r="ABU121" s="1"/>
      <c r="ABV121" s="1"/>
      <c r="ABW121" s="1"/>
      <c r="ABX121" s="1"/>
      <c r="ABY121" s="1"/>
      <c r="ABZ121" s="1"/>
      <c r="ACA121" s="1"/>
      <c r="ACB121" s="1"/>
      <c r="ACC121" s="1"/>
      <c r="ACD121" s="1"/>
      <c r="ACE121" s="1"/>
      <c r="ACF121" s="1"/>
      <c r="ACG121" s="1"/>
      <c r="ACH121" s="1"/>
      <c r="ACI121" s="1"/>
      <c r="ACJ121" s="1"/>
      <c r="ACK121" s="1"/>
      <c r="ACL121" s="1"/>
      <c r="ACM121" s="1"/>
      <c r="ACN121" s="1"/>
      <c r="ACO121" s="1"/>
      <c r="ACP121" s="1"/>
      <c r="ACQ121" s="1"/>
      <c r="ACR121" s="1"/>
      <c r="ACS121" s="1"/>
      <c r="ACT121" s="1"/>
      <c r="ACU121" s="1"/>
      <c r="ACV121" s="1"/>
      <c r="ACW121" s="1"/>
      <c r="ACX121" s="1"/>
      <c r="ACY121" s="1"/>
      <c r="ACZ121" s="1"/>
      <c r="ADA121" s="1"/>
      <c r="ADB121" s="1"/>
      <c r="ADC121" s="1"/>
      <c r="ADD121" s="1"/>
      <c r="ADE121" s="1"/>
      <c r="ADF121" s="1"/>
      <c r="ADG121" s="1"/>
      <c r="ADH121" s="1"/>
      <c r="ADI121" s="1"/>
      <c r="ADJ121" s="1"/>
      <c r="ADK121" s="1"/>
      <c r="ADL121" s="1"/>
      <c r="ADM121" s="1"/>
      <c r="ADN121" s="1"/>
      <c r="ADO121" s="1"/>
      <c r="ADP121" s="1"/>
      <c r="ADQ121" s="1"/>
      <c r="ADR121" s="1"/>
      <c r="ADS121" s="1"/>
      <c r="ADT121" s="1"/>
      <c r="ADU121" s="1"/>
      <c r="ADV121" s="1"/>
      <c r="ADW121" s="1"/>
      <c r="ADX121" s="1"/>
      <c r="ADY121" s="1"/>
      <c r="ADZ121" s="1"/>
      <c r="AEA121" s="1"/>
      <c r="AEB121" s="1"/>
      <c r="AEC121" s="1"/>
      <c r="AED121" s="1"/>
      <c r="AEE121" s="1"/>
      <c r="AEF121" s="1"/>
      <c r="AEG121" s="1"/>
      <c r="AEH121" s="1"/>
      <c r="AEI121" s="1"/>
      <c r="AEJ121" s="1"/>
      <c r="AEK121" s="1"/>
      <c r="AEL121" s="1"/>
      <c r="AEM121" s="1"/>
      <c r="AEN121" s="1"/>
      <c r="AEO121" s="1"/>
      <c r="AEP121" s="1"/>
      <c r="AEQ121" s="1"/>
      <c r="AER121" s="1"/>
      <c r="AES121" s="1"/>
      <c r="AET121" s="1"/>
      <c r="AEU121" s="1"/>
      <c r="AEV121" s="1"/>
      <c r="AEW121" s="1"/>
      <c r="AEX121" s="1"/>
      <c r="AEY121" s="1"/>
      <c r="AEZ121" s="1"/>
      <c r="AFA121" s="1"/>
      <c r="AFB121" s="1"/>
      <c r="AFC121" s="1"/>
      <c r="AFD121" s="1"/>
      <c r="AFE121" s="1"/>
      <c r="AFF121" s="1"/>
      <c r="AFG121" s="1"/>
      <c r="AFH121" s="1"/>
      <c r="AFI121" s="1"/>
      <c r="AFJ121" s="1"/>
      <c r="AFK121" s="1"/>
      <c r="AFL121" s="1"/>
      <c r="AFM121" s="1"/>
      <c r="AFN121" s="1"/>
      <c r="AFO121" s="1"/>
      <c r="AFP121" s="1"/>
      <c r="AFQ121" s="1"/>
      <c r="AFR121" s="1"/>
      <c r="AFS121" s="1"/>
      <c r="AFT121" s="1"/>
      <c r="AFU121" s="1"/>
      <c r="AFV121" s="1"/>
      <c r="AFW121" s="1"/>
      <c r="AFX121" s="1"/>
      <c r="AFY121" s="1"/>
      <c r="AFZ121" s="1"/>
      <c r="AGA121" s="1"/>
      <c r="AGB121" s="1"/>
      <c r="AGC121" s="1"/>
      <c r="AGD121" s="1"/>
      <c r="AGE121" s="1"/>
      <c r="AGF121" s="1"/>
      <c r="AGG121" s="1"/>
      <c r="AGH121" s="1"/>
      <c r="AGI121" s="1"/>
      <c r="AGJ121" s="1"/>
      <c r="AGK121" s="1"/>
      <c r="AGL121" s="1"/>
      <c r="AGM121" s="1"/>
      <c r="AGN121" s="1"/>
      <c r="AGO121" s="1"/>
      <c r="AGP121" s="1"/>
      <c r="AGQ121" s="1"/>
      <c r="AGR121" s="1"/>
      <c r="AGS121" s="1"/>
      <c r="AGT121" s="1"/>
      <c r="AGU121" s="1"/>
      <c r="AGV121" s="1"/>
      <c r="AGW121" s="1"/>
      <c r="AGX121" s="1"/>
      <c r="AGY121" s="1"/>
      <c r="AGZ121" s="1"/>
      <c r="AHA121" s="1"/>
      <c r="AHB121" s="1"/>
      <c r="AHC121" s="1"/>
      <c r="AHD121" s="1"/>
      <c r="AHE121" s="1"/>
      <c r="AHF121" s="1"/>
      <c r="AHG121" s="1"/>
      <c r="AHH121" s="1"/>
      <c r="AHI121" s="1"/>
      <c r="AHJ121" s="1"/>
      <c r="AHK121" s="1"/>
      <c r="AHL121" s="1"/>
      <c r="AHM121" s="1"/>
      <c r="AHN121" s="1"/>
      <c r="AHO121" s="1"/>
      <c r="AHP121" s="1"/>
      <c r="AHQ121" s="1"/>
      <c r="AHR121" s="1"/>
      <c r="AHS121" s="1"/>
      <c r="AHT121" s="1"/>
      <c r="AHU121" s="1"/>
      <c r="AHV121" s="1"/>
      <c r="AHW121" s="1"/>
      <c r="AHX121" s="1"/>
      <c r="AHY121" s="1"/>
      <c r="AHZ121" s="1"/>
      <c r="AIA121" s="1"/>
      <c r="AIB121" s="1"/>
      <c r="AIC121" s="1"/>
      <c r="AID121" s="1"/>
      <c r="AIE121" s="1"/>
      <c r="AIF121" s="1"/>
      <c r="AIG121" s="1"/>
      <c r="AIH121" s="1"/>
      <c r="AII121" s="1"/>
      <c r="AIJ121" s="1"/>
      <c r="AIK121" s="1"/>
      <c r="AIL121" s="1"/>
      <c r="AIM121" s="1"/>
      <c r="AIN121" s="1"/>
      <c r="AIO121" s="1"/>
      <c r="AIP121" s="1"/>
      <c r="AIQ121" s="1"/>
      <c r="AIR121" s="1"/>
      <c r="AIS121" s="1"/>
      <c r="AIT121" s="1"/>
      <c r="AIU121" s="1"/>
      <c r="AIV121" s="1"/>
      <c r="AIW121" s="1"/>
      <c r="AIX121" s="1"/>
      <c r="AIY121" s="1"/>
      <c r="AIZ121" s="1"/>
      <c r="AJA121" s="1"/>
      <c r="AJB121" s="1"/>
      <c r="AJC121" s="1"/>
      <c r="AJD121" s="1"/>
      <c r="AJE121" s="1"/>
      <c r="AJF121" s="1"/>
      <c r="AJG121" s="1"/>
      <c r="AJH121" s="1"/>
      <c r="AJI121" s="1"/>
      <c r="AJJ121" s="1"/>
      <c r="AJK121" s="1"/>
      <c r="AJL121" s="1"/>
      <c r="AJM121" s="1"/>
      <c r="AJN121" s="1"/>
      <c r="AJO121" s="1"/>
      <c r="AJP121" s="1"/>
      <c r="AJQ121" s="1"/>
      <c r="AJR121" s="1"/>
      <c r="AJS121" s="1"/>
      <c r="AJT121" s="1"/>
      <c r="AJU121" s="1"/>
      <c r="AJV121" s="1"/>
      <c r="AJW121" s="1"/>
      <c r="AJX121" s="1"/>
      <c r="AJY121" s="1"/>
      <c r="AJZ121" s="1"/>
      <c r="AKA121" s="1"/>
      <c r="AKB121" s="1"/>
      <c r="AKC121" s="1"/>
      <c r="AKD121" s="1"/>
      <c r="AKE121" s="1"/>
      <c r="AKF121" s="1"/>
      <c r="AKG121" s="1"/>
      <c r="AKH121" s="1"/>
      <c r="AKI121" s="1"/>
      <c r="AKJ121" s="1"/>
      <c r="AKK121" s="1"/>
      <c r="AKL121" s="1"/>
      <c r="AKM121" s="1"/>
      <c r="AKN121" s="1"/>
      <c r="AKO121" s="1"/>
      <c r="AKP121" s="1"/>
      <c r="AKQ121" s="1"/>
      <c r="AKR121" s="1"/>
      <c r="AKS121" s="1"/>
      <c r="AKT121" s="1"/>
      <c r="AKU121" s="1"/>
      <c r="AKV121" s="1"/>
      <c r="AKW121" s="1"/>
      <c r="AKX121" s="1"/>
      <c r="AKY121" s="1"/>
      <c r="AKZ121" s="1"/>
      <c r="ALA121" s="1"/>
      <c r="ALB121" s="1"/>
      <c r="ALC121" s="1"/>
      <c r="ALD121" s="1"/>
      <c r="ALE121" s="1"/>
      <c r="ALF121" s="1"/>
      <c r="ALG121" s="1"/>
      <c r="ALH121" s="1"/>
      <c r="ALI121" s="1"/>
      <c r="ALJ121" s="1"/>
      <c r="ALK121" s="1"/>
      <c r="ALL121" s="1"/>
      <c r="ALM121" s="1"/>
      <c r="ALN121" s="1"/>
      <c r="ALO121" s="1"/>
      <c r="ALP121" s="1"/>
      <c r="ALQ121" s="1"/>
      <c r="ALR121" s="1"/>
      <c r="ALS121" s="1"/>
      <c r="ALT121" s="1"/>
      <c r="ALU121" s="1"/>
      <c r="ALV121" s="1"/>
      <c r="ALW121" s="1"/>
      <c r="ALX121" s="1"/>
      <c r="ALY121" s="1"/>
      <c r="ALZ121" s="1"/>
      <c r="AMA121" s="1"/>
      <c r="AMB121" s="1"/>
      <c r="AMC121" s="1"/>
      <c r="AMD121" s="1"/>
      <c r="AME121" s="1"/>
      <c r="AMF121" s="1"/>
      <c r="AMG121" s="1"/>
      <c r="AMH121" s="1"/>
      <c r="AMI121" s="1"/>
      <c r="AMJ121" s="1"/>
      <c r="AMK121" s="1"/>
      <c r="AML121" s="1"/>
      <c r="AMM121" s="1"/>
      <c r="AMN121" s="1"/>
      <c r="AMO121" s="1"/>
      <c r="AMP121" s="1"/>
      <c r="AMQ121" s="1"/>
      <c r="AMR121" s="1"/>
      <c r="AMS121" s="1"/>
      <c r="AMT121" s="1"/>
      <c r="AMU121" s="1"/>
      <c r="AMV121" s="1"/>
      <c r="AMW121" s="1"/>
      <c r="AMX121" s="1"/>
      <c r="AMY121" s="1"/>
      <c r="AMZ121" s="1"/>
      <c r="ANA121" s="1"/>
      <c r="ANB121" s="1"/>
      <c r="ANC121" s="1"/>
      <c r="AND121" s="1"/>
      <c r="ANE121" s="1"/>
      <c r="ANF121" s="1"/>
      <c r="ANG121" s="1"/>
      <c r="ANH121" s="1"/>
      <c r="ANI121" s="1"/>
      <c r="ANJ121" s="1"/>
      <c r="ANK121" s="1"/>
      <c r="ANL121" s="1"/>
      <c r="ANM121" s="1"/>
      <c r="ANN121" s="1"/>
      <c r="ANO121" s="1"/>
      <c r="ANP121" s="1"/>
      <c r="ANQ121" s="1"/>
      <c r="ANR121" s="1"/>
      <c r="ANS121" s="1"/>
      <c r="ANT121" s="1"/>
      <c r="ANU121" s="1"/>
      <c r="ANV121" s="1"/>
      <c r="ANW121" s="1"/>
      <c r="ANX121" s="1"/>
      <c r="ANY121" s="1"/>
      <c r="ANZ121" s="1"/>
      <c r="AOA121" s="1"/>
      <c r="AOB121" s="1"/>
      <c r="AOC121" s="1"/>
      <c r="AOD121" s="1"/>
      <c r="AOE121" s="1"/>
      <c r="AOF121" s="1"/>
      <c r="AOG121" s="1"/>
      <c r="AOH121" s="1"/>
      <c r="AOI121" s="1"/>
      <c r="AOJ121" s="1"/>
      <c r="AOK121" s="1"/>
      <c r="AOL121" s="1"/>
      <c r="AOM121" s="1"/>
      <c r="AON121" s="1"/>
      <c r="AOO121" s="1"/>
      <c r="AOP121" s="1"/>
      <c r="AOQ121" s="1"/>
      <c r="AOR121" s="1"/>
      <c r="AOS121" s="1"/>
      <c r="AOT121" s="1"/>
      <c r="AOU121" s="1"/>
      <c r="AOV121" s="1"/>
      <c r="AOW121" s="1"/>
      <c r="AOX121" s="1"/>
      <c r="AOY121" s="1"/>
      <c r="AOZ121" s="1"/>
      <c r="APA121" s="1"/>
      <c r="APB121" s="1"/>
      <c r="APC121" s="1"/>
      <c r="APD121" s="1"/>
      <c r="APE121" s="1"/>
      <c r="APF121" s="1"/>
    </row>
    <row r="122" spans="1:1098" ht="14.25" customHeight="1" x14ac:dyDescent="0.2">
      <c r="A122" s="9" t="s">
        <v>33</v>
      </c>
      <c r="B122" s="345">
        <v>1</v>
      </c>
      <c r="C122" s="345">
        <f t="shared" si="49"/>
        <v>169</v>
      </c>
      <c r="D122" s="345">
        <v>160</v>
      </c>
      <c r="E122" s="345">
        <v>9</v>
      </c>
      <c r="F122" s="346"/>
      <c r="G122" s="347">
        <v>5.8879999999999999</v>
      </c>
      <c r="H122" s="348">
        <f t="shared" si="47"/>
        <v>105.98</v>
      </c>
      <c r="I122" s="346">
        <f t="shared" si="41"/>
        <v>130.97999999999999</v>
      </c>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c r="IM122" s="1"/>
      <c r="IN122" s="1"/>
      <c r="IO122" s="1"/>
      <c r="IP122" s="1"/>
      <c r="IQ122" s="1"/>
      <c r="IR122" s="1"/>
      <c r="IS122" s="1"/>
      <c r="IT122" s="1"/>
      <c r="IU122" s="1"/>
      <c r="IV122" s="1"/>
      <c r="IW122" s="1"/>
      <c r="IX122" s="1"/>
      <c r="IY122" s="1"/>
      <c r="IZ122" s="1"/>
      <c r="JA122" s="1"/>
      <c r="JB122" s="1"/>
      <c r="JC122" s="1"/>
      <c r="JD122" s="1"/>
      <c r="JE122" s="1"/>
      <c r="JF122" s="1"/>
      <c r="JG122" s="1"/>
      <c r="JH122" s="1"/>
      <c r="JI122" s="1"/>
      <c r="JJ122" s="1"/>
      <c r="JK122" s="1"/>
      <c r="JL122" s="1"/>
      <c r="JM122" s="1"/>
      <c r="JN122" s="1"/>
      <c r="JO122" s="1"/>
      <c r="JP122" s="1"/>
      <c r="JQ122" s="1"/>
      <c r="JR122" s="1"/>
      <c r="JS122" s="1"/>
      <c r="JT122" s="1"/>
      <c r="JU122" s="1"/>
      <c r="JV122" s="1"/>
      <c r="JW122" s="1"/>
      <c r="JX122" s="1"/>
      <c r="JY122" s="1"/>
      <c r="JZ122" s="1"/>
      <c r="KA122" s="1"/>
      <c r="KB122" s="1"/>
      <c r="KC122" s="1"/>
      <c r="KD122" s="1"/>
      <c r="KE122" s="1"/>
      <c r="KF122" s="1"/>
      <c r="KG122" s="1"/>
      <c r="KH122" s="1"/>
      <c r="KI122" s="1"/>
      <c r="KJ122" s="1"/>
      <c r="KK122" s="1"/>
      <c r="KL122" s="1"/>
      <c r="KM122" s="1"/>
      <c r="KN122" s="1"/>
      <c r="KO122" s="1"/>
      <c r="KP122" s="1"/>
      <c r="KQ122" s="1"/>
      <c r="KR122" s="1"/>
      <c r="KS122" s="1"/>
      <c r="KT122" s="1"/>
      <c r="KU122" s="1"/>
      <c r="KV122" s="1"/>
      <c r="KW122" s="1"/>
      <c r="KX122" s="1"/>
      <c r="KY122" s="1"/>
      <c r="KZ122" s="1"/>
      <c r="LA122" s="1"/>
      <c r="LB122" s="1"/>
      <c r="LC122" s="1"/>
      <c r="LD122" s="1"/>
      <c r="LE122" s="1"/>
      <c r="LF122" s="1"/>
      <c r="LG122" s="1"/>
      <c r="LH122" s="1"/>
      <c r="LI122" s="1"/>
      <c r="LJ122" s="1"/>
      <c r="LK122" s="1"/>
      <c r="LL122" s="1"/>
      <c r="LM122" s="1"/>
      <c r="LN122" s="1"/>
      <c r="LO122" s="1"/>
      <c r="LP122" s="1"/>
      <c r="LQ122" s="1"/>
      <c r="LR122" s="1"/>
      <c r="LS122" s="1"/>
      <c r="LT122" s="1"/>
      <c r="LU122" s="1"/>
      <c r="LV122" s="1"/>
      <c r="LW122" s="1"/>
      <c r="LX122" s="1"/>
      <c r="LY122" s="1"/>
      <c r="LZ122" s="1"/>
      <c r="MA122" s="1"/>
      <c r="MB122" s="1"/>
      <c r="MC122" s="1"/>
      <c r="MD122" s="1"/>
      <c r="ME122" s="1"/>
      <c r="MF122" s="1"/>
      <c r="MG122" s="1"/>
      <c r="MH122" s="1"/>
      <c r="MI122" s="1"/>
      <c r="MJ122" s="1"/>
      <c r="MK122" s="1"/>
      <c r="ML122" s="1"/>
      <c r="MM122" s="1"/>
      <c r="MN122" s="1"/>
      <c r="MO122" s="1"/>
      <c r="MP122" s="1"/>
      <c r="MQ122" s="1"/>
      <c r="MR122" s="1"/>
      <c r="MS122" s="1"/>
      <c r="MT122" s="1"/>
      <c r="MU122" s="1"/>
      <c r="MV122" s="1"/>
      <c r="MW122" s="1"/>
      <c r="MX122" s="1"/>
      <c r="MY122" s="1"/>
      <c r="MZ122" s="1"/>
      <c r="NA122" s="1"/>
      <c r="NB122" s="1"/>
      <c r="NC122" s="1"/>
      <c r="ND122" s="1"/>
      <c r="NE122" s="1"/>
      <c r="NF122" s="1"/>
      <c r="NG122" s="1"/>
      <c r="NH122" s="1"/>
      <c r="NI122" s="1"/>
      <c r="NJ122" s="1"/>
      <c r="NK122" s="1"/>
      <c r="NL122" s="1"/>
      <c r="NM122" s="1"/>
      <c r="NN122" s="1"/>
      <c r="NO122" s="1"/>
      <c r="NP122" s="1"/>
      <c r="NQ122" s="1"/>
      <c r="NR122" s="1"/>
      <c r="NS122" s="1"/>
      <c r="NT122" s="1"/>
      <c r="NU122" s="1"/>
      <c r="NV122" s="1"/>
      <c r="NW122" s="1"/>
      <c r="NX122" s="1"/>
      <c r="NY122" s="1"/>
      <c r="NZ122" s="1"/>
      <c r="OA122" s="1"/>
      <c r="OB122" s="1"/>
      <c r="OC122" s="1"/>
      <c r="OD122" s="1"/>
      <c r="OE122" s="1"/>
      <c r="OF122" s="1"/>
      <c r="OG122" s="1"/>
      <c r="OH122" s="1"/>
      <c r="OI122" s="1"/>
      <c r="OJ122" s="1"/>
      <c r="OK122" s="1"/>
      <c r="OL122" s="1"/>
      <c r="OM122" s="1"/>
      <c r="ON122" s="1"/>
      <c r="OO122" s="1"/>
      <c r="OP122" s="1"/>
      <c r="OQ122" s="1"/>
      <c r="OR122" s="1"/>
      <c r="OS122" s="1"/>
      <c r="OT122" s="1"/>
      <c r="OU122" s="1"/>
      <c r="OV122" s="1"/>
      <c r="OW122" s="1"/>
      <c r="OX122" s="1"/>
      <c r="OY122" s="1"/>
      <c r="OZ122" s="1"/>
      <c r="PA122" s="1"/>
      <c r="PB122" s="1"/>
      <c r="PC122" s="1"/>
      <c r="PD122" s="1"/>
      <c r="PE122" s="1"/>
      <c r="PF122" s="1"/>
      <c r="PG122" s="1"/>
      <c r="PH122" s="1"/>
      <c r="PI122" s="1"/>
      <c r="PJ122" s="1"/>
      <c r="PK122" s="1"/>
      <c r="PL122" s="1"/>
      <c r="PM122" s="1"/>
      <c r="PN122" s="1"/>
      <c r="PO122" s="1"/>
      <c r="PP122" s="1"/>
      <c r="PQ122" s="1"/>
      <c r="PR122" s="1"/>
      <c r="PS122" s="1"/>
      <c r="PT122" s="1"/>
      <c r="PU122" s="1"/>
      <c r="PV122" s="1"/>
      <c r="PW122" s="1"/>
      <c r="PX122" s="1"/>
      <c r="PY122" s="1"/>
      <c r="PZ122" s="1"/>
      <c r="QA122" s="1"/>
      <c r="QB122" s="1"/>
      <c r="QC122" s="1"/>
      <c r="QD122" s="1"/>
      <c r="QE122" s="1"/>
      <c r="QF122" s="1"/>
      <c r="QG122" s="1"/>
      <c r="QH122" s="1"/>
      <c r="QI122" s="1"/>
      <c r="QJ122" s="1"/>
      <c r="QK122" s="1"/>
      <c r="QL122" s="1"/>
      <c r="QM122" s="1"/>
      <c r="QN122" s="1"/>
      <c r="QO122" s="1"/>
      <c r="QP122" s="1"/>
      <c r="QQ122" s="1"/>
      <c r="QR122" s="1"/>
      <c r="QS122" s="1"/>
      <c r="QT122" s="1"/>
      <c r="QU122" s="1"/>
      <c r="QV122" s="1"/>
      <c r="QW122" s="1"/>
      <c r="QX122" s="1"/>
      <c r="QY122" s="1"/>
      <c r="QZ122" s="1"/>
      <c r="RA122" s="1"/>
      <c r="RB122" s="1"/>
      <c r="RC122" s="1"/>
      <c r="RD122" s="1"/>
      <c r="RE122" s="1"/>
      <c r="RF122" s="1"/>
      <c r="RG122" s="1"/>
      <c r="RH122" s="1"/>
      <c r="RI122" s="1"/>
      <c r="RJ122" s="1"/>
      <c r="RK122" s="1"/>
      <c r="RL122" s="1"/>
      <c r="RM122" s="1"/>
      <c r="RN122" s="1"/>
      <c r="RO122" s="1"/>
      <c r="RP122" s="1"/>
      <c r="RQ122" s="1"/>
      <c r="RR122" s="1"/>
      <c r="RS122" s="1"/>
      <c r="RT122" s="1"/>
      <c r="RU122" s="1"/>
      <c r="RV122" s="1"/>
      <c r="RW122" s="1"/>
      <c r="RX122" s="1"/>
      <c r="RY122" s="1"/>
      <c r="RZ122" s="1"/>
      <c r="SA122" s="1"/>
      <c r="SB122" s="1"/>
      <c r="SC122" s="1"/>
      <c r="SD122" s="1"/>
      <c r="SE122" s="1"/>
      <c r="SF122" s="1"/>
      <c r="SG122" s="1"/>
      <c r="SH122" s="1"/>
      <c r="SI122" s="1"/>
      <c r="SJ122" s="1"/>
      <c r="SK122" s="1"/>
      <c r="SL122" s="1"/>
      <c r="SM122" s="1"/>
      <c r="SN122" s="1"/>
      <c r="SO122" s="1"/>
      <c r="SP122" s="1"/>
      <c r="SQ122" s="1"/>
      <c r="SR122" s="1"/>
      <c r="SS122" s="1"/>
      <c r="ST122" s="1"/>
      <c r="SU122" s="1"/>
      <c r="SV122" s="1"/>
      <c r="SW122" s="1"/>
      <c r="SX122" s="1"/>
      <c r="SY122" s="1"/>
      <c r="SZ122" s="1"/>
      <c r="TA122" s="1"/>
      <c r="TB122" s="1"/>
      <c r="TC122" s="1"/>
      <c r="TD122" s="1"/>
      <c r="TE122" s="1"/>
      <c r="TF122" s="1"/>
      <c r="TG122" s="1"/>
      <c r="TH122" s="1"/>
      <c r="TI122" s="1"/>
      <c r="TJ122" s="1"/>
      <c r="TK122" s="1"/>
      <c r="TL122" s="1"/>
      <c r="TM122" s="1"/>
      <c r="TN122" s="1"/>
      <c r="TO122" s="1"/>
      <c r="TP122" s="1"/>
      <c r="TQ122" s="1"/>
      <c r="TR122" s="1"/>
      <c r="TS122" s="1"/>
      <c r="TT122" s="1"/>
      <c r="TU122" s="1"/>
      <c r="TV122" s="1"/>
      <c r="TW122" s="1"/>
      <c r="TX122" s="1"/>
      <c r="TY122" s="1"/>
      <c r="TZ122" s="1"/>
      <c r="UA122" s="1"/>
      <c r="UB122" s="1"/>
      <c r="UC122" s="1"/>
      <c r="UD122" s="1"/>
      <c r="UE122" s="1"/>
      <c r="UF122" s="1"/>
      <c r="UG122" s="1"/>
      <c r="UH122" s="1"/>
      <c r="UI122" s="1"/>
      <c r="UJ122" s="1"/>
      <c r="UK122" s="1"/>
      <c r="UL122" s="1"/>
      <c r="UM122" s="1"/>
      <c r="UN122" s="1"/>
      <c r="UO122" s="1"/>
      <c r="UP122" s="1"/>
      <c r="UQ122" s="1"/>
      <c r="UR122" s="1"/>
      <c r="US122" s="1"/>
      <c r="UT122" s="1"/>
      <c r="UU122" s="1"/>
      <c r="UV122" s="1"/>
      <c r="UW122" s="1"/>
      <c r="UX122" s="1"/>
      <c r="UY122" s="1"/>
      <c r="UZ122" s="1"/>
      <c r="VA122" s="1"/>
      <c r="VB122" s="1"/>
      <c r="VC122" s="1"/>
      <c r="VD122" s="1"/>
      <c r="VE122" s="1"/>
      <c r="VF122" s="1"/>
      <c r="VG122" s="1"/>
      <c r="VH122" s="1"/>
      <c r="VI122" s="1"/>
      <c r="VJ122" s="1"/>
      <c r="VK122" s="1"/>
      <c r="VL122" s="1"/>
      <c r="VM122" s="1"/>
      <c r="VN122" s="1"/>
      <c r="VO122" s="1"/>
      <c r="VP122" s="1"/>
      <c r="VQ122" s="1"/>
      <c r="VR122" s="1"/>
      <c r="VS122" s="1"/>
      <c r="VT122" s="1"/>
      <c r="VU122" s="1"/>
      <c r="VV122" s="1"/>
      <c r="VW122" s="1"/>
      <c r="VX122" s="1"/>
      <c r="VY122" s="1"/>
      <c r="VZ122" s="1"/>
      <c r="WA122" s="1"/>
      <c r="WB122" s="1"/>
      <c r="WC122" s="1"/>
      <c r="WD122" s="1"/>
      <c r="WE122" s="1"/>
      <c r="WF122" s="1"/>
      <c r="WG122" s="1"/>
      <c r="WH122" s="1"/>
      <c r="WI122" s="1"/>
      <c r="WJ122" s="1"/>
      <c r="WK122" s="1"/>
      <c r="WL122" s="1"/>
      <c r="WM122" s="1"/>
      <c r="WN122" s="1"/>
      <c r="WO122" s="1"/>
      <c r="WP122" s="1"/>
      <c r="WQ122" s="1"/>
      <c r="WR122" s="1"/>
      <c r="WS122" s="1"/>
      <c r="WT122" s="1"/>
      <c r="WU122" s="1"/>
      <c r="WV122" s="1"/>
      <c r="WW122" s="1"/>
      <c r="WX122" s="1"/>
      <c r="WY122" s="1"/>
      <c r="WZ122" s="1"/>
      <c r="XA122" s="1"/>
      <c r="XB122" s="1"/>
      <c r="XC122" s="1"/>
      <c r="XD122" s="1"/>
      <c r="XE122" s="1"/>
      <c r="XF122" s="1"/>
      <c r="XG122" s="1"/>
      <c r="XH122" s="1"/>
      <c r="XI122" s="1"/>
      <c r="XJ122" s="1"/>
      <c r="XK122" s="1"/>
      <c r="XL122" s="1"/>
      <c r="XM122" s="1"/>
      <c r="XN122" s="1"/>
      <c r="XO122" s="1"/>
      <c r="XP122" s="1"/>
      <c r="XQ122" s="1"/>
      <c r="XR122" s="1"/>
      <c r="XS122" s="1"/>
      <c r="XT122" s="1"/>
      <c r="XU122" s="1"/>
      <c r="XV122" s="1"/>
      <c r="XW122" s="1"/>
      <c r="XX122" s="1"/>
      <c r="XY122" s="1"/>
      <c r="XZ122" s="1"/>
      <c r="YA122" s="1"/>
      <c r="YB122" s="1"/>
      <c r="YC122" s="1"/>
      <c r="YD122" s="1"/>
      <c r="YE122" s="1"/>
      <c r="YF122" s="1"/>
      <c r="YG122" s="1"/>
      <c r="YH122" s="1"/>
      <c r="YI122" s="1"/>
      <c r="YJ122" s="1"/>
      <c r="YK122" s="1"/>
      <c r="YL122" s="1"/>
      <c r="YM122" s="1"/>
      <c r="YN122" s="1"/>
      <c r="YO122" s="1"/>
      <c r="YP122" s="1"/>
      <c r="YQ122" s="1"/>
      <c r="YR122" s="1"/>
      <c r="YS122" s="1"/>
      <c r="YT122" s="1"/>
      <c r="YU122" s="1"/>
      <c r="YV122" s="1"/>
      <c r="YW122" s="1"/>
      <c r="YX122" s="1"/>
      <c r="YY122" s="1"/>
      <c r="YZ122" s="1"/>
      <c r="ZA122" s="1"/>
      <c r="ZB122" s="1"/>
      <c r="ZC122" s="1"/>
      <c r="ZD122" s="1"/>
      <c r="ZE122" s="1"/>
      <c r="ZF122" s="1"/>
      <c r="ZG122" s="1"/>
      <c r="ZH122" s="1"/>
      <c r="ZI122" s="1"/>
      <c r="ZJ122" s="1"/>
      <c r="ZK122" s="1"/>
      <c r="ZL122" s="1"/>
      <c r="ZM122" s="1"/>
      <c r="ZN122" s="1"/>
      <c r="ZO122" s="1"/>
      <c r="ZP122" s="1"/>
      <c r="ZQ122" s="1"/>
      <c r="ZR122" s="1"/>
      <c r="ZS122" s="1"/>
      <c r="ZT122" s="1"/>
      <c r="ZU122" s="1"/>
      <c r="ZV122" s="1"/>
      <c r="ZW122" s="1"/>
      <c r="ZX122" s="1"/>
      <c r="ZY122" s="1"/>
      <c r="ZZ122" s="1"/>
      <c r="AAA122" s="1"/>
      <c r="AAB122" s="1"/>
      <c r="AAC122" s="1"/>
      <c r="AAD122" s="1"/>
      <c r="AAE122" s="1"/>
      <c r="AAF122" s="1"/>
      <c r="AAG122" s="1"/>
      <c r="AAH122" s="1"/>
      <c r="AAI122" s="1"/>
      <c r="AAJ122" s="1"/>
      <c r="AAK122" s="1"/>
      <c r="AAL122" s="1"/>
      <c r="AAM122" s="1"/>
      <c r="AAN122" s="1"/>
      <c r="AAO122" s="1"/>
      <c r="AAP122" s="1"/>
      <c r="AAQ122" s="1"/>
      <c r="AAR122" s="1"/>
      <c r="AAS122" s="1"/>
      <c r="AAT122" s="1"/>
      <c r="AAU122" s="1"/>
      <c r="AAV122" s="1"/>
      <c r="AAW122" s="1"/>
      <c r="AAX122" s="1"/>
      <c r="AAY122" s="1"/>
      <c r="AAZ122" s="1"/>
      <c r="ABA122" s="1"/>
      <c r="ABB122" s="1"/>
      <c r="ABC122" s="1"/>
      <c r="ABD122" s="1"/>
      <c r="ABE122" s="1"/>
      <c r="ABF122" s="1"/>
      <c r="ABG122" s="1"/>
      <c r="ABH122" s="1"/>
      <c r="ABI122" s="1"/>
      <c r="ABJ122" s="1"/>
      <c r="ABK122" s="1"/>
      <c r="ABL122" s="1"/>
      <c r="ABM122" s="1"/>
      <c r="ABN122" s="1"/>
      <c r="ABO122" s="1"/>
      <c r="ABP122" s="1"/>
      <c r="ABQ122" s="1"/>
      <c r="ABR122" s="1"/>
      <c r="ABS122" s="1"/>
      <c r="ABT122" s="1"/>
      <c r="ABU122" s="1"/>
      <c r="ABV122" s="1"/>
      <c r="ABW122" s="1"/>
      <c r="ABX122" s="1"/>
      <c r="ABY122" s="1"/>
      <c r="ABZ122" s="1"/>
      <c r="ACA122" s="1"/>
      <c r="ACB122" s="1"/>
      <c r="ACC122" s="1"/>
      <c r="ACD122" s="1"/>
      <c r="ACE122" s="1"/>
      <c r="ACF122" s="1"/>
      <c r="ACG122" s="1"/>
      <c r="ACH122" s="1"/>
      <c r="ACI122" s="1"/>
      <c r="ACJ122" s="1"/>
      <c r="ACK122" s="1"/>
      <c r="ACL122" s="1"/>
      <c r="ACM122" s="1"/>
      <c r="ACN122" s="1"/>
      <c r="ACO122" s="1"/>
      <c r="ACP122" s="1"/>
      <c r="ACQ122" s="1"/>
      <c r="ACR122" s="1"/>
      <c r="ACS122" s="1"/>
      <c r="ACT122" s="1"/>
      <c r="ACU122" s="1"/>
      <c r="ACV122" s="1"/>
      <c r="ACW122" s="1"/>
      <c r="ACX122" s="1"/>
      <c r="ACY122" s="1"/>
      <c r="ACZ122" s="1"/>
      <c r="ADA122" s="1"/>
      <c r="ADB122" s="1"/>
      <c r="ADC122" s="1"/>
      <c r="ADD122" s="1"/>
      <c r="ADE122" s="1"/>
      <c r="ADF122" s="1"/>
      <c r="ADG122" s="1"/>
      <c r="ADH122" s="1"/>
      <c r="ADI122" s="1"/>
      <c r="ADJ122" s="1"/>
      <c r="ADK122" s="1"/>
      <c r="ADL122" s="1"/>
      <c r="ADM122" s="1"/>
      <c r="ADN122" s="1"/>
      <c r="ADO122" s="1"/>
      <c r="ADP122" s="1"/>
      <c r="ADQ122" s="1"/>
      <c r="ADR122" s="1"/>
      <c r="ADS122" s="1"/>
      <c r="ADT122" s="1"/>
      <c r="ADU122" s="1"/>
      <c r="ADV122" s="1"/>
      <c r="ADW122" s="1"/>
      <c r="ADX122" s="1"/>
      <c r="ADY122" s="1"/>
      <c r="ADZ122" s="1"/>
      <c r="AEA122" s="1"/>
      <c r="AEB122" s="1"/>
      <c r="AEC122" s="1"/>
      <c r="AED122" s="1"/>
      <c r="AEE122" s="1"/>
      <c r="AEF122" s="1"/>
      <c r="AEG122" s="1"/>
      <c r="AEH122" s="1"/>
      <c r="AEI122" s="1"/>
      <c r="AEJ122" s="1"/>
      <c r="AEK122" s="1"/>
      <c r="AEL122" s="1"/>
      <c r="AEM122" s="1"/>
      <c r="AEN122" s="1"/>
      <c r="AEO122" s="1"/>
      <c r="AEP122" s="1"/>
      <c r="AEQ122" s="1"/>
      <c r="AER122" s="1"/>
      <c r="AES122" s="1"/>
      <c r="AET122" s="1"/>
      <c r="AEU122" s="1"/>
      <c r="AEV122" s="1"/>
      <c r="AEW122" s="1"/>
      <c r="AEX122" s="1"/>
      <c r="AEY122" s="1"/>
      <c r="AEZ122" s="1"/>
      <c r="AFA122" s="1"/>
      <c r="AFB122" s="1"/>
      <c r="AFC122" s="1"/>
      <c r="AFD122" s="1"/>
      <c r="AFE122" s="1"/>
      <c r="AFF122" s="1"/>
      <c r="AFG122" s="1"/>
      <c r="AFH122" s="1"/>
      <c r="AFI122" s="1"/>
      <c r="AFJ122" s="1"/>
      <c r="AFK122" s="1"/>
      <c r="AFL122" s="1"/>
      <c r="AFM122" s="1"/>
      <c r="AFN122" s="1"/>
      <c r="AFO122" s="1"/>
      <c r="AFP122" s="1"/>
      <c r="AFQ122" s="1"/>
      <c r="AFR122" s="1"/>
      <c r="AFS122" s="1"/>
      <c r="AFT122" s="1"/>
      <c r="AFU122" s="1"/>
      <c r="AFV122" s="1"/>
      <c r="AFW122" s="1"/>
      <c r="AFX122" s="1"/>
      <c r="AFY122" s="1"/>
      <c r="AFZ122" s="1"/>
      <c r="AGA122" s="1"/>
      <c r="AGB122" s="1"/>
      <c r="AGC122" s="1"/>
      <c r="AGD122" s="1"/>
      <c r="AGE122" s="1"/>
      <c r="AGF122" s="1"/>
      <c r="AGG122" s="1"/>
      <c r="AGH122" s="1"/>
      <c r="AGI122" s="1"/>
      <c r="AGJ122" s="1"/>
      <c r="AGK122" s="1"/>
      <c r="AGL122" s="1"/>
      <c r="AGM122" s="1"/>
      <c r="AGN122" s="1"/>
      <c r="AGO122" s="1"/>
      <c r="AGP122" s="1"/>
      <c r="AGQ122" s="1"/>
      <c r="AGR122" s="1"/>
      <c r="AGS122" s="1"/>
      <c r="AGT122" s="1"/>
      <c r="AGU122" s="1"/>
      <c r="AGV122" s="1"/>
      <c r="AGW122" s="1"/>
      <c r="AGX122" s="1"/>
      <c r="AGY122" s="1"/>
      <c r="AGZ122" s="1"/>
      <c r="AHA122" s="1"/>
      <c r="AHB122" s="1"/>
      <c r="AHC122" s="1"/>
      <c r="AHD122" s="1"/>
      <c r="AHE122" s="1"/>
      <c r="AHF122" s="1"/>
      <c r="AHG122" s="1"/>
      <c r="AHH122" s="1"/>
      <c r="AHI122" s="1"/>
      <c r="AHJ122" s="1"/>
      <c r="AHK122" s="1"/>
      <c r="AHL122" s="1"/>
      <c r="AHM122" s="1"/>
      <c r="AHN122" s="1"/>
      <c r="AHO122" s="1"/>
      <c r="AHP122" s="1"/>
      <c r="AHQ122" s="1"/>
      <c r="AHR122" s="1"/>
      <c r="AHS122" s="1"/>
      <c r="AHT122" s="1"/>
      <c r="AHU122" s="1"/>
      <c r="AHV122" s="1"/>
      <c r="AHW122" s="1"/>
      <c r="AHX122" s="1"/>
      <c r="AHY122" s="1"/>
      <c r="AHZ122" s="1"/>
      <c r="AIA122" s="1"/>
      <c r="AIB122" s="1"/>
      <c r="AIC122" s="1"/>
      <c r="AID122" s="1"/>
      <c r="AIE122" s="1"/>
      <c r="AIF122" s="1"/>
      <c r="AIG122" s="1"/>
      <c r="AIH122" s="1"/>
      <c r="AII122" s="1"/>
      <c r="AIJ122" s="1"/>
      <c r="AIK122" s="1"/>
      <c r="AIL122" s="1"/>
      <c r="AIM122" s="1"/>
      <c r="AIN122" s="1"/>
      <c r="AIO122" s="1"/>
      <c r="AIP122" s="1"/>
      <c r="AIQ122" s="1"/>
      <c r="AIR122" s="1"/>
      <c r="AIS122" s="1"/>
      <c r="AIT122" s="1"/>
      <c r="AIU122" s="1"/>
      <c r="AIV122" s="1"/>
      <c r="AIW122" s="1"/>
      <c r="AIX122" s="1"/>
      <c r="AIY122" s="1"/>
      <c r="AIZ122" s="1"/>
      <c r="AJA122" s="1"/>
      <c r="AJB122" s="1"/>
      <c r="AJC122" s="1"/>
      <c r="AJD122" s="1"/>
      <c r="AJE122" s="1"/>
      <c r="AJF122" s="1"/>
      <c r="AJG122" s="1"/>
      <c r="AJH122" s="1"/>
      <c r="AJI122" s="1"/>
      <c r="AJJ122" s="1"/>
      <c r="AJK122" s="1"/>
      <c r="AJL122" s="1"/>
      <c r="AJM122" s="1"/>
      <c r="AJN122" s="1"/>
      <c r="AJO122" s="1"/>
      <c r="AJP122" s="1"/>
      <c r="AJQ122" s="1"/>
      <c r="AJR122" s="1"/>
      <c r="AJS122" s="1"/>
      <c r="AJT122" s="1"/>
      <c r="AJU122" s="1"/>
      <c r="AJV122" s="1"/>
      <c r="AJW122" s="1"/>
      <c r="AJX122" s="1"/>
      <c r="AJY122" s="1"/>
      <c r="AJZ122" s="1"/>
      <c r="AKA122" s="1"/>
      <c r="AKB122" s="1"/>
      <c r="AKC122" s="1"/>
      <c r="AKD122" s="1"/>
      <c r="AKE122" s="1"/>
      <c r="AKF122" s="1"/>
      <c r="AKG122" s="1"/>
      <c r="AKH122" s="1"/>
      <c r="AKI122" s="1"/>
      <c r="AKJ122" s="1"/>
      <c r="AKK122" s="1"/>
      <c r="AKL122" s="1"/>
      <c r="AKM122" s="1"/>
      <c r="AKN122" s="1"/>
      <c r="AKO122" s="1"/>
      <c r="AKP122" s="1"/>
      <c r="AKQ122" s="1"/>
      <c r="AKR122" s="1"/>
      <c r="AKS122" s="1"/>
      <c r="AKT122" s="1"/>
      <c r="AKU122" s="1"/>
      <c r="AKV122" s="1"/>
      <c r="AKW122" s="1"/>
      <c r="AKX122" s="1"/>
      <c r="AKY122" s="1"/>
      <c r="AKZ122" s="1"/>
      <c r="ALA122" s="1"/>
      <c r="ALB122" s="1"/>
      <c r="ALC122" s="1"/>
      <c r="ALD122" s="1"/>
      <c r="ALE122" s="1"/>
      <c r="ALF122" s="1"/>
      <c r="ALG122" s="1"/>
      <c r="ALH122" s="1"/>
      <c r="ALI122" s="1"/>
      <c r="ALJ122" s="1"/>
      <c r="ALK122" s="1"/>
      <c r="ALL122" s="1"/>
      <c r="ALM122" s="1"/>
      <c r="ALN122" s="1"/>
      <c r="ALO122" s="1"/>
      <c r="ALP122" s="1"/>
      <c r="ALQ122" s="1"/>
      <c r="ALR122" s="1"/>
      <c r="ALS122" s="1"/>
      <c r="ALT122" s="1"/>
      <c r="ALU122" s="1"/>
      <c r="ALV122" s="1"/>
      <c r="ALW122" s="1"/>
      <c r="ALX122" s="1"/>
      <c r="ALY122" s="1"/>
      <c r="ALZ122" s="1"/>
      <c r="AMA122" s="1"/>
      <c r="AMB122" s="1"/>
      <c r="AMC122" s="1"/>
      <c r="AMD122" s="1"/>
      <c r="AME122" s="1"/>
      <c r="AMF122" s="1"/>
      <c r="AMG122" s="1"/>
      <c r="AMH122" s="1"/>
      <c r="AMI122" s="1"/>
      <c r="AMJ122" s="1"/>
      <c r="AMK122" s="1"/>
      <c r="AML122" s="1"/>
      <c r="AMM122" s="1"/>
      <c r="AMN122" s="1"/>
      <c r="AMO122" s="1"/>
      <c r="AMP122" s="1"/>
      <c r="AMQ122" s="1"/>
      <c r="AMR122" s="1"/>
      <c r="AMS122" s="1"/>
      <c r="AMT122" s="1"/>
      <c r="AMU122" s="1"/>
      <c r="AMV122" s="1"/>
      <c r="AMW122" s="1"/>
      <c r="AMX122" s="1"/>
      <c r="AMY122" s="1"/>
      <c r="AMZ122" s="1"/>
      <c r="ANA122" s="1"/>
      <c r="ANB122" s="1"/>
      <c r="ANC122" s="1"/>
      <c r="AND122" s="1"/>
      <c r="ANE122" s="1"/>
      <c r="ANF122" s="1"/>
      <c r="ANG122" s="1"/>
      <c r="ANH122" s="1"/>
      <c r="ANI122" s="1"/>
      <c r="ANJ122" s="1"/>
      <c r="ANK122" s="1"/>
      <c r="ANL122" s="1"/>
      <c r="ANM122" s="1"/>
      <c r="ANN122" s="1"/>
      <c r="ANO122" s="1"/>
      <c r="ANP122" s="1"/>
      <c r="ANQ122" s="1"/>
      <c r="ANR122" s="1"/>
      <c r="ANS122" s="1"/>
      <c r="ANT122" s="1"/>
      <c r="ANU122" s="1"/>
      <c r="ANV122" s="1"/>
      <c r="ANW122" s="1"/>
      <c r="ANX122" s="1"/>
      <c r="ANY122" s="1"/>
      <c r="ANZ122" s="1"/>
      <c r="AOA122" s="1"/>
      <c r="AOB122" s="1"/>
      <c r="AOC122" s="1"/>
      <c r="AOD122" s="1"/>
      <c r="AOE122" s="1"/>
      <c r="AOF122" s="1"/>
      <c r="AOG122" s="1"/>
      <c r="AOH122" s="1"/>
      <c r="AOI122" s="1"/>
      <c r="AOJ122" s="1"/>
      <c r="AOK122" s="1"/>
      <c r="AOL122" s="1"/>
      <c r="AOM122" s="1"/>
      <c r="AON122" s="1"/>
      <c r="AOO122" s="1"/>
      <c r="AOP122" s="1"/>
      <c r="AOQ122" s="1"/>
      <c r="AOR122" s="1"/>
      <c r="AOS122" s="1"/>
      <c r="AOT122" s="1"/>
      <c r="AOU122" s="1"/>
      <c r="AOV122" s="1"/>
      <c r="AOW122" s="1"/>
      <c r="AOX122" s="1"/>
      <c r="AOY122" s="1"/>
      <c r="AOZ122" s="1"/>
      <c r="APA122" s="1"/>
      <c r="APB122" s="1"/>
      <c r="APC122" s="1"/>
      <c r="APD122" s="1"/>
      <c r="APE122" s="1"/>
      <c r="APF122" s="1"/>
    </row>
    <row r="123" spans="1:1098" ht="14.25" customHeight="1" x14ac:dyDescent="0.2">
      <c r="A123" s="9" t="s">
        <v>33</v>
      </c>
      <c r="B123" s="345">
        <v>1</v>
      </c>
      <c r="C123" s="345">
        <f t="shared" si="49"/>
        <v>165</v>
      </c>
      <c r="D123" s="345">
        <v>160</v>
      </c>
      <c r="E123" s="345">
        <v>5</v>
      </c>
      <c r="F123" s="346"/>
      <c r="G123" s="347">
        <v>5.8879999999999999</v>
      </c>
      <c r="H123" s="348">
        <f t="shared" si="47"/>
        <v>58.88</v>
      </c>
      <c r="I123" s="346">
        <f t="shared" si="41"/>
        <v>72.77</v>
      </c>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c r="FT123" s="1"/>
      <c r="FU123" s="1"/>
      <c r="FV123" s="1"/>
      <c r="FW123" s="1"/>
      <c r="FX123" s="1"/>
      <c r="FY123" s="1"/>
      <c r="FZ123" s="1"/>
      <c r="GA123" s="1"/>
      <c r="GB123" s="1"/>
      <c r="GC123" s="1"/>
      <c r="GD123" s="1"/>
      <c r="GE123" s="1"/>
      <c r="GF123" s="1"/>
      <c r="GG123" s="1"/>
      <c r="GH123" s="1"/>
      <c r="GI123" s="1"/>
      <c r="GJ123" s="1"/>
      <c r="GK123" s="1"/>
      <c r="GL123" s="1"/>
      <c r="GM123" s="1"/>
      <c r="GN123" s="1"/>
      <c r="GO123" s="1"/>
      <c r="GP123" s="1"/>
      <c r="GQ123" s="1"/>
      <c r="GR123" s="1"/>
      <c r="GS123" s="1"/>
      <c r="GT123" s="1"/>
      <c r="GU123" s="1"/>
      <c r="GV123" s="1"/>
      <c r="GW123" s="1"/>
      <c r="GX123" s="1"/>
      <c r="GY123" s="1"/>
      <c r="GZ123" s="1"/>
      <c r="HA123" s="1"/>
      <c r="HB123" s="1"/>
      <c r="HC123" s="1"/>
      <c r="HD123" s="1"/>
      <c r="HE123" s="1"/>
      <c r="HF123" s="1"/>
      <c r="HG123" s="1"/>
      <c r="HH123" s="1"/>
      <c r="HI123" s="1"/>
      <c r="HJ123" s="1"/>
      <c r="HK123" s="1"/>
      <c r="HL123" s="1"/>
      <c r="HM123" s="1"/>
      <c r="HN123" s="1"/>
      <c r="HO123" s="1"/>
      <c r="HP123" s="1"/>
      <c r="HQ123" s="1"/>
      <c r="HR123" s="1"/>
      <c r="HS123" s="1"/>
      <c r="HT123" s="1"/>
      <c r="HU123" s="1"/>
      <c r="HV123" s="1"/>
      <c r="HW123" s="1"/>
      <c r="HX123" s="1"/>
      <c r="HY123" s="1"/>
      <c r="HZ123" s="1"/>
      <c r="IA123" s="1"/>
      <c r="IB123" s="1"/>
      <c r="IC123" s="1"/>
      <c r="ID123" s="1"/>
      <c r="IE123" s="1"/>
      <c r="IF123" s="1"/>
      <c r="IG123" s="1"/>
      <c r="IH123" s="1"/>
      <c r="II123" s="1"/>
      <c r="IJ123" s="1"/>
      <c r="IK123" s="1"/>
      <c r="IL123" s="1"/>
      <c r="IM123" s="1"/>
      <c r="IN123" s="1"/>
      <c r="IO123" s="1"/>
      <c r="IP123" s="1"/>
      <c r="IQ123" s="1"/>
      <c r="IR123" s="1"/>
      <c r="IS123" s="1"/>
      <c r="IT123" s="1"/>
      <c r="IU123" s="1"/>
      <c r="IV123" s="1"/>
      <c r="IW123" s="1"/>
      <c r="IX123" s="1"/>
      <c r="IY123" s="1"/>
      <c r="IZ123" s="1"/>
      <c r="JA123" s="1"/>
      <c r="JB123" s="1"/>
      <c r="JC123" s="1"/>
      <c r="JD123" s="1"/>
      <c r="JE123" s="1"/>
      <c r="JF123" s="1"/>
      <c r="JG123" s="1"/>
      <c r="JH123" s="1"/>
      <c r="JI123" s="1"/>
      <c r="JJ123" s="1"/>
      <c r="JK123" s="1"/>
      <c r="JL123" s="1"/>
      <c r="JM123" s="1"/>
      <c r="JN123" s="1"/>
      <c r="JO123" s="1"/>
      <c r="JP123" s="1"/>
      <c r="JQ123" s="1"/>
      <c r="JR123" s="1"/>
      <c r="JS123" s="1"/>
      <c r="JT123" s="1"/>
      <c r="JU123" s="1"/>
      <c r="JV123" s="1"/>
      <c r="JW123" s="1"/>
      <c r="JX123" s="1"/>
      <c r="JY123" s="1"/>
      <c r="JZ123" s="1"/>
      <c r="KA123" s="1"/>
      <c r="KB123" s="1"/>
      <c r="KC123" s="1"/>
      <c r="KD123" s="1"/>
      <c r="KE123" s="1"/>
      <c r="KF123" s="1"/>
      <c r="KG123" s="1"/>
      <c r="KH123" s="1"/>
      <c r="KI123" s="1"/>
      <c r="KJ123" s="1"/>
      <c r="KK123" s="1"/>
      <c r="KL123" s="1"/>
      <c r="KM123" s="1"/>
      <c r="KN123" s="1"/>
      <c r="KO123" s="1"/>
      <c r="KP123" s="1"/>
      <c r="KQ123" s="1"/>
      <c r="KR123" s="1"/>
      <c r="KS123" s="1"/>
      <c r="KT123" s="1"/>
      <c r="KU123" s="1"/>
      <c r="KV123" s="1"/>
      <c r="KW123" s="1"/>
      <c r="KX123" s="1"/>
      <c r="KY123" s="1"/>
      <c r="KZ123" s="1"/>
      <c r="LA123" s="1"/>
      <c r="LB123" s="1"/>
      <c r="LC123" s="1"/>
      <c r="LD123" s="1"/>
      <c r="LE123" s="1"/>
      <c r="LF123" s="1"/>
      <c r="LG123" s="1"/>
      <c r="LH123" s="1"/>
      <c r="LI123" s="1"/>
      <c r="LJ123" s="1"/>
      <c r="LK123" s="1"/>
      <c r="LL123" s="1"/>
      <c r="LM123" s="1"/>
      <c r="LN123" s="1"/>
      <c r="LO123" s="1"/>
      <c r="LP123" s="1"/>
      <c r="LQ123" s="1"/>
      <c r="LR123" s="1"/>
      <c r="LS123" s="1"/>
      <c r="LT123" s="1"/>
      <c r="LU123" s="1"/>
      <c r="LV123" s="1"/>
      <c r="LW123" s="1"/>
      <c r="LX123" s="1"/>
      <c r="LY123" s="1"/>
      <c r="LZ123" s="1"/>
      <c r="MA123" s="1"/>
      <c r="MB123" s="1"/>
      <c r="MC123" s="1"/>
      <c r="MD123" s="1"/>
      <c r="ME123" s="1"/>
      <c r="MF123" s="1"/>
      <c r="MG123" s="1"/>
      <c r="MH123" s="1"/>
      <c r="MI123" s="1"/>
      <c r="MJ123" s="1"/>
      <c r="MK123" s="1"/>
      <c r="ML123" s="1"/>
      <c r="MM123" s="1"/>
      <c r="MN123" s="1"/>
      <c r="MO123" s="1"/>
      <c r="MP123" s="1"/>
      <c r="MQ123" s="1"/>
      <c r="MR123" s="1"/>
      <c r="MS123" s="1"/>
      <c r="MT123" s="1"/>
      <c r="MU123" s="1"/>
      <c r="MV123" s="1"/>
      <c r="MW123" s="1"/>
      <c r="MX123" s="1"/>
      <c r="MY123" s="1"/>
      <c r="MZ123" s="1"/>
      <c r="NA123" s="1"/>
      <c r="NB123" s="1"/>
      <c r="NC123" s="1"/>
      <c r="ND123" s="1"/>
      <c r="NE123" s="1"/>
      <c r="NF123" s="1"/>
      <c r="NG123" s="1"/>
      <c r="NH123" s="1"/>
      <c r="NI123" s="1"/>
      <c r="NJ123" s="1"/>
      <c r="NK123" s="1"/>
      <c r="NL123" s="1"/>
      <c r="NM123" s="1"/>
      <c r="NN123" s="1"/>
      <c r="NO123" s="1"/>
      <c r="NP123" s="1"/>
      <c r="NQ123" s="1"/>
      <c r="NR123" s="1"/>
      <c r="NS123" s="1"/>
      <c r="NT123" s="1"/>
      <c r="NU123" s="1"/>
      <c r="NV123" s="1"/>
      <c r="NW123" s="1"/>
      <c r="NX123" s="1"/>
      <c r="NY123" s="1"/>
      <c r="NZ123" s="1"/>
      <c r="OA123" s="1"/>
      <c r="OB123" s="1"/>
      <c r="OC123" s="1"/>
      <c r="OD123" s="1"/>
      <c r="OE123" s="1"/>
      <c r="OF123" s="1"/>
      <c r="OG123" s="1"/>
      <c r="OH123" s="1"/>
      <c r="OI123" s="1"/>
      <c r="OJ123" s="1"/>
      <c r="OK123" s="1"/>
      <c r="OL123" s="1"/>
      <c r="OM123" s="1"/>
      <c r="ON123" s="1"/>
      <c r="OO123" s="1"/>
      <c r="OP123" s="1"/>
      <c r="OQ123" s="1"/>
      <c r="OR123" s="1"/>
      <c r="OS123" s="1"/>
      <c r="OT123" s="1"/>
      <c r="OU123" s="1"/>
      <c r="OV123" s="1"/>
      <c r="OW123" s="1"/>
      <c r="OX123" s="1"/>
      <c r="OY123" s="1"/>
      <c r="OZ123" s="1"/>
      <c r="PA123" s="1"/>
      <c r="PB123" s="1"/>
      <c r="PC123" s="1"/>
      <c r="PD123" s="1"/>
      <c r="PE123" s="1"/>
      <c r="PF123" s="1"/>
      <c r="PG123" s="1"/>
      <c r="PH123" s="1"/>
      <c r="PI123" s="1"/>
      <c r="PJ123" s="1"/>
      <c r="PK123" s="1"/>
      <c r="PL123" s="1"/>
      <c r="PM123" s="1"/>
      <c r="PN123" s="1"/>
      <c r="PO123" s="1"/>
      <c r="PP123" s="1"/>
      <c r="PQ123" s="1"/>
      <c r="PR123" s="1"/>
      <c r="PS123" s="1"/>
      <c r="PT123" s="1"/>
      <c r="PU123" s="1"/>
      <c r="PV123" s="1"/>
      <c r="PW123" s="1"/>
      <c r="PX123" s="1"/>
      <c r="PY123" s="1"/>
      <c r="PZ123" s="1"/>
      <c r="QA123" s="1"/>
      <c r="QB123" s="1"/>
      <c r="QC123" s="1"/>
      <c r="QD123" s="1"/>
      <c r="QE123" s="1"/>
      <c r="QF123" s="1"/>
      <c r="QG123" s="1"/>
      <c r="QH123" s="1"/>
      <c r="QI123" s="1"/>
      <c r="QJ123" s="1"/>
      <c r="QK123" s="1"/>
      <c r="QL123" s="1"/>
      <c r="QM123" s="1"/>
      <c r="QN123" s="1"/>
      <c r="QO123" s="1"/>
      <c r="QP123" s="1"/>
      <c r="QQ123" s="1"/>
      <c r="QR123" s="1"/>
      <c r="QS123" s="1"/>
      <c r="QT123" s="1"/>
      <c r="QU123" s="1"/>
      <c r="QV123" s="1"/>
      <c r="QW123" s="1"/>
      <c r="QX123" s="1"/>
      <c r="QY123" s="1"/>
      <c r="QZ123" s="1"/>
      <c r="RA123" s="1"/>
      <c r="RB123" s="1"/>
      <c r="RC123" s="1"/>
      <c r="RD123" s="1"/>
      <c r="RE123" s="1"/>
      <c r="RF123" s="1"/>
      <c r="RG123" s="1"/>
      <c r="RH123" s="1"/>
      <c r="RI123" s="1"/>
      <c r="RJ123" s="1"/>
      <c r="RK123" s="1"/>
      <c r="RL123" s="1"/>
      <c r="RM123" s="1"/>
      <c r="RN123" s="1"/>
      <c r="RO123" s="1"/>
      <c r="RP123" s="1"/>
      <c r="RQ123" s="1"/>
      <c r="RR123" s="1"/>
      <c r="RS123" s="1"/>
      <c r="RT123" s="1"/>
      <c r="RU123" s="1"/>
      <c r="RV123" s="1"/>
      <c r="RW123" s="1"/>
      <c r="RX123" s="1"/>
      <c r="RY123" s="1"/>
      <c r="RZ123" s="1"/>
      <c r="SA123" s="1"/>
      <c r="SB123" s="1"/>
      <c r="SC123" s="1"/>
      <c r="SD123" s="1"/>
      <c r="SE123" s="1"/>
      <c r="SF123" s="1"/>
      <c r="SG123" s="1"/>
      <c r="SH123" s="1"/>
      <c r="SI123" s="1"/>
      <c r="SJ123" s="1"/>
      <c r="SK123" s="1"/>
      <c r="SL123" s="1"/>
      <c r="SM123" s="1"/>
      <c r="SN123" s="1"/>
      <c r="SO123" s="1"/>
      <c r="SP123" s="1"/>
      <c r="SQ123" s="1"/>
      <c r="SR123" s="1"/>
      <c r="SS123" s="1"/>
      <c r="ST123" s="1"/>
      <c r="SU123" s="1"/>
      <c r="SV123" s="1"/>
      <c r="SW123" s="1"/>
      <c r="SX123" s="1"/>
      <c r="SY123" s="1"/>
      <c r="SZ123" s="1"/>
      <c r="TA123" s="1"/>
      <c r="TB123" s="1"/>
      <c r="TC123" s="1"/>
      <c r="TD123" s="1"/>
      <c r="TE123" s="1"/>
      <c r="TF123" s="1"/>
      <c r="TG123" s="1"/>
      <c r="TH123" s="1"/>
      <c r="TI123" s="1"/>
      <c r="TJ123" s="1"/>
      <c r="TK123" s="1"/>
      <c r="TL123" s="1"/>
      <c r="TM123" s="1"/>
      <c r="TN123" s="1"/>
      <c r="TO123" s="1"/>
      <c r="TP123" s="1"/>
      <c r="TQ123" s="1"/>
      <c r="TR123" s="1"/>
      <c r="TS123" s="1"/>
      <c r="TT123" s="1"/>
      <c r="TU123" s="1"/>
      <c r="TV123" s="1"/>
      <c r="TW123" s="1"/>
      <c r="TX123" s="1"/>
      <c r="TY123" s="1"/>
      <c r="TZ123" s="1"/>
      <c r="UA123" s="1"/>
      <c r="UB123" s="1"/>
      <c r="UC123" s="1"/>
      <c r="UD123" s="1"/>
      <c r="UE123" s="1"/>
      <c r="UF123" s="1"/>
      <c r="UG123" s="1"/>
      <c r="UH123" s="1"/>
      <c r="UI123" s="1"/>
      <c r="UJ123" s="1"/>
      <c r="UK123" s="1"/>
      <c r="UL123" s="1"/>
      <c r="UM123" s="1"/>
      <c r="UN123" s="1"/>
      <c r="UO123" s="1"/>
      <c r="UP123" s="1"/>
      <c r="UQ123" s="1"/>
      <c r="UR123" s="1"/>
      <c r="US123" s="1"/>
      <c r="UT123" s="1"/>
      <c r="UU123" s="1"/>
      <c r="UV123" s="1"/>
      <c r="UW123" s="1"/>
      <c r="UX123" s="1"/>
      <c r="UY123" s="1"/>
      <c r="UZ123" s="1"/>
      <c r="VA123" s="1"/>
      <c r="VB123" s="1"/>
      <c r="VC123" s="1"/>
      <c r="VD123" s="1"/>
      <c r="VE123" s="1"/>
      <c r="VF123" s="1"/>
      <c r="VG123" s="1"/>
      <c r="VH123" s="1"/>
      <c r="VI123" s="1"/>
      <c r="VJ123" s="1"/>
      <c r="VK123" s="1"/>
      <c r="VL123" s="1"/>
      <c r="VM123" s="1"/>
      <c r="VN123" s="1"/>
      <c r="VO123" s="1"/>
      <c r="VP123" s="1"/>
      <c r="VQ123" s="1"/>
      <c r="VR123" s="1"/>
      <c r="VS123" s="1"/>
      <c r="VT123" s="1"/>
      <c r="VU123" s="1"/>
      <c r="VV123" s="1"/>
      <c r="VW123" s="1"/>
      <c r="VX123" s="1"/>
      <c r="VY123" s="1"/>
      <c r="VZ123" s="1"/>
      <c r="WA123" s="1"/>
      <c r="WB123" s="1"/>
      <c r="WC123" s="1"/>
      <c r="WD123" s="1"/>
      <c r="WE123" s="1"/>
      <c r="WF123" s="1"/>
      <c r="WG123" s="1"/>
      <c r="WH123" s="1"/>
      <c r="WI123" s="1"/>
      <c r="WJ123" s="1"/>
      <c r="WK123" s="1"/>
      <c r="WL123" s="1"/>
      <c r="WM123" s="1"/>
      <c r="WN123" s="1"/>
      <c r="WO123" s="1"/>
      <c r="WP123" s="1"/>
      <c r="WQ123" s="1"/>
      <c r="WR123" s="1"/>
      <c r="WS123" s="1"/>
      <c r="WT123" s="1"/>
      <c r="WU123" s="1"/>
      <c r="WV123" s="1"/>
      <c r="WW123" s="1"/>
      <c r="WX123" s="1"/>
      <c r="WY123" s="1"/>
      <c r="WZ123" s="1"/>
      <c r="XA123" s="1"/>
      <c r="XB123" s="1"/>
      <c r="XC123" s="1"/>
      <c r="XD123" s="1"/>
      <c r="XE123" s="1"/>
      <c r="XF123" s="1"/>
      <c r="XG123" s="1"/>
      <c r="XH123" s="1"/>
      <c r="XI123" s="1"/>
      <c r="XJ123" s="1"/>
      <c r="XK123" s="1"/>
      <c r="XL123" s="1"/>
      <c r="XM123" s="1"/>
      <c r="XN123" s="1"/>
      <c r="XO123" s="1"/>
      <c r="XP123" s="1"/>
      <c r="XQ123" s="1"/>
      <c r="XR123" s="1"/>
      <c r="XS123" s="1"/>
      <c r="XT123" s="1"/>
      <c r="XU123" s="1"/>
      <c r="XV123" s="1"/>
      <c r="XW123" s="1"/>
      <c r="XX123" s="1"/>
      <c r="XY123" s="1"/>
      <c r="XZ123" s="1"/>
      <c r="YA123" s="1"/>
      <c r="YB123" s="1"/>
      <c r="YC123" s="1"/>
      <c r="YD123" s="1"/>
      <c r="YE123" s="1"/>
      <c r="YF123" s="1"/>
      <c r="YG123" s="1"/>
      <c r="YH123" s="1"/>
      <c r="YI123" s="1"/>
      <c r="YJ123" s="1"/>
      <c r="YK123" s="1"/>
      <c r="YL123" s="1"/>
      <c r="YM123" s="1"/>
      <c r="YN123" s="1"/>
      <c r="YO123" s="1"/>
      <c r="YP123" s="1"/>
      <c r="YQ123" s="1"/>
      <c r="YR123" s="1"/>
      <c r="YS123" s="1"/>
      <c r="YT123" s="1"/>
      <c r="YU123" s="1"/>
      <c r="YV123" s="1"/>
      <c r="YW123" s="1"/>
      <c r="YX123" s="1"/>
      <c r="YY123" s="1"/>
      <c r="YZ123" s="1"/>
      <c r="ZA123" s="1"/>
      <c r="ZB123" s="1"/>
      <c r="ZC123" s="1"/>
      <c r="ZD123" s="1"/>
      <c r="ZE123" s="1"/>
      <c r="ZF123" s="1"/>
      <c r="ZG123" s="1"/>
      <c r="ZH123" s="1"/>
      <c r="ZI123" s="1"/>
      <c r="ZJ123" s="1"/>
      <c r="ZK123" s="1"/>
      <c r="ZL123" s="1"/>
      <c r="ZM123" s="1"/>
      <c r="ZN123" s="1"/>
      <c r="ZO123" s="1"/>
      <c r="ZP123" s="1"/>
      <c r="ZQ123" s="1"/>
      <c r="ZR123" s="1"/>
      <c r="ZS123" s="1"/>
      <c r="ZT123" s="1"/>
      <c r="ZU123" s="1"/>
      <c r="ZV123" s="1"/>
      <c r="ZW123" s="1"/>
      <c r="ZX123" s="1"/>
      <c r="ZY123" s="1"/>
      <c r="ZZ123" s="1"/>
      <c r="AAA123" s="1"/>
      <c r="AAB123" s="1"/>
      <c r="AAC123" s="1"/>
      <c r="AAD123" s="1"/>
      <c r="AAE123" s="1"/>
      <c r="AAF123" s="1"/>
      <c r="AAG123" s="1"/>
      <c r="AAH123" s="1"/>
      <c r="AAI123" s="1"/>
      <c r="AAJ123" s="1"/>
      <c r="AAK123" s="1"/>
      <c r="AAL123" s="1"/>
      <c r="AAM123" s="1"/>
      <c r="AAN123" s="1"/>
      <c r="AAO123" s="1"/>
      <c r="AAP123" s="1"/>
      <c r="AAQ123" s="1"/>
      <c r="AAR123" s="1"/>
      <c r="AAS123" s="1"/>
      <c r="AAT123" s="1"/>
      <c r="AAU123" s="1"/>
      <c r="AAV123" s="1"/>
      <c r="AAW123" s="1"/>
      <c r="AAX123" s="1"/>
      <c r="AAY123" s="1"/>
      <c r="AAZ123" s="1"/>
      <c r="ABA123" s="1"/>
      <c r="ABB123" s="1"/>
      <c r="ABC123" s="1"/>
      <c r="ABD123" s="1"/>
      <c r="ABE123" s="1"/>
      <c r="ABF123" s="1"/>
      <c r="ABG123" s="1"/>
      <c r="ABH123" s="1"/>
      <c r="ABI123" s="1"/>
      <c r="ABJ123" s="1"/>
      <c r="ABK123" s="1"/>
      <c r="ABL123" s="1"/>
      <c r="ABM123" s="1"/>
      <c r="ABN123" s="1"/>
      <c r="ABO123" s="1"/>
      <c r="ABP123" s="1"/>
      <c r="ABQ123" s="1"/>
      <c r="ABR123" s="1"/>
      <c r="ABS123" s="1"/>
      <c r="ABT123" s="1"/>
      <c r="ABU123" s="1"/>
      <c r="ABV123" s="1"/>
      <c r="ABW123" s="1"/>
      <c r="ABX123" s="1"/>
      <c r="ABY123" s="1"/>
      <c r="ABZ123" s="1"/>
      <c r="ACA123" s="1"/>
      <c r="ACB123" s="1"/>
      <c r="ACC123" s="1"/>
      <c r="ACD123" s="1"/>
      <c r="ACE123" s="1"/>
      <c r="ACF123" s="1"/>
      <c r="ACG123" s="1"/>
      <c r="ACH123" s="1"/>
      <c r="ACI123" s="1"/>
      <c r="ACJ123" s="1"/>
      <c r="ACK123" s="1"/>
      <c r="ACL123" s="1"/>
      <c r="ACM123" s="1"/>
      <c r="ACN123" s="1"/>
      <c r="ACO123" s="1"/>
      <c r="ACP123" s="1"/>
      <c r="ACQ123" s="1"/>
      <c r="ACR123" s="1"/>
      <c r="ACS123" s="1"/>
      <c r="ACT123" s="1"/>
      <c r="ACU123" s="1"/>
      <c r="ACV123" s="1"/>
      <c r="ACW123" s="1"/>
      <c r="ACX123" s="1"/>
      <c r="ACY123" s="1"/>
      <c r="ACZ123" s="1"/>
      <c r="ADA123" s="1"/>
      <c r="ADB123" s="1"/>
      <c r="ADC123" s="1"/>
      <c r="ADD123" s="1"/>
      <c r="ADE123" s="1"/>
      <c r="ADF123" s="1"/>
      <c r="ADG123" s="1"/>
      <c r="ADH123" s="1"/>
      <c r="ADI123" s="1"/>
      <c r="ADJ123" s="1"/>
      <c r="ADK123" s="1"/>
      <c r="ADL123" s="1"/>
      <c r="ADM123" s="1"/>
      <c r="ADN123" s="1"/>
      <c r="ADO123" s="1"/>
      <c r="ADP123" s="1"/>
      <c r="ADQ123" s="1"/>
      <c r="ADR123" s="1"/>
      <c r="ADS123" s="1"/>
      <c r="ADT123" s="1"/>
      <c r="ADU123" s="1"/>
      <c r="ADV123" s="1"/>
      <c r="ADW123" s="1"/>
      <c r="ADX123" s="1"/>
      <c r="ADY123" s="1"/>
      <c r="ADZ123" s="1"/>
      <c r="AEA123" s="1"/>
      <c r="AEB123" s="1"/>
      <c r="AEC123" s="1"/>
      <c r="AED123" s="1"/>
      <c r="AEE123" s="1"/>
      <c r="AEF123" s="1"/>
      <c r="AEG123" s="1"/>
      <c r="AEH123" s="1"/>
      <c r="AEI123" s="1"/>
      <c r="AEJ123" s="1"/>
      <c r="AEK123" s="1"/>
      <c r="AEL123" s="1"/>
      <c r="AEM123" s="1"/>
      <c r="AEN123" s="1"/>
      <c r="AEO123" s="1"/>
      <c r="AEP123" s="1"/>
      <c r="AEQ123" s="1"/>
      <c r="AER123" s="1"/>
      <c r="AES123" s="1"/>
      <c r="AET123" s="1"/>
      <c r="AEU123" s="1"/>
      <c r="AEV123" s="1"/>
      <c r="AEW123" s="1"/>
      <c r="AEX123" s="1"/>
      <c r="AEY123" s="1"/>
      <c r="AEZ123" s="1"/>
      <c r="AFA123" s="1"/>
      <c r="AFB123" s="1"/>
      <c r="AFC123" s="1"/>
      <c r="AFD123" s="1"/>
      <c r="AFE123" s="1"/>
      <c r="AFF123" s="1"/>
      <c r="AFG123" s="1"/>
      <c r="AFH123" s="1"/>
      <c r="AFI123" s="1"/>
      <c r="AFJ123" s="1"/>
      <c r="AFK123" s="1"/>
      <c r="AFL123" s="1"/>
      <c r="AFM123" s="1"/>
      <c r="AFN123" s="1"/>
      <c r="AFO123" s="1"/>
      <c r="AFP123" s="1"/>
      <c r="AFQ123" s="1"/>
      <c r="AFR123" s="1"/>
      <c r="AFS123" s="1"/>
      <c r="AFT123" s="1"/>
      <c r="AFU123" s="1"/>
      <c r="AFV123" s="1"/>
      <c r="AFW123" s="1"/>
      <c r="AFX123" s="1"/>
      <c r="AFY123" s="1"/>
      <c r="AFZ123" s="1"/>
      <c r="AGA123" s="1"/>
      <c r="AGB123" s="1"/>
      <c r="AGC123" s="1"/>
      <c r="AGD123" s="1"/>
      <c r="AGE123" s="1"/>
      <c r="AGF123" s="1"/>
      <c r="AGG123" s="1"/>
      <c r="AGH123" s="1"/>
      <c r="AGI123" s="1"/>
      <c r="AGJ123" s="1"/>
      <c r="AGK123" s="1"/>
      <c r="AGL123" s="1"/>
      <c r="AGM123" s="1"/>
      <c r="AGN123" s="1"/>
      <c r="AGO123" s="1"/>
      <c r="AGP123" s="1"/>
      <c r="AGQ123" s="1"/>
      <c r="AGR123" s="1"/>
      <c r="AGS123" s="1"/>
      <c r="AGT123" s="1"/>
      <c r="AGU123" s="1"/>
      <c r="AGV123" s="1"/>
      <c r="AGW123" s="1"/>
      <c r="AGX123" s="1"/>
      <c r="AGY123" s="1"/>
      <c r="AGZ123" s="1"/>
      <c r="AHA123" s="1"/>
      <c r="AHB123" s="1"/>
      <c r="AHC123" s="1"/>
      <c r="AHD123" s="1"/>
      <c r="AHE123" s="1"/>
      <c r="AHF123" s="1"/>
      <c r="AHG123" s="1"/>
      <c r="AHH123" s="1"/>
      <c r="AHI123" s="1"/>
      <c r="AHJ123" s="1"/>
      <c r="AHK123" s="1"/>
      <c r="AHL123" s="1"/>
      <c r="AHM123" s="1"/>
      <c r="AHN123" s="1"/>
      <c r="AHO123" s="1"/>
      <c r="AHP123" s="1"/>
      <c r="AHQ123" s="1"/>
      <c r="AHR123" s="1"/>
      <c r="AHS123" s="1"/>
      <c r="AHT123" s="1"/>
      <c r="AHU123" s="1"/>
      <c r="AHV123" s="1"/>
      <c r="AHW123" s="1"/>
      <c r="AHX123" s="1"/>
      <c r="AHY123" s="1"/>
      <c r="AHZ123" s="1"/>
      <c r="AIA123" s="1"/>
      <c r="AIB123" s="1"/>
      <c r="AIC123" s="1"/>
      <c r="AID123" s="1"/>
      <c r="AIE123" s="1"/>
      <c r="AIF123" s="1"/>
      <c r="AIG123" s="1"/>
      <c r="AIH123" s="1"/>
      <c r="AII123" s="1"/>
      <c r="AIJ123" s="1"/>
      <c r="AIK123" s="1"/>
      <c r="AIL123" s="1"/>
      <c r="AIM123" s="1"/>
      <c r="AIN123" s="1"/>
      <c r="AIO123" s="1"/>
      <c r="AIP123" s="1"/>
      <c r="AIQ123" s="1"/>
      <c r="AIR123" s="1"/>
      <c r="AIS123" s="1"/>
      <c r="AIT123" s="1"/>
      <c r="AIU123" s="1"/>
      <c r="AIV123" s="1"/>
      <c r="AIW123" s="1"/>
      <c r="AIX123" s="1"/>
      <c r="AIY123" s="1"/>
      <c r="AIZ123" s="1"/>
      <c r="AJA123" s="1"/>
      <c r="AJB123" s="1"/>
      <c r="AJC123" s="1"/>
      <c r="AJD123" s="1"/>
      <c r="AJE123" s="1"/>
      <c r="AJF123" s="1"/>
      <c r="AJG123" s="1"/>
      <c r="AJH123" s="1"/>
      <c r="AJI123" s="1"/>
      <c r="AJJ123" s="1"/>
      <c r="AJK123" s="1"/>
      <c r="AJL123" s="1"/>
      <c r="AJM123" s="1"/>
      <c r="AJN123" s="1"/>
      <c r="AJO123" s="1"/>
      <c r="AJP123" s="1"/>
      <c r="AJQ123" s="1"/>
      <c r="AJR123" s="1"/>
      <c r="AJS123" s="1"/>
      <c r="AJT123" s="1"/>
      <c r="AJU123" s="1"/>
      <c r="AJV123" s="1"/>
      <c r="AJW123" s="1"/>
      <c r="AJX123" s="1"/>
      <c r="AJY123" s="1"/>
      <c r="AJZ123" s="1"/>
      <c r="AKA123" s="1"/>
      <c r="AKB123" s="1"/>
      <c r="AKC123" s="1"/>
      <c r="AKD123" s="1"/>
      <c r="AKE123" s="1"/>
      <c r="AKF123" s="1"/>
      <c r="AKG123" s="1"/>
      <c r="AKH123" s="1"/>
      <c r="AKI123" s="1"/>
      <c r="AKJ123" s="1"/>
      <c r="AKK123" s="1"/>
      <c r="AKL123" s="1"/>
      <c r="AKM123" s="1"/>
      <c r="AKN123" s="1"/>
      <c r="AKO123" s="1"/>
      <c r="AKP123" s="1"/>
      <c r="AKQ123" s="1"/>
      <c r="AKR123" s="1"/>
      <c r="AKS123" s="1"/>
      <c r="AKT123" s="1"/>
      <c r="AKU123" s="1"/>
      <c r="AKV123" s="1"/>
      <c r="AKW123" s="1"/>
      <c r="AKX123" s="1"/>
      <c r="AKY123" s="1"/>
      <c r="AKZ123" s="1"/>
      <c r="ALA123" s="1"/>
      <c r="ALB123" s="1"/>
      <c r="ALC123" s="1"/>
      <c r="ALD123" s="1"/>
      <c r="ALE123" s="1"/>
      <c r="ALF123" s="1"/>
      <c r="ALG123" s="1"/>
      <c r="ALH123" s="1"/>
      <c r="ALI123" s="1"/>
      <c r="ALJ123" s="1"/>
      <c r="ALK123" s="1"/>
      <c r="ALL123" s="1"/>
      <c r="ALM123" s="1"/>
      <c r="ALN123" s="1"/>
      <c r="ALO123" s="1"/>
      <c r="ALP123" s="1"/>
      <c r="ALQ123" s="1"/>
      <c r="ALR123" s="1"/>
      <c r="ALS123" s="1"/>
      <c r="ALT123" s="1"/>
      <c r="ALU123" s="1"/>
      <c r="ALV123" s="1"/>
      <c r="ALW123" s="1"/>
      <c r="ALX123" s="1"/>
      <c r="ALY123" s="1"/>
      <c r="ALZ123" s="1"/>
      <c r="AMA123" s="1"/>
      <c r="AMB123" s="1"/>
      <c r="AMC123" s="1"/>
      <c r="AMD123" s="1"/>
      <c r="AME123" s="1"/>
      <c r="AMF123" s="1"/>
      <c r="AMG123" s="1"/>
      <c r="AMH123" s="1"/>
      <c r="AMI123" s="1"/>
      <c r="AMJ123" s="1"/>
      <c r="AMK123" s="1"/>
      <c r="AML123" s="1"/>
      <c r="AMM123" s="1"/>
      <c r="AMN123" s="1"/>
      <c r="AMO123" s="1"/>
      <c r="AMP123" s="1"/>
      <c r="AMQ123" s="1"/>
      <c r="AMR123" s="1"/>
      <c r="AMS123" s="1"/>
      <c r="AMT123" s="1"/>
      <c r="AMU123" s="1"/>
      <c r="AMV123" s="1"/>
      <c r="AMW123" s="1"/>
      <c r="AMX123" s="1"/>
      <c r="AMY123" s="1"/>
      <c r="AMZ123" s="1"/>
      <c r="ANA123" s="1"/>
      <c r="ANB123" s="1"/>
      <c r="ANC123" s="1"/>
      <c r="AND123" s="1"/>
      <c r="ANE123" s="1"/>
      <c r="ANF123" s="1"/>
      <c r="ANG123" s="1"/>
      <c r="ANH123" s="1"/>
      <c r="ANI123" s="1"/>
      <c r="ANJ123" s="1"/>
      <c r="ANK123" s="1"/>
      <c r="ANL123" s="1"/>
      <c r="ANM123" s="1"/>
      <c r="ANN123" s="1"/>
      <c r="ANO123" s="1"/>
      <c r="ANP123" s="1"/>
      <c r="ANQ123" s="1"/>
      <c r="ANR123" s="1"/>
      <c r="ANS123" s="1"/>
      <c r="ANT123" s="1"/>
      <c r="ANU123" s="1"/>
      <c r="ANV123" s="1"/>
      <c r="ANW123" s="1"/>
      <c r="ANX123" s="1"/>
      <c r="ANY123" s="1"/>
      <c r="ANZ123" s="1"/>
      <c r="AOA123" s="1"/>
      <c r="AOB123" s="1"/>
      <c r="AOC123" s="1"/>
      <c r="AOD123" s="1"/>
      <c r="AOE123" s="1"/>
      <c r="AOF123" s="1"/>
      <c r="AOG123" s="1"/>
      <c r="AOH123" s="1"/>
      <c r="AOI123" s="1"/>
      <c r="AOJ123" s="1"/>
      <c r="AOK123" s="1"/>
      <c r="AOL123" s="1"/>
      <c r="AOM123" s="1"/>
      <c r="AON123" s="1"/>
      <c r="AOO123" s="1"/>
      <c r="AOP123" s="1"/>
      <c r="AOQ123" s="1"/>
      <c r="AOR123" s="1"/>
      <c r="AOS123" s="1"/>
      <c r="AOT123" s="1"/>
      <c r="AOU123" s="1"/>
      <c r="AOV123" s="1"/>
      <c r="AOW123" s="1"/>
      <c r="AOX123" s="1"/>
      <c r="AOY123" s="1"/>
      <c r="AOZ123" s="1"/>
      <c r="APA123" s="1"/>
      <c r="APB123" s="1"/>
      <c r="APC123" s="1"/>
      <c r="APD123" s="1"/>
      <c r="APE123" s="1"/>
      <c r="APF123" s="1"/>
    </row>
    <row r="124" spans="1:1098" ht="25.5" x14ac:dyDescent="0.2">
      <c r="A124" s="332" t="s">
        <v>18</v>
      </c>
      <c r="B124" s="344">
        <f>SUM(B125:B125)</f>
        <v>1</v>
      </c>
      <c r="C124" s="344"/>
      <c r="D124" s="344"/>
      <c r="E124" s="344">
        <f>SUM(E125:E125)</f>
        <v>8</v>
      </c>
      <c r="F124" s="344"/>
      <c r="G124" s="349"/>
      <c r="H124" s="350">
        <f>SUM(H125:H125)</f>
        <v>69.260000000000005</v>
      </c>
      <c r="I124" s="350">
        <f>SUM(I125:I125)</f>
        <v>85.6</v>
      </c>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c r="FT124" s="1"/>
      <c r="FU124" s="1"/>
      <c r="FV124" s="1"/>
      <c r="FW124" s="1"/>
      <c r="FX124" s="1"/>
      <c r="FY124" s="1"/>
      <c r="FZ124" s="1"/>
      <c r="GA124" s="1"/>
      <c r="GB124" s="1"/>
      <c r="GC124" s="1"/>
      <c r="GD124" s="1"/>
      <c r="GE124" s="1"/>
      <c r="GF124" s="1"/>
      <c r="GG124" s="1"/>
      <c r="GH124" s="1"/>
      <c r="GI124" s="1"/>
      <c r="GJ124" s="1"/>
      <c r="GK124" s="1"/>
      <c r="GL124" s="1"/>
      <c r="GM124" s="1"/>
      <c r="GN124" s="1"/>
      <c r="GO124" s="1"/>
      <c r="GP124" s="1"/>
      <c r="GQ124" s="1"/>
      <c r="GR124" s="1"/>
      <c r="GS124" s="1"/>
      <c r="GT124" s="1"/>
      <c r="GU124" s="1"/>
      <c r="GV124" s="1"/>
      <c r="GW124" s="1"/>
      <c r="GX124" s="1"/>
      <c r="GY124" s="1"/>
      <c r="GZ124" s="1"/>
      <c r="HA124" s="1"/>
      <c r="HB124" s="1"/>
      <c r="HC124" s="1"/>
      <c r="HD124" s="1"/>
      <c r="HE124" s="1"/>
      <c r="HF124" s="1"/>
      <c r="HG124" s="1"/>
      <c r="HH124" s="1"/>
      <c r="HI124" s="1"/>
      <c r="HJ124" s="1"/>
      <c r="HK124" s="1"/>
      <c r="HL124" s="1"/>
      <c r="HM124" s="1"/>
      <c r="HN124" s="1"/>
      <c r="HO124" s="1"/>
      <c r="HP124" s="1"/>
      <c r="HQ124" s="1"/>
      <c r="HR124" s="1"/>
      <c r="HS124" s="1"/>
      <c r="HT124" s="1"/>
      <c r="HU124" s="1"/>
      <c r="HV124" s="1"/>
      <c r="HW124" s="1"/>
      <c r="HX124" s="1"/>
      <c r="HY124" s="1"/>
      <c r="HZ124" s="1"/>
      <c r="IA124" s="1"/>
      <c r="IB124" s="1"/>
      <c r="IC124" s="1"/>
      <c r="ID124" s="1"/>
      <c r="IE124" s="1"/>
      <c r="IF124" s="1"/>
      <c r="IG124" s="1"/>
      <c r="IH124" s="1"/>
      <c r="II124" s="1"/>
      <c r="IJ124" s="1"/>
      <c r="IK124" s="1"/>
      <c r="IL124" s="1"/>
      <c r="IM124" s="1"/>
      <c r="IN124" s="1"/>
      <c r="IO124" s="1"/>
      <c r="IP124" s="1"/>
      <c r="IQ124" s="1"/>
      <c r="IR124" s="1"/>
      <c r="IS124" s="1"/>
      <c r="IT124" s="1"/>
      <c r="IU124" s="1"/>
      <c r="IV124" s="1"/>
      <c r="IW124" s="1"/>
      <c r="IX124" s="1"/>
      <c r="IY124" s="1"/>
      <c r="IZ124" s="1"/>
      <c r="JA124" s="1"/>
      <c r="JB124" s="1"/>
      <c r="JC124" s="1"/>
      <c r="JD124" s="1"/>
      <c r="JE124" s="1"/>
      <c r="JF124" s="1"/>
      <c r="JG124" s="1"/>
      <c r="JH124" s="1"/>
      <c r="JI124" s="1"/>
      <c r="JJ124" s="1"/>
      <c r="JK124" s="1"/>
      <c r="JL124" s="1"/>
      <c r="JM124" s="1"/>
      <c r="JN124" s="1"/>
      <c r="JO124" s="1"/>
      <c r="JP124" s="1"/>
      <c r="JQ124" s="1"/>
      <c r="JR124" s="1"/>
      <c r="JS124" s="1"/>
      <c r="JT124" s="1"/>
      <c r="JU124" s="1"/>
      <c r="JV124" s="1"/>
      <c r="JW124" s="1"/>
      <c r="JX124" s="1"/>
      <c r="JY124" s="1"/>
      <c r="JZ124" s="1"/>
      <c r="KA124" s="1"/>
      <c r="KB124" s="1"/>
      <c r="KC124" s="1"/>
      <c r="KD124" s="1"/>
      <c r="KE124" s="1"/>
      <c r="KF124" s="1"/>
      <c r="KG124" s="1"/>
      <c r="KH124" s="1"/>
      <c r="KI124" s="1"/>
      <c r="KJ124" s="1"/>
      <c r="KK124" s="1"/>
      <c r="KL124" s="1"/>
      <c r="KM124" s="1"/>
      <c r="KN124" s="1"/>
      <c r="KO124" s="1"/>
      <c r="KP124" s="1"/>
      <c r="KQ124" s="1"/>
      <c r="KR124" s="1"/>
      <c r="KS124" s="1"/>
      <c r="KT124" s="1"/>
      <c r="KU124" s="1"/>
      <c r="KV124" s="1"/>
      <c r="KW124" s="1"/>
      <c r="KX124" s="1"/>
      <c r="KY124" s="1"/>
      <c r="KZ124" s="1"/>
      <c r="LA124" s="1"/>
      <c r="LB124" s="1"/>
      <c r="LC124" s="1"/>
      <c r="LD124" s="1"/>
      <c r="LE124" s="1"/>
      <c r="LF124" s="1"/>
      <c r="LG124" s="1"/>
      <c r="LH124" s="1"/>
      <c r="LI124" s="1"/>
      <c r="LJ124" s="1"/>
      <c r="LK124" s="1"/>
      <c r="LL124" s="1"/>
      <c r="LM124" s="1"/>
      <c r="LN124" s="1"/>
      <c r="LO124" s="1"/>
      <c r="LP124" s="1"/>
      <c r="LQ124" s="1"/>
      <c r="LR124" s="1"/>
      <c r="LS124" s="1"/>
      <c r="LT124" s="1"/>
      <c r="LU124" s="1"/>
      <c r="LV124" s="1"/>
      <c r="LW124" s="1"/>
      <c r="LX124" s="1"/>
      <c r="LY124" s="1"/>
      <c r="LZ124" s="1"/>
      <c r="MA124" s="1"/>
      <c r="MB124" s="1"/>
      <c r="MC124" s="1"/>
      <c r="MD124" s="1"/>
      <c r="ME124" s="1"/>
      <c r="MF124" s="1"/>
      <c r="MG124" s="1"/>
      <c r="MH124" s="1"/>
      <c r="MI124" s="1"/>
      <c r="MJ124" s="1"/>
      <c r="MK124" s="1"/>
      <c r="ML124" s="1"/>
      <c r="MM124" s="1"/>
      <c r="MN124" s="1"/>
      <c r="MO124" s="1"/>
      <c r="MP124" s="1"/>
      <c r="MQ124" s="1"/>
      <c r="MR124" s="1"/>
      <c r="MS124" s="1"/>
      <c r="MT124" s="1"/>
      <c r="MU124" s="1"/>
      <c r="MV124" s="1"/>
      <c r="MW124" s="1"/>
      <c r="MX124" s="1"/>
      <c r="MY124" s="1"/>
      <c r="MZ124" s="1"/>
      <c r="NA124" s="1"/>
      <c r="NB124" s="1"/>
      <c r="NC124" s="1"/>
      <c r="ND124" s="1"/>
      <c r="NE124" s="1"/>
      <c r="NF124" s="1"/>
      <c r="NG124" s="1"/>
      <c r="NH124" s="1"/>
      <c r="NI124" s="1"/>
      <c r="NJ124" s="1"/>
      <c r="NK124" s="1"/>
      <c r="NL124" s="1"/>
      <c r="NM124" s="1"/>
      <c r="NN124" s="1"/>
      <c r="NO124" s="1"/>
      <c r="NP124" s="1"/>
      <c r="NQ124" s="1"/>
      <c r="NR124" s="1"/>
      <c r="NS124" s="1"/>
      <c r="NT124" s="1"/>
      <c r="NU124" s="1"/>
      <c r="NV124" s="1"/>
      <c r="NW124" s="1"/>
      <c r="NX124" s="1"/>
      <c r="NY124" s="1"/>
      <c r="NZ124" s="1"/>
      <c r="OA124" s="1"/>
      <c r="OB124" s="1"/>
      <c r="OC124" s="1"/>
      <c r="OD124" s="1"/>
      <c r="OE124" s="1"/>
      <c r="OF124" s="1"/>
      <c r="OG124" s="1"/>
      <c r="OH124" s="1"/>
      <c r="OI124" s="1"/>
      <c r="OJ124" s="1"/>
      <c r="OK124" s="1"/>
      <c r="OL124" s="1"/>
      <c r="OM124" s="1"/>
      <c r="ON124" s="1"/>
      <c r="OO124" s="1"/>
      <c r="OP124" s="1"/>
      <c r="OQ124" s="1"/>
      <c r="OR124" s="1"/>
      <c r="OS124" s="1"/>
      <c r="OT124" s="1"/>
      <c r="OU124" s="1"/>
      <c r="OV124" s="1"/>
      <c r="OW124" s="1"/>
      <c r="OX124" s="1"/>
      <c r="OY124" s="1"/>
      <c r="OZ124" s="1"/>
      <c r="PA124" s="1"/>
      <c r="PB124" s="1"/>
      <c r="PC124" s="1"/>
      <c r="PD124" s="1"/>
      <c r="PE124" s="1"/>
      <c r="PF124" s="1"/>
      <c r="PG124" s="1"/>
      <c r="PH124" s="1"/>
      <c r="PI124" s="1"/>
      <c r="PJ124" s="1"/>
      <c r="PK124" s="1"/>
      <c r="PL124" s="1"/>
      <c r="PM124" s="1"/>
      <c r="PN124" s="1"/>
      <c r="PO124" s="1"/>
      <c r="PP124" s="1"/>
      <c r="PQ124" s="1"/>
      <c r="PR124" s="1"/>
      <c r="PS124" s="1"/>
      <c r="PT124" s="1"/>
      <c r="PU124" s="1"/>
      <c r="PV124" s="1"/>
      <c r="PW124" s="1"/>
      <c r="PX124" s="1"/>
      <c r="PY124" s="1"/>
      <c r="PZ124" s="1"/>
      <c r="QA124" s="1"/>
      <c r="QB124" s="1"/>
      <c r="QC124" s="1"/>
      <c r="QD124" s="1"/>
      <c r="QE124" s="1"/>
      <c r="QF124" s="1"/>
      <c r="QG124" s="1"/>
      <c r="QH124" s="1"/>
      <c r="QI124" s="1"/>
      <c r="QJ124" s="1"/>
      <c r="QK124" s="1"/>
      <c r="QL124" s="1"/>
      <c r="QM124" s="1"/>
      <c r="QN124" s="1"/>
      <c r="QO124" s="1"/>
      <c r="QP124" s="1"/>
      <c r="QQ124" s="1"/>
      <c r="QR124" s="1"/>
      <c r="QS124" s="1"/>
      <c r="QT124" s="1"/>
      <c r="QU124" s="1"/>
      <c r="QV124" s="1"/>
      <c r="QW124" s="1"/>
      <c r="QX124" s="1"/>
      <c r="QY124" s="1"/>
      <c r="QZ124" s="1"/>
      <c r="RA124" s="1"/>
      <c r="RB124" s="1"/>
      <c r="RC124" s="1"/>
      <c r="RD124" s="1"/>
      <c r="RE124" s="1"/>
      <c r="RF124" s="1"/>
      <c r="RG124" s="1"/>
      <c r="RH124" s="1"/>
      <c r="RI124" s="1"/>
      <c r="RJ124" s="1"/>
      <c r="RK124" s="1"/>
      <c r="RL124" s="1"/>
      <c r="RM124" s="1"/>
      <c r="RN124" s="1"/>
      <c r="RO124" s="1"/>
      <c r="RP124" s="1"/>
      <c r="RQ124" s="1"/>
      <c r="RR124" s="1"/>
      <c r="RS124" s="1"/>
      <c r="RT124" s="1"/>
      <c r="RU124" s="1"/>
      <c r="RV124" s="1"/>
      <c r="RW124" s="1"/>
      <c r="RX124" s="1"/>
      <c r="RY124" s="1"/>
      <c r="RZ124" s="1"/>
      <c r="SA124" s="1"/>
      <c r="SB124" s="1"/>
      <c r="SC124" s="1"/>
      <c r="SD124" s="1"/>
      <c r="SE124" s="1"/>
      <c r="SF124" s="1"/>
      <c r="SG124" s="1"/>
      <c r="SH124" s="1"/>
      <c r="SI124" s="1"/>
      <c r="SJ124" s="1"/>
      <c r="SK124" s="1"/>
      <c r="SL124" s="1"/>
      <c r="SM124" s="1"/>
      <c r="SN124" s="1"/>
      <c r="SO124" s="1"/>
      <c r="SP124" s="1"/>
      <c r="SQ124" s="1"/>
      <c r="SR124" s="1"/>
      <c r="SS124" s="1"/>
      <c r="ST124" s="1"/>
      <c r="SU124" s="1"/>
      <c r="SV124" s="1"/>
      <c r="SW124" s="1"/>
      <c r="SX124" s="1"/>
      <c r="SY124" s="1"/>
      <c r="SZ124" s="1"/>
      <c r="TA124" s="1"/>
      <c r="TB124" s="1"/>
      <c r="TC124" s="1"/>
      <c r="TD124" s="1"/>
      <c r="TE124" s="1"/>
      <c r="TF124" s="1"/>
      <c r="TG124" s="1"/>
      <c r="TH124" s="1"/>
      <c r="TI124" s="1"/>
      <c r="TJ124" s="1"/>
      <c r="TK124" s="1"/>
      <c r="TL124" s="1"/>
      <c r="TM124" s="1"/>
      <c r="TN124" s="1"/>
      <c r="TO124" s="1"/>
      <c r="TP124" s="1"/>
      <c r="TQ124" s="1"/>
      <c r="TR124" s="1"/>
      <c r="TS124" s="1"/>
      <c r="TT124" s="1"/>
      <c r="TU124" s="1"/>
      <c r="TV124" s="1"/>
      <c r="TW124" s="1"/>
      <c r="TX124" s="1"/>
      <c r="TY124" s="1"/>
      <c r="TZ124" s="1"/>
      <c r="UA124" s="1"/>
      <c r="UB124" s="1"/>
      <c r="UC124" s="1"/>
      <c r="UD124" s="1"/>
      <c r="UE124" s="1"/>
      <c r="UF124" s="1"/>
      <c r="UG124" s="1"/>
      <c r="UH124" s="1"/>
      <c r="UI124" s="1"/>
      <c r="UJ124" s="1"/>
      <c r="UK124" s="1"/>
      <c r="UL124" s="1"/>
      <c r="UM124" s="1"/>
      <c r="UN124" s="1"/>
      <c r="UO124" s="1"/>
      <c r="UP124" s="1"/>
      <c r="UQ124" s="1"/>
      <c r="UR124" s="1"/>
      <c r="US124" s="1"/>
      <c r="UT124" s="1"/>
      <c r="UU124" s="1"/>
      <c r="UV124" s="1"/>
      <c r="UW124" s="1"/>
      <c r="UX124" s="1"/>
      <c r="UY124" s="1"/>
      <c r="UZ124" s="1"/>
      <c r="VA124" s="1"/>
      <c r="VB124" s="1"/>
      <c r="VC124" s="1"/>
      <c r="VD124" s="1"/>
      <c r="VE124" s="1"/>
      <c r="VF124" s="1"/>
      <c r="VG124" s="1"/>
      <c r="VH124" s="1"/>
      <c r="VI124" s="1"/>
      <c r="VJ124" s="1"/>
      <c r="VK124" s="1"/>
      <c r="VL124" s="1"/>
      <c r="VM124" s="1"/>
      <c r="VN124" s="1"/>
      <c r="VO124" s="1"/>
      <c r="VP124" s="1"/>
      <c r="VQ124" s="1"/>
      <c r="VR124" s="1"/>
      <c r="VS124" s="1"/>
      <c r="VT124" s="1"/>
      <c r="VU124" s="1"/>
      <c r="VV124" s="1"/>
      <c r="VW124" s="1"/>
      <c r="VX124" s="1"/>
      <c r="VY124" s="1"/>
      <c r="VZ124" s="1"/>
      <c r="WA124" s="1"/>
      <c r="WB124" s="1"/>
      <c r="WC124" s="1"/>
      <c r="WD124" s="1"/>
      <c r="WE124" s="1"/>
      <c r="WF124" s="1"/>
      <c r="WG124" s="1"/>
      <c r="WH124" s="1"/>
      <c r="WI124" s="1"/>
      <c r="WJ124" s="1"/>
      <c r="WK124" s="1"/>
      <c r="WL124" s="1"/>
      <c r="WM124" s="1"/>
      <c r="WN124" s="1"/>
      <c r="WO124" s="1"/>
      <c r="WP124" s="1"/>
      <c r="WQ124" s="1"/>
      <c r="WR124" s="1"/>
      <c r="WS124" s="1"/>
      <c r="WT124" s="1"/>
      <c r="WU124" s="1"/>
      <c r="WV124" s="1"/>
      <c r="WW124" s="1"/>
      <c r="WX124" s="1"/>
      <c r="WY124" s="1"/>
      <c r="WZ124" s="1"/>
      <c r="XA124" s="1"/>
      <c r="XB124" s="1"/>
      <c r="XC124" s="1"/>
      <c r="XD124" s="1"/>
      <c r="XE124" s="1"/>
      <c r="XF124" s="1"/>
      <c r="XG124" s="1"/>
      <c r="XH124" s="1"/>
      <c r="XI124" s="1"/>
      <c r="XJ124" s="1"/>
      <c r="XK124" s="1"/>
      <c r="XL124" s="1"/>
      <c r="XM124" s="1"/>
      <c r="XN124" s="1"/>
      <c r="XO124" s="1"/>
      <c r="XP124" s="1"/>
      <c r="XQ124" s="1"/>
      <c r="XR124" s="1"/>
      <c r="XS124" s="1"/>
      <c r="XT124" s="1"/>
      <c r="XU124" s="1"/>
      <c r="XV124" s="1"/>
      <c r="XW124" s="1"/>
      <c r="XX124" s="1"/>
      <c r="XY124" s="1"/>
      <c r="XZ124" s="1"/>
      <c r="YA124" s="1"/>
      <c r="YB124" s="1"/>
      <c r="YC124" s="1"/>
      <c r="YD124" s="1"/>
      <c r="YE124" s="1"/>
      <c r="YF124" s="1"/>
      <c r="YG124" s="1"/>
      <c r="YH124" s="1"/>
      <c r="YI124" s="1"/>
      <c r="YJ124" s="1"/>
      <c r="YK124" s="1"/>
      <c r="YL124" s="1"/>
      <c r="YM124" s="1"/>
      <c r="YN124" s="1"/>
      <c r="YO124" s="1"/>
      <c r="YP124" s="1"/>
      <c r="YQ124" s="1"/>
      <c r="YR124" s="1"/>
      <c r="YS124" s="1"/>
      <c r="YT124" s="1"/>
      <c r="YU124" s="1"/>
      <c r="YV124" s="1"/>
      <c r="YW124" s="1"/>
      <c r="YX124" s="1"/>
      <c r="YY124" s="1"/>
      <c r="YZ124" s="1"/>
      <c r="ZA124" s="1"/>
      <c r="ZB124" s="1"/>
      <c r="ZC124" s="1"/>
      <c r="ZD124" s="1"/>
      <c r="ZE124" s="1"/>
      <c r="ZF124" s="1"/>
      <c r="ZG124" s="1"/>
      <c r="ZH124" s="1"/>
      <c r="ZI124" s="1"/>
      <c r="ZJ124" s="1"/>
      <c r="ZK124" s="1"/>
      <c r="ZL124" s="1"/>
      <c r="ZM124" s="1"/>
      <c r="ZN124" s="1"/>
      <c r="ZO124" s="1"/>
      <c r="ZP124" s="1"/>
      <c r="ZQ124" s="1"/>
      <c r="ZR124" s="1"/>
      <c r="ZS124" s="1"/>
      <c r="ZT124" s="1"/>
      <c r="ZU124" s="1"/>
      <c r="ZV124" s="1"/>
      <c r="ZW124" s="1"/>
      <c r="ZX124" s="1"/>
      <c r="ZY124" s="1"/>
      <c r="ZZ124" s="1"/>
      <c r="AAA124" s="1"/>
      <c r="AAB124" s="1"/>
      <c r="AAC124" s="1"/>
      <c r="AAD124" s="1"/>
      <c r="AAE124" s="1"/>
      <c r="AAF124" s="1"/>
      <c r="AAG124" s="1"/>
      <c r="AAH124" s="1"/>
      <c r="AAI124" s="1"/>
      <c r="AAJ124" s="1"/>
      <c r="AAK124" s="1"/>
      <c r="AAL124" s="1"/>
      <c r="AAM124" s="1"/>
      <c r="AAN124" s="1"/>
      <c r="AAO124" s="1"/>
      <c r="AAP124" s="1"/>
      <c r="AAQ124" s="1"/>
      <c r="AAR124" s="1"/>
      <c r="AAS124" s="1"/>
      <c r="AAT124" s="1"/>
      <c r="AAU124" s="1"/>
      <c r="AAV124" s="1"/>
      <c r="AAW124" s="1"/>
      <c r="AAX124" s="1"/>
      <c r="AAY124" s="1"/>
      <c r="AAZ124" s="1"/>
      <c r="ABA124" s="1"/>
      <c r="ABB124" s="1"/>
      <c r="ABC124" s="1"/>
      <c r="ABD124" s="1"/>
      <c r="ABE124" s="1"/>
      <c r="ABF124" s="1"/>
      <c r="ABG124" s="1"/>
      <c r="ABH124" s="1"/>
      <c r="ABI124" s="1"/>
      <c r="ABJ124" s="1"/>
      <c r="ABK124" s="1"/>
      <c r="ABL124" s="1"/>
      <c r="ABM124" s="1"/>
      <c r="ABN124" s="1"/>
      <c r="ABO124" s="1"/>
      <c r="ABP124" s="1"/>
      <c r="ABQ124" s="1"/>
      <c r="ABR124" s="1"/>
      <c r="ABS124" s="1"/>
      <c r="ABT124" s="1"/>
      <c r="ABU124" s="1"/>
      <c r="ABV124" s="1"/>
      <c r="ABW124" s="1"/>
      <c r="ABX124" s="1"/>
      <c r="ABY124" s="1"/>
      <c r="ABZ124" s="1"/>
      <c r="ACA124" s="1"/>
      <c r="ACB124" s="1"/>
      <c r="ACC124" s="1"/>
      <c r="ACD124" s="1"/>
      <c r="ACE124" s="1"/>
      <c r="ACF124" s="1"/>
      <c r="ACG124" s="1"/>
      <c r="ACH124" s="1"/>
      <c r="ACI124" s="1"/>
      <c r="ACJ124" s="1"/>
      <c r="ACK124" s="1"/>
      <c r="ACL124" s="1"/>
      <c r="ACM124" s="1"/>
      <c r="ACN124" s="1"/>
      <c r="ACO124" s="1"/>
      <c r="ACP124" s="1"/>
      <c r="ACQ124" s="1"/>
      <c r="ACR124" s="1"/>
      <c r="ACS124" s="1"/>
      <c r="ACT124" s="1"/>
      <c r="ACU124" s="1"/>
      <c r="ACV124" s="1"/>
      <c r="ACW124" s="1"/>
      <c r="ACX124" s="1"/>
      <c r="ACY124" s="1"/>
      <c r="ACZ124" s="1"/>
      <c r="ADA124" s="1"/>
      <c r="ADB124" s="1"/>
      <c r="ADC124" s="1"/>
      <c r="ADD124" s="1"/>
      <c r="ADE124" s="1"/>
      <c r="ADF124" s="1"/>
      <c r="ADG124" s="1"/>
      <c r="ADH124" s="1"/>
      <c r="ADI124" s="1"/>
      <c r="ADJ124" s="1"/>
      <c r="ADK124" s="1"/>
      <c r="ADL124" s="1"/>
      <c r="ADM124" s="1"/>
      <c r="ADN124" s="1"/>
      <c r="ADO124" s="1"/>
      <c r="ADP124" s="1"/>
      <c r="ADQ124" s="1"/>
      <c r="ADR124" s="1"/>
      <c r="ADS124" s="1"/>
      <c r="ADT124" s="1"/>
      <c r="ADU124" s="1"/>
      <c r="ADV124" s="1"/>
      <c r="ADW124" s="1"/>
      <c r="ADX124" s="1"/>
      <c r="ADY124" s="1"/>
      <c r="ADZ124" s="1"/>
      <c r="AEA124" s="1"/>
      <c r="AEB124" s="1"/>
      <c r="AEC124" s="1"/>
      <c r="AED124" s="1"/>
      <c r="AEE124" s="1"/>
      <c r="AEF124" s="1"/>
      <c r="AEG124" s="1"/>
      <c r="AEH124" s="1"/>
      <c r="AEI124" s="1"/>
      <c r="AEJ124" s="1"/>
      <c r="AEK124" s="1"/>
      <c r="AEL124" s="1"/>
      <c r="AEM124" s="1"/>
      <c r="AEN124" s="1"/>
      <c r="AEO124" s="1"/>
      <c r="AEP124" s="1"/>
      <c r="AEQ124" s="1"/>
      <c r="AER124" s="1"/>
      <c r="AES124" s="1"/>
      <c r="AET124" s="1"/>
      <c r="AEU124" s="1"/>
      <c r="AEV124" s="1"/>
      <c r="AEW124" s="1"/>
      <c r="AEX124" s="1"/>
      <c r="AEY124" s="1"/>
      <c r="AEZ124" s="1"/>
      <c r="AFA124" s="1"/>
      <c r="AFB124" s="1"/>
      <c r="AFC124" s="1"/>
      <c r="AFD124" s="1"/>
      <c r="AFE124" s="1"/>
      <c r="AFF124" s="1"/>
      <c r="AFG124" s="1"/>
      <c r="AFH124" s="1"/>
      <c r="AFI124" s="1"/>
      <c r="AFJ124" s="1"/>
      <c r="AFK124" s="1"/>
      <c r="AFL124" s="1"/>
      <c r="AFM124" s="1"/>
      <c r="AFN124" s="1"/>
      <c r="AFO124" s="1"/>
      <c r="AFP124" s="1"/>
      <c r="AFQ124" s="1"/>
      <c r="AFR124" s="1"/>
      <c r="AFS124" s="1"/>
      <c r="AFT124" s="1"/>
      <c r="AFU124" s="1"/>
      <c r="AFV124" s="1"/>
      <c r="AFW124" s="1"/>
      <c r="AFX124" s="1"/>
      <c r="AFY124" s="1"/>
      <c r="AFZ124" s="1"/>
      <c r="AGA124" s="1"/>
      <c r="AGB124" s="1"/>
      <c r="AGC124" s="1"/>
      <c r="AGD124" s="1"/>
      <c r="AGE124" s="1"/>
      <c r="AGF124" s="1"/>
      <c r="AGG124" s="1"/>
      <c r="AGH124" s="1"/>
      <c r="AGI124" s="1"/>
      <c r="AGJ124" s="1"/>
      <c r="AGK124" s="1"/>
      <c r="AGL124" s="1"/>
      <c r="AGM124" s="1"/>
      <c r="AGN124" s="1"/>
      <c r="AGO124" s="1"/>
      <c r="AGP124" s="1"/>
      <c r="AGQ124" s="1"/>
      <c r="AGR124" s="1"/>
      <c r="AGS124" s="1"/>
      <c r="AGT124" s="1"/>
      <c r="AGU124" s="1"/>
      <c r="AGV124" s="1"/>
      <c r="AGW124" s="1"/>
      <c r="AGX124" s="1"/>
      <c r="AGY124" s="1"/>
      <c r="AGZ124" s="1"/>
      <c r="AHA124" s="1"/>
      <c r="AHB124" s="1"/>
      <c r="AHC124" s="1"/>
      <c r="AHD124" s="1"/>
      <c r="AHE124" s="1"/>
      <c r="AHF124" s="1"/>
      <c r="AHG124" s="1"/>
      <c r="AHH124" s="1"/>
      <c r="AHI124" s="1"/>
      <c r="AHJ124" s="1"/>
      <c r="AHK124" s="1"/>
      <c r="AHL124" s="1"/>
      <c r="AHM124" s="1"/>
      <c r="AHN124" s="1"/>
      <c r="AHO124" s="1"/>
      <c r="AHP124" s="1"/>
      <c r="AHQ124" s="1"/>
      <c r="AHR124" s="1"/>
      <c r="AHS124" s="1"/>
      <c r="AHT124" s="1"/>
      <c r="AHU124" s="1"/>
      <c r="AHV124" s="1"/>
      <c r="AHW124" s="1"/>
      <c r="AHX124" s="1"/>
      <c r="AHY124" s="1"/>
      <c r="AHZ124" s="1"/>
      <c r="AIA124" s="1"/>
      <c r="AIB124" s="1"/>
      <c r="AIC124" s="1"/>
      <c r="AID124" s="1"/>
      <c r="AIE124" s="1"/>
      <c r="AIF124" s="1"/>
      <c r="AIG124" s="1"/>
      <c r="AIH124" s="1"/>
      <c r="AII124" s="1"/>
      <c r="AIJ124" s="1"/>
      <c r="AIK124" s="1"/>
      <c r="AIL124" s="1"/>
      <c r="AIM124" s="1"/>
      <c r="AIN124" s="1"/>
      <c r="AIO124" s="1"/>
      <c r="AIP124" s="1"/>
      <c r="AIQ124" s="1"/>
      <c r="AIR124" s="1"/>
      <c r="AIS124" s="1"/>
      <c r="AIT124" s="1"/>
      <c r="AIU124" s="1"/>
      <c r="AIV124" s="1"/>
      <c r="AIW124" s="1"/>
      <c r="AIX124" s="1"/>
      <c r="AIY124" s="1"/>
      <c r="AIZ124" s="1"/>
      <c r="AJA124" s="1"/>
      <c r="AJB124" s="1"/>
      <c r="AJC124" s="1"/>
      <c r="AJD124" s="1"/>
      <c r="AJE124" s="1"/>
      <c r="AJF124" s="1"/>
      <c r="AJG124" s="1"/>
      <c r="AJH124" s="1"/>
      <c r="AJI124" s="1"/>
      <c r="AJJ124" s="1"/>
      <c r="AJK124" s="1"/>
      <c r="AJL124" s="1"/>
      <c r="AJM124" s="1"/>
      <c r="AJN124" s="1"/>
      <c r="AJO124" s="1"/>
      <c r="AJP124" s="1"/>
      <c r="AJQ124" s="1"/>
      <c r="AJR124" s="1"/>
      <c r="AJS124" s="1"/>
      <c r="AJT124" s="1"/>
      <c r="AJU124" s="1"/>
      <c r="AJV124" s="1"/>
      <c r="AJW124" s="1"/>
      <c r="AJX124" s="1"/>
      <c r="AJY124" s="1"/>
      <c r="AJZ124" s="1"/>
      <c r="AKA124" s="1"/>
      <c r="AKB124" s="1"/>
      <c r="AKC124" s="1"/>
      <c r="AKD124" s="1"/>
      <c r="AKE124" s="1"/>
      <c r="AKF124" s="1"/>
      <c r="AKG124" s="1"/>
      <c r="AKH124" s="1"/>
      <c r="AKI124" s="1"/>
      <c r="AKJ124" s="1"/>
      <c r="AKK124" s="1"/>
      <c r="AKL124" s="1"/>
      <c r="AKM124" s="1"/>
      <c r="AKN124" s="1"/>
      <c r="AKO124" s="1"/>
      <c r="AKP124" s="1"/>
      <c r="AKQ124" s="1"/>
      <c r="AKR124" s="1"/>
      <c r="AKS124" s="1"/>
      <c r="AKT124" s="1"/>
      <c r="AKU124" s="1"/>
      <c r="AKV124" s="1"/>
      <c r="AKW124" s="1"/>
      <c r="AKX124" s="1"/>
      <c r="AKY124" s="1"/>
      <c r="AKZ124" s="1"/>
      <c r="ALA124" s="1"/>
      <c r="ALB124" s="1"/>
      <c r="ALC124" s="1"/>
      <c r="ALD124" s="1"/>
      <c r="ALE124" s="1"/>
      <c r="ALF124" s="1"/>
      <c r="ALG124" s="1"/>
      <c r="ALH124" s="1"/>
      <c r="ALI124" s="1"/>
      <c r="ALJ124" s="1"/>
      <c r="ALK124" s="1"/>
      <c r="ALL124" s="1"/>
      <c r="ALM124" s="1"/>
      <c r="ALN124" s="1"/>
      <c r="ALO124" s="1"/>
      <c r="ALP124" s="1"/>
      <c r="ALQ124" s="1"/>
      <c r="ALR124" s="1"/>
      <c r="ALS124" s="1"/>
      <c r="ALT124" s="1"/>
      <c r="ALU124" s="1"/>
      <c r="ALV124" s="1"/>
      <c r="ALW124" s="1"/>
      <c r="ALX124" s="1"/>
      <c r="ALY124" s="1"/>
      <c r="ALZ124" s="1"/>
      <c r="AMA124" s="1"/>
      <c r="AMB124" s="1"/>
      <c r="AMC124" s="1"/>
      <c r="AMD124" s="1"/>
      <c r="AME124" s="1"/>
      <c r="AMF124" s="1"/>
      <c r="AMG124" s="1"/>
      <c r="AMH124" s="1"/>
      <c r="AMI124" s="1"/>
      <c r="AMJ124" s="1"/>
      <c r="AMK124" s="1"/>
      <c r="AML124" s="1"/>
      <c r="AMM124" s="1"/>
      <c r="AMN124" s="1"/>
      <c r="AMO124" s="1"/>
      <c r="AMP124" s="1"/>
      <c r="AMQ124" s="1"/>
      <c r="AMR124" s="1"/>
      <c r="AMS124" s="1"/>
      <c r="AMT124" s="1"/>
      <c r="AMU124" s="1"/>
      <c r="AMV124" s="1"/>
      <c r="AMW124" s="1"/>
      <c r="AMX124" s="1"/>
      <c r="AMY124" s="1"/>
      <c r="AMZ124" s="1"/>
      <c r="ANA124" s="1"/>
      <c r="ANB124" s="1"/>
      <c r="ANC124" s="1"/>
      <c r="AND124" s="1"/>
      <c r="ANE124" s="1"/>
      <c r="ANF124" s="1"/>
      <c r="ANG124" s="1"/>
      <c r="ANH124" s="1"/>
      <c r="ANI124" s="1"/>
      <c r="ANJ124" s="1"/>
      <c r="ANK124" s="1"/>
      <c r="ANL124" s="1"/>
      <c r="ANM124" s="1"/>
      <c r="ANN124" s="1"/>
      <c r="ANO124" s="1"/>
      <c r="ANP124" s="1"/>
      <c r="ANQ124" s="1"/>
      <c r="ANR124" s="1"/>
      <c r="ANS124" s="1"/>
      <c r="ANT124" s="1"/>
      <c r="ANU124" s="1"/>
      <c r="ANV124" s="1"/>
      <c r="ANW124" s="1"/>
      <c r="ANX124" s="1"/>
      <c r="ANY124" s="1"/>
      <c r="ANZ124" s="1"/>
      <c r="AOA124" s="1"/>
      <c r="AOB124" s="1"/>
      <c r="AOC124" s="1"/>
      <c r="AOD124" s="1"/>
      <c r="AOE124" s="1"/>
      <c r="AOF124" s="1"/>
      <c r="AOG124" s="1"/>
      <c r="AOH124" s="1"/>
      <c r="AOI124" s="1"/>
      <c r="AOJ124" s="1"/>
      <c r="AOK124" s="1"/>
      <c r="AOL124" s="1"/>
      <c r="AOM124" s="1"/>
      <c r="AON124" s="1"/>
      <c r="AOO124" s="1"/>
      <c r="AOP124" s="1"/>
      <c r="AOQ124" s="1"/>
      <c r="AOR124" s="1"/>
      <c r="AOS124" s="1"/>
      <c r="AOT124" s="1"/>
      <c r="AOU124" s="1"/>
      <c r="AOV124" s="1"/>
      <c r="AOW124" s="1"/>
      <c r="AOX124" s="1"/>
      <c r="AOY124" s="1"/>
      <c r="AOZ124" s="1"/>
      <c r="APA124" s="1"/>
      <c r="APB124" s="1"/>
      <c r="APC124" s="1"/>
      <c r="APD124" s="1"/>
      <c r="APE124" s="1"/>
      <c r="APF124" s="1"/>
    </row>
    <row r="125" spans="1:1098" ht="16.5" customHeight="1" x14ac:dyDescent="0.2">
      <c r="A125" s="9" t="s">
        <v>22</v>
      </c>
      <c r="B125" s="345">
        <v>1</v>
      </c>
      <c r="C125" s="345">
        <f>D125+E125</f>
        <v>168</v>
      </c>
      <c r="D125" s="345">
        <v>160</v>
      </c>
      <c r="E125" s="345">
        <v>8</v>
      </c>
      <c r="F125" s="346"/>
      <c r="G125" s="347">
        <v>4.3289999999999997</v>
      </c>
      <c r="H125" s="348">
        <f t="shared" ref="H125" si="50">ROUND(G125*E125*2,2)</f>
        <v>69.260000000000005</v>
      </c>
      <c r="I125" s="346">
        <f t="shared" si="41"/>
        <v>85.6</v>
      </c>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c r="HL125" s="1"/>
      <c r="HM125" s="1"/>
      <c r="HN125" s="1"/>
      <c r="HO125" s="1"/>
      <c r="HP125" s="1"/>
      <c r="HQ125" s="1"/>
      <c r="HR125" s="1"/>
      <c r="HS125" s="1"/>
      <c r="HT125" s="1"/>
      <c r="HU125" s="1"/>
      <c r="HV125" s="1"/>
      <c r="HW125" s="1"/>
      <c r="HX125" s="1"/>
      <c r="HY125" s="1"/>
      <c r="HZ125" s="1"/>
      <c r="IA125" s="1"/>
      <c r="IB125" s="1"/>
      <c r="IC125" s="1"/>
      <c r="ID125" s="1"/>
      <c r="IE125" s="1"/>
      <c r="IF125" s="1"/>
      <c r="IG125" s="1"/>
      <c r="IH125" s="1"/>
      <c r="II125" s="1"/>
      <c r="IJ125" s="1"/>
      <c r="IK125" s="1"/>
      <c r="IL125" s="1"/>
      <c r="IM125" s="1"/>
      <c r="IN125" s="1"/>
      <c r="IO125" s="1"/>
      <c r="IP125" s="1"/>
      <c r="IQ125" s="1"/>
      <c r="IR125" s="1"/>
      <c r="IS125" s="1"/>
      <c r="IT125" s="1"/>
      <c r="IU125" s="1"/>
      <c r="IV125" s="1"/>
      <c r="IW125" s="1"/>
      <c r="IX125" s="1"/>
      <c r="IY125" s="1"/>
      <c r="IZ125" s="1"/>
      <c r="JA125" s="1"/>
      <c r="JB125" s="1"/>
      <c r="JC125" s="1"/>
      <c r="JD125" s="1"/>
      <c r="JE125" s="1"/>
      <c r="JF125" s="1"/>
      <c r="JG125" s="1"/>
      <c r="JH125" s="1"/>
      <c r="JI125" s="1"/>
      <c r="JJ125" s="1"/>
      <c r="JK125" s="1"/>
      <c r="JL125" s="1"/>
      <c r="JM125" s="1"/>
      <c r="JN125" s="1"/>
      <c r="JO125" s="1"/>
      <c r="JP125" s="1"/>
      <c r="JQ125" s="1"/>
      <c r="JR125" s="1"/>
      <c r="JS125" s="1"/>
      <c r="JT125" s="1"/>
      <c r="JU125" s="1"/>
      <c r="JV125" s="1"/>
      <c r="JW125" s="1"/>
      <c r="JX125" s="1"/>
      <c r="JY125" s="1"/>
      <c r="JZ125" s="1"/>
      <c r="KA125" s="1"/>
      <c r="KB125" s="1"/>
      <c r="KC125" s="1"/>
      <c r="KD125" s="1"/>
      <c r="KE125" s="1"/>
      <c r="KF125" s="1"/>
      <c r="KG125" s="1"/>
      <c r="KH125" s="1"/>
      <c r="KI125" s="1"/>
      <c r="KJ125" s="1"/>
      <c r="KK125" s="1"/>
      <c r="KL125" s="1"/>
      <c r="KM125" s="1"/>
      <c r="KN125" s="1"/>
      <c r="KO125" s="1"/>
      <c r="KP125" s="1"/>
      <c r="KQ125" s="1"/>
      <c r="KR125" s="1"/>
      <c r="KS125" s="1"/>
      <c r="KT125" s="1"/>
      <c r="KU125" s="1"/>
      <c r="KV125" s="1"/>
      <c r="KW125" s="1"/>
      <c r="KX125" s="1"/>
      <c r="KY125" s="1"/>
      <c r="KZ125" s="1"/>
      <c r="LA125" s="1"/>
      <c r="LB125" s="1"/>
      <c r="LC125" s="1"/>
      <c r="LD125" s="1"/>
      <c r="LE125" s="1"/>
      <c r="LF125" s="1"/>
      <c r="LG125" s="1"/>
      <c r="LH125" s="1"/>
      <c r="LI125" s="1"/>
      <c r="LJ125" s="1"/>
      <c r="LK125" s="1"/>
      <c r="LL125" s="1"/>
      <c r="LM125" s="1"/>
      <c r="LN125" s="1"/>
      <c r="LO125" s="1"/>
      <c r="LP125" s="1"/>
      <c r="LQ125" s="1"/>
      <c r="LR125" s="1"/>
      <c r="LS125" s="1"/>
      <c r="LT125" s="1"/>
      <c r="LU125" s="1"/>
      <c r="LV125" s="1"/>
      <c r="LW125" s="1"/>
      <c r="LX125" s="1"/>
      <c r="LY125" s="1"/>
      <c r="LZ125" s="1"/>
      <c r="MA125" s="1"/>
      <c r="MB125" s="1"/>
      <c r="MC125" s="1"/>
      <c r="MD125" s="1"/>
      <c r="ME125" s="1"/>
      <c r="MF125" s="1"/>
      <c r="MG125" s="1"/>
      <c r="MH125" s="1"/>
      <c r="MI125" s="1"/>
      <c r="MJ125" s="1"/>
      <c r="MK125" s="1"/>
      <c r="ML125" s="1"/>
      <c r="MM125" s="1"/>
      <c r="MN125" s="1"/>
      <c r="MO125" s="1"/>
      <c r="MP125" s="1"/>
      <c r="MQ125" s="1"/>
      <c r="MR125" s="1"/>
      <c r="MS125" s="1"/>
      <c r="MT125" s="1"/>
      <c r="MU125" s="1"/>
      <c r="MV125" s="1"/>
      <c r="MW125" s="1"/>
      <c r="MX125" s="1"/>
      <c r="MY125" s="1"/>
      <c r="MZ125" s="1"/>
      <c r="NA125" s="1"/>
      <c r="NB125" s="1"/>
      <c r="NC125" s="1"/>
      <c r="ND125" s="1"/>
      <c r="NE125" s="1"/>
      <c r="NF125" s="1"/>
      <c r="NG125" s="1"/>
      <c r="NH125" s="1"/>
      <c r="NI125" s="1"/>
      <c r="NJ125" s="1"/>
      <c r="NK125" s="1"/>
      <c r="NL125" s="1"/>
      <c r="NM125" s="1"/>
      <c r="NN125" s="1"/>
      <c r="NO125" s="1"/>
      <c r="NP125" s="1"/>
      <c r="NQ125" s="1"/>
      <c r="NR125" s="1"/>
      <c r="NS125" s="1"/>
      <c r="NT125" s="1"/>
      <c r="NU125" s="1"/>
      <c r="NV125" s="1"/>
      <c r="NW125" s="1"/>
      <c r="NX125" s="1"/>
      <c r="NY125" s="1"/>
      <c r="NZ125" s="1"/>
      <c r="OA125" s="1"/>
      <c r="OB125" s="1"/>
      <c r="OC125" s="1"/>
      <c r="OD125" s="1"/>
      <c r="OE125" s="1"/>
      <c r="OF125" s="1"/>
      <c r="OG125" s="1"/>
      <c r="OH125" s="1"/>
      <c r="OI125" s="1"/>
      <c r="OJ125" s="1"/>
      <c r="OK125" s="1"/>
      <c r="OL125" s="1"/>
      <c r="OM125" s="1"/>
      <c r="ON125" s="1"/>
      <c r="OO125" s="1"/>
      <c r="OP125" s="1"/>
      <c r="OQ125" s="1"/>
      <c r="OR125" s="1"/>
      <c r="OS125" s="1"/>
      <c r="OT125" s="1"/>
      <c r="OU125" s="1"/>
      <c r="OV125" s="1"/>
      <c r="OW125" s="1"/>
      <c r="OX125" s="1"/>
      <c r="OY125" s="1"/>
      <c r="OZ125" s="1"/>
      <c r="PA125" s="1"/>
      <c r="PB125" s="1"/>
      <c r="PC125" s="1"/>
      <c r="PD125" s="1"/>
      <c r="PE125" s="1"/>
      <c r="PF125" s="1"/>
      <c r="PG125" s="1"/>
      <c r="PH125" s="1"/>
      <c r="PI125" s="1"/>
      <c r="PJ125" s="1"/>
      <c r="PK125" s="1"/>
      <c r="PL125" s="1"/>
      <c r="PM125" s="1"/>
      <c r="PN125" s="1"/>
      <c r="PO125" s="1"/>
      <c r="PP125" s="1"/>
      <c r="PQ125" s="1"/>
      <c r="PR125" s="1"/>
      <c r="PS125" s="1"/>
      <c r="PT125" s="1"/>
      <c r="PU125" s="1"/>
      <c r="PV125" s="1"/>
      <c r="PW125" s="1"/>
      <c r="PX125" s="1"/>
      <c r="PY125" s="1"/>
      <c r="PZ125" s="1"/>
      <c r="QA125" s="1"/>
      <c r="QB125" s="1"/>
      <c r="QC125" s="1"/>
      <c r="QD125" s="1"/>
      <c r="QE125" s="1"/>
      <c r="QF125" s="1"/>
      <c r="QG125" s="1"/>
      <c r="QH125" s="1"/>
      <c r="QI125" s="1"/>
      <c r="QJ125" s="1"/>
      <c r="QK125" s="1"/>
      <c r="QL125" s="1"/>
      <c r="QM125" s="1"/>
      <c r="QN125" s="1"/>
      <c r="QO125" s="1"/>
      <c r="QP125" s="1"/>
      <c r="QQ125" s="1"/>
      <c r="QR125" s="1"/>
      <c r="QS125" s="1"/>
      <c r="QT125" s="1"/>
      <c r="QU125" s="1"/>
      <c r="QV125" s="1"/>
      <c r="QW125" s="1"/>
      <c r="QX125" s="1"/>
      <c r="QY125" s="1"/>
      <c r="QZ125" s="1"/>
      <c r="RA125" s="1"/>
      <c r="RB125" s="1"/>
      <c r="RC125" s="1"/>
      <c r="RD125" s="1"/>
      <c r="RE125" s="1"/>
      <c r="RF125" s="1"/>
      <c r="RG125" s="1"/>
      <c r="RH125" s="1"/>
      <c r="RI125" s="1"/>
      <c r="RJ125" s="1"/>
      <c r="RK125" s="1"/>
      <c r="RL125" s="1"/>
      <c r="RM125" s="1"/>
      <c r="RN125" s="1"/>
      <c r="RO125" s="1"/>
      <c r="RP125" s="1"/>
      <c r="RQ125" s="1"/>
      <c r="RR125" s="1"/>
      <c r="RS125" s="1"/>
      <c r="RT125" s="1"/>
      <c r="RU125" s="1"/>
      <c r="RV125" s="1"/>
      <c r="RW125" s="1"/>
      <c r="RX125" s="1"/>
      <c r="RY125" s="1"/>
      <c r="RZ125" s="1"/>
      <c r="SA125" s="1"/>
      <c r="SB125" s="1"/>
      <c r="SC125" s="1"/>
      <c r="SD125" s="1"/>
      <c r="SE125" s="1"/>
      <c r="SF125" s="1"/>
      <c r="SG125" s="1"/>
      <c r="SH125" s="1"/>
      <c r="SI125" s="1"/>
      <c r="SJ125" s="1"/>
      <c r="SK125" s="1"/>
      <c r="SL125" s="1"/>
      <c r="SM125" s="1"/>
      <c r="SN125" s="1"/>
      <c r="SO125" s="1"/>
      <c r="SP125" s="1"/>
      <c r="SQ125" s="1"/>
      <c r="SR125" s="1"/>
      <c r="SS125" s="1"/>
      <c r="ST125" s="1"/>
      <c r="SU125" s="1"/>
      <c r="SV125" s="1"/>
      <c r="SW125" s="1"/>
      <c r="SX125" s="1"/>
      <c r="SY125" s="1"/>
      <c r="SZ125" s="1"/>
      <c r="TA125" s="1"/>
      <c r="TB125" s="1"/>
      <c r="TC125" s="1"/>
      <c r="TD125" s="1"/>
      <c r="TE125" s="1"/>
      <c r="TF125" s="1"/>
      <c r="TG125" s="1"/>
      <c r="TH125" s="1"/>
      <c r="TI125" s="1"/>
      <c r="TJ125" s="1"/>
      <c r="TK125" s="1"/>
      <c r="TL125" s="1"/>
      <c r="TM125" s="1"/>
      <c r="TN125" s="1"/>
      <c r="TO125" s="1"/>
      <c r="TP125" s="1"/>
      <c r="TQ125" s="1"/>
      <c r="TR125" s="1"/>
      <c r="TS125" s="1"/>
      <c r="TT125" s="1"/>
      <c r="TU125" s="1"/>
      <c r="TV125" s="1"/>
      <c r="TW125" s="1"/>
      <c r="TX125" s="1"/>
      <c r="TY125" s="1"/>
      <c r="TZ125" s="1"/>
      <c r="UA125" s="1"/>
      <c r="UB125" s="1"/>
      <c r="UC125" s="1"/>
      <c r="UD125" s="1"/>
      <c r="UE125" s="1"/>
      <c r="UF125" s="1"/>
      <c r="UG125" s="1"/>
      <c r="UH125" s="1"/>
      <c r="UI125" s="1"/>
      <c r="UJ125" s="1"/>
      <c r="UK125" s="1"/>
      <c r="UL125" s="1"/>
      <c r="UM125" s="1"/>
      <c r="UN125" s="1"/>
      <c r="UO125" s="1"/>
      <c r="UP125" s="1"/>
      <c r="UQ125" s="1"/>
      <c r="UR125" s="1"/>
      <c r="US125" s="1"/>
      <c r="UT125" s="1"/>
      <c r="UU125" s="1"/>
      <c r="UV125" s="1"/>
      <c r="UW125" s="1"/>
      <c r="UX125" s="1"/>
      <c r="UY125" s="1"/>
      <c r="UZ125" s="1"/>
      <c r="VA125" s="1"/>
      <c r="VB125" s="1"/>
      <c r="VC125" s="1"/>
      <c r="VD125" s="1"/>
      <c r="VE125" s="1"/>
      <c r="VF125" s="1"/>
      <c r="VG125" s="1"/>
      <c r="VH125" s="1"/>
      <c r="VI125" s="1"/>
      <c r="VJ125" s="1"/>
      <c r="VK125" s="1"/>
      <c r="VL125" s="1"/>
      <c r="VM125" s="1"/>
      <c r="VN125" s="1"/>
      <c r="VO125" s="1"/>
      <c r="VP125" s="1"/>
      <c r="VQ125" s="1"/>
      <c r="VR125" s="1"/>
      <c r="VS125" s="1"/>
      <c r="VT125" s="1"/>
      <c r="VU125" s="1"/>
      <c r="VV125" s="1"/>
      <c r="VW125" s="1"/>
      <c r="VX125" s="1"/>
      <c r="VY125" s="1"/>
      <c r="VZ125" s="1"/>
      <c r="WA125" s="1"/>
      <c r="WB125" s="1"/>
      <c r="WC125" s="1"/>
      <c r="WD125" s="1"/>
      <c r="WE125" s="1"/>
      <c r="WF125" s="1"/>
      <c r="WG125" s="1"/>
      <c r="WH125" s="1"/>
      <c r="WI125" s="1"/>
      <c r="WJ125" s="1"/>
      <c r="WK125" s="1"/>
      <c r="WL125" s="1"/>
      <c r="WM125" s="1"/>
      <c r="WN125" s="1"/>
      <c r="WO125" s="1"/>
      <c r="WP125" s="1"/>
      <c r="WQ125" s="1"/>
      <c r="WR125" s="1"/>
      <c r="WS125" s="1"/>
      <c r="WT125" s="1"/>
      <c r="WU125" s="1"/>
      <c r="WV125" s="1"/>
      <c r="WW125" s="1"/>
      <c r="WX125" s="1"/>
      <c r="WY125" s="1"/>
      <c r="WZ125" s="1"/>
      <c r="XA125" s="1"/>
      <c r="XB125" s="1"/>
      <c r="XC125" s="1"/>
      <c r="XD125" s="1"/>
      <c r="XE125" s="1"/>
      <c r="XF125" s="1"/>
      <c r="XG125" s="1"/>
      <c r="XH125" s="1"/>
      <c r="XI125" s="1"/>
      <c r="XJ125" s="1"/>
      <c r="XK125" s="1"/>
      <c r="XL125" s="1"/>
      <c r="XM125" s="1"/>
      <c r="XN125" s="1"/>
      <c r="XO125" s="1"/>
      <c r="XP125" s="1"/>
      <c r="XQ125" s="1"/>
      <c r="XR125" s="1"/>
      <c r="XS125" s="1"/>
      <c r="XT125" s="1"/>
      <c r="XU125" s="1"/>
      <c r="XV125" s="1"/>
      <c r="XW125" s="1"/>
      <c r="XX125" s="1"/>
      <c r="XY125" s="1"/>
      <c r="XZ125" s="1"/>
      <c r="YA125" s="1"/>
      <c r="YB125" s="1"/>
      <c r="YC125" s="1"/>
      <c r="YD125" s="1"/>
      <c r="YE125" s="1"/>
      <c r="YF125" s="1"/>
      <c r="YG125" s="1"/>
      <c r="YH125" s="1"/>
      <c r="YI125" s="1"/>
      <c r="YJ125" s="1"/>
      <c r="YK125" s="1"/>
      <c r="YL125" s="1"/>
      <c r="YM125" s="1"/>
      <c r="YN125" s="1"/>
      <c r="YO125" s="1"/>
      <c r="YP125" s="1"/>
      <c r="YQ125" s="1"/>
      <c r="YR125" s="1"/>
      <c r="YS125" s="1"/>
      <c r="YT125" s="1"/>
      <c r="YU125" s="1"/>
      <c r="YV125" s="1"/>
      <c r="YW125" s="1"/>
      <c r="YX125" s="1"/>
      <c r="YY125" s="1"/>
      <c r="YZ125" s="1"/>
      <c r="ZA125" s="1"/>
      <c r="ZB125" s="1"/>
      <c r="ZC125" s="1"/>
      <c r="ZD125" s="1"/>
      <c r="ZE125" s="1"/>
      <c r="ZF125" s="1"/>
      <c r="ZG125" s="1"/>
      <c r="ZH125" s="1"/>
      <c r="ZI125" s="1"/>
      <c r="ZJ125" s="1"/>
      <c r="ZK125" s="1"/>
      <c r="ZL125" s="1"/>
      <c r="ZM125" s="1"/>
      <c r="ZN125" s="1"/>
      <c r="ZO125" s="1"/>
      <c r="ZP125" s="1"/>
      <c r="ZQ125" s="1"/>
      <c r="ZR125" s="1"/>
      <c r="ZS125" s="1"/>
      <c r="ZT125" s="1"/>
      <c r="ZU125" s="1"/>
      <c r="ZV125" s="1"/>
      <c r="ZW125" s="1"/>
      <c r="ZX125" s="1"/>
      <c r="ZY125" s="1"/>
      <c r="ZZ125" s="1"/>
      <c r="AAA125" s="1"/>
      <c r="AAB125" s="1"/>
      <c r="AAC125" s="1"/>
      <c r="AAD125" s="1"/>
      <c r="AAE125" s="1"/>
      <c r="AAF125" s="1"/>
      <c r="AAG125" s="1"/>
      <c r="AAH125" s="1"/>
      <c r="AAI125" s="1"/>
      <c r="AAJ125" s="1"/>
      <c r="AAK125" s="1"/>
      <c r="AAL125" s="1"/>
      <c r="AAM125" s="1"/>
      <c r="AAN125" s="1"/>
      <c r="AAO125" s="1"/>
      <c r="AAP125" s="1"/>
      <c r="AAQ125" s="1"/>
      <c r="AAR125" s="1"/>
      <c r="AAS125" s="1"/>
      <c r="AAT125" s="1"/>
      <c r="AAU125" s="1"/>
      <c r="AAV125" s="1"/>
      <c r="AAW125" s="1"/>
      <c r="AAX125" s="1"/>
      <c r="AAY125" s="1"/>
      <c r="AAZ125" s="1"/>
      <c r="ABA125" s="1"/>
      <c r="ABB125" s="1"/>
      <c r="ABC125" s="1"/>
      <c r="ABD125" s="1"/>
      <c r="ABE125" s="1"/>
      <c r="ABF125" s="1"/>
      <c r="ABG125" s="1"/>
      <c r="ABH125" s="1"/>
      <c r="ABI125" s="1"/>
      <c r="ABJ125" s="1"/>
      <c r="ABK125" s="1"/>
      <c r="ABL125" s="1"/>
      <c r="ABM125" s="1"/>
      <c r="ABN125" s="1"/>
      <c r="ABO125" s="1"/>
      <c r="ABP125" s="1"/>
      <c r="ABQ125" s="1"/>
      <c r="ABR125" s="1"/>
      <c r="ABS125" s="1"/>
      <c r="ABT125" s="1"/>
      <c r="ABU125" s="1"/>
      <c r="ABV125" s="1"/>
      <c r="ABW125" s="1"/>
      <c r="ABX125" s="1"/>
      <c r="ABY125" s="1"/>
      <c r="ABZ125" s="1"/>
      <c r="ACA125" s="1"/>
      <c r="ACB125" s="1"/>
      <c r="ACC125" s="1"/>
      <c r="ACD125" s="1"/>
      <c r="ACE125" s="1"/>
      <c r="ACF125" s="1"/>
      <c r="ACG125" s="1"/>
      <c r="ACH125" s="1"/>
      <c r="ACI125" s="1"/>
      <c r="ACJ125" s="1"/>
      <c r="ACK125" s="1"/>
      <c r="ACL125" s="1"/>
      <c r="ACM125" s="1"/>
      <c r="ACN125" s="1"/>
      <c r="ACO125" s="1"/>
      <c r="ACP125" s="1"/>
      <c r="ACQ125" s="1"/>
      <c r="ACR125" s="1"/>
      <c r="ACS125" s="1"/>
      <c r="ACT125" s="1"/>
      <c r="ACU125" s="1"/>
      <c r="ACV125" s="1"/>
      <c r="ACW125" s="1"/>
      <c r="ACX125" s="1"/>
      <c r="ACY125" s="1"/>
      <c r="ACZ125" s="1"/>
      <c r="ADA125" s="1"/>
      <c r="ADB125" s="1"/>
      <c r="ADC125" s="1"/>
      <c r="ADD125" s="1"/>
      <c r="ADE125" s="1"/>
      <c r="ADF125" s="1"/>
      <c r="ADG125" s="1"/>
      <c r="ADH125" s="1"/>
      <c r="ADI125" s="1"/>
      <c r="ADJ125" s="1"/>
      <c r="ADK125" s="1"/>
      <c r="ADL125" s="1"/>
      <c r="ADM125" s="1"/>
      <c r="ADN125" s="1"/>
      <c r="ADO125" s="1"/>
      <c r="ADP125" s="1"/>
      <c r="ADQ125" s="1"/>
      <c r="ADR125" s="1"/>
      <c r="ADS125" s="1"/>
      <c r="ADT125" s="1"/>
      <c r="ADU125" s="1"/>
      <c r="ADV125" s="1"/>
      <c r="ADW125" s="1"/>
      <c r="ADX125" s="1"/>
      <c r="ADY125" s="1"/>
      <c r="ADZ125" s="1"/>
      <c r="AEA125" s="1"/>
      <c r="AEB125" s="1"/>
      <c r="AEC125" s="1"/>
      <c r="AED125" s="1"/>
      <c r="AEE125" s="1"/>
      <c r="AEF125" s="1"/>
      <c r="AEG125" s="1"/>
      <c r="AEH125" s="1"/>
      <c r="AEI125" s="1"/>
      <c r="AEJ125" s="1"/>
      <c r="AEK125" s="1"/>
      <c r="AEL125" s="1"/>
      <c r="AEM125" s="1"/>
      <c r="AEN125" s="1"/>
      <c r="AEO125" s="1"/>
      <c r="AEP125" s="1"/>
      <c r="AEQ125" s="1"/>
      <c r="AER125" s="1"/>
      <c r="AES125" s="1"/>
      <c r="AET125" s="1"/>
      <c r="AEU125" s="1"/>
      <c r="AEV125" s="1"/>
      <c r="AEW125" s="1"/>
      <c r="AEX125" s="1"/>
      <c r="AEY125" s="1"/>
      <c r="AEZ125" s="1"/>
      <c r="AFA125" s="1"/>
      <c r="AFB125" s="1"/>
      <c r="AFC125" s="1"/>
      <c r="AFD125" s="1"/>
      <c r="AFE125" s="1"/>
      <c r="AFF125" s="1"/>
      <c r="AFG125" s="1"/>
      <c r="AFH125" s="1"/>
      <c r="AFI125" s="1"/>
      <c r="AFJ125" s="1"/>
      <c r="AFK125" s="1"/>
      <c r="AFL125" s="1"/>
      <c r="AFM125" s="1"/>
      <c r="AFN125" s="1"/>
      <c r="AFO125" s="1"/>
      <c r="AFP125" s="1"/>
      <c r="AFQ125" s="1"/>
      <c r="AFR125" s="1"/>
      <c r="AFS125" s="1"/>
      <c r="AFT125" s="1"/>
      <c r="AFU125" s="1"/>
      <c r="AFV125" s="1"/>
      <c r="AFW125" s="1"/>
      <c r="AFX125" s="1"/>
      <c r="AFY125" s="1"/>
      <c r="AFZ125" s="1"/>
      <c r="AGA125" s="1"/>
      <c r="AGB125" s="1"/>
      <c r="AGC125" s="1"/>
      <c r="AGD125" s="1"/>
      <c r="AGE125" s="1"/>
      <c r="AGF125" s="1"/>
      <c r="AGG125" s="1"/>
      <c r="AGH125" s="1"/>
      <c r="AGI125" s="1"/>
      <c r="AGJ125" s="1"/>
      <c r="AGK125" s="1"/>
      <c r="AGL125" s="1"/>
      <c r="AGM125" s="1"/>
      <c r="AGN125" s="1"/>
      <c r="AGO125" s="1"/>
      <c r="AGP125" s="1"/>
      <c r="AGQ125" s="1"/>
      <c r="AGR125" s="1"/>
      <c r="AGS125" s="1"/>
      <c r="AGT125" s="1"/>
      <c r="AGU125" s="1"/>
      <c r="AGV125" s="1"/>
      <c r="AGW125" s="1"/>
      <c r="AGX125" s="1"/>
      <c r="AGY125" s="1"/>
      <c r="AGZ125" s="1"/>
      <c r="AHA125" s="1"/>
      <c r="AHB125" s="1"/>
      <c r="AHC125" s="1"/>
      <c r="AHD125" s="1"/>
      <c r="AHE125" s="1"/>
      <c r="AHF125" s="1"/>
      <c r="AHG125" s="1"/>
      <c r="AHH125" s="1"/>
      <c r="AHI125" s="1"/>
      <c r="AHJ125" s="1"/>
      <c r="AHK125" s="1"/>
      <c r="AHL125" s="1"/>
      <c r="AHM125" s="1"/>
      <c r="AHN125" s="1"/>
      <c r="AHO125" s="1"/>
      <c r="AHP125" s="1"/>
      <c r="AHQ125" s="1"/>
      <c r="AHR125" s="1"/>
      <c r="AHS125" s="1"/>
      <c r="AHT125" s="1"/>
      <c r="AHU125" s="1"/>
      <c r="AHV125" s="1"/>
      <c r="AHW125" s="1"/>
      <c r="AHX125" s="1"/>
      <c r="AHY125" s="1"/>
      <c r="AHZ125" s="1"/>
      <c r="AIA125" s="1"/>
      <c r="AIB125" s="1"/>
      <c r="AIC125" s="1"/>
      <c r="AID125" s="1"/>
      <c r="AIE125" s="1"/>
      <c r="AIF125" s="1"/>
      <c r="AIG125" s="1"/>
      <c r="AIH125" s="1"/>
      <c r="AII125" s="1"/>
      <c r="AIJ125" s="1"/>
      <c r="AIK125" s="1"/>
      <c r="AIL125" s="1"/>
      <c r="AIM125" s="1"/>
      <c r="AIN125" s="1"/>
      <c r="AIO125" s="1"/>
      <c r="AIP125" s="1"/>
      <c r="AIQ125" s="1"/>
      <c r="AIR125" s="1"/>
      <c r="AIS125" s="1"/>
      <c r="AIT125" s="1"/>
      <c r="AIU125" s="1"/>
      <c r="AIV125" s="1"/>
      <c r="AIW125" s="1"/>
      <c r="AIX125" s="1"/>
      <c r="AIY125" s="1"/>
      <c r="AIZ125" s="1"/>
      <c r="AJA125" s="1"/>
      <c r="AJB125" s="1"/>
      <c r="AJC125" s="1"/>
      <c r="AJD125" s="1"/>
      <c r="AJE125" s="1"/>
      <c r="AJF125" s="1"/>
      <c r="AJG125" s="1"/>
      <c r="AJH125" s="1"/>
      <c r="AJI125" s="1"/>
      <c r="AJJ125" s="1"/>
      <c r="AJK125" s="1"/>
      <c r="AJL125" s="1"/>
      <c r="AJM125" s="1"/>
      <c r="AJN125" s="1"/>
      <c r="AJO125" s="1"/>
      <c r="AJP125" s="1"/>
      <c r="AJQ125" s="1"/>
      <c r="AJR125" s="1"/>
      <c r="AJS125" s="1"/>
      <c r="AJT125" s="1"/>
      <c r="AJU125" s="1"/>
      <c r="AJV125" s="1"/>
      <c r="AJW125" s="1"/>
      <c r="AJX125" s="1"/>
      <c r="AJY125" s="1"/>
      <c r="AJZ125" s="1"/>
      <c r="AKA125" s="1"/>
      <c r="AKB125" s="1"/>
      <c r="AKC125" s="1"/>
      <c r="AKD125" s="1"/>
      <c r="AKE125" s="1"/>
      <c r="AKF125" s="1"/>
      <c r="AKG125" s="1"/>
      <c r="AKH125" s="1"/>
      <c r="AKI125" s="1"/>
      <c r="AKJ125" s="1"/>
      <c r="AKK125" s="1"/>
      <c r="AKL125" s="1"/>
      <c r="AKM125" s="1"/>
      <c r="AKN125" s="1"/>
      <c r="AKO125" s="1"/>
      <c r="AKP125" s="1"/>
      <c r="AKQ125" s="1"/>
      <c r="AKR125" s="1"/>
      <c r="AKS125" s="1"/>
      <c r="AKT125" s="1"/>
      <c r="AKU125" s="1"/>
      <c r="AKV125" s="1"/>
      <c r="AKW125" s="1"/>
      <c r="AKX125" s="1"/>
      <c r="AKY125" s="1"/>
      <c r="AKZ125" s="1"/>
      <c r="ALA125" s="1"/>
      <c r="ALB125" s="1"/>
      <c r="ALC125" s="1"/>
      <c r="ALD125" s="1"/>
      <c r="ALE125" s="1"/>
      <c r="ALF125" s="1"/>
      <c r="ALG125" s="1"/>
      <c r="ALH125" s="1"/>
      <c r="ALI125" s="1"/>
      <c r="ALJ125" s="1"/>
      <c r="ALK125" s="1"/>
      <c r="ALL125" s="1"/>
      <c r="ALM125" s="1"/>
      <c r="ALN125" s="1"/>
      <c r="ALO125" s="1"/>
      <c r="ALP125" s="1"/>
      <c r="ALQ125" s="1"/>
      <c r="ALR125" s="1"/>
      <c r="ALS125" s="1"/>
      <c r="ALT125" s="1"/>
      <c r="ALU125" s="1"/>
      <c r="ALV125" s="1"/>
      <c r="ALW125" s="1"/>
      <c r="ALX125" s="1"/>
      <c r="ALY125" s="1"/>
      <c r="ALZ125" s="1"/>
      <c r="AMA125" s="1"/>
      <c r="AMB125" s="1"/>
      <c r="AMC125" s="1"/>
      <c r="AMD125" s="1"/>
      <c r="AME125" s="1"/>
      <c r="AMF125" s="1"/>
      <c r="AMG125" s="1"/>
      <c r="AMH125" s="1"/>
      <c r="AMI125" s="1"/>
      <c r="AMJ125" s="1"/>
      <c r="AMK125" s="1"/>
      <c r="AML125" s="1"/>
      <c r="AMM125" s="1"/>
      <c r="AMN125" s="1"/>
      <c r="AMO125" s="1"/>
      <c r="AMP125" s="1"/>
      <c r="AMQ125" s="1"/>
      <c r="AMR125" s="1"/>
      <c r="AMS125" s="1"/>
      <c r="AMT125" s="1"/>
      <c r="AMU125" s="1"/>
      <c r="AMV125" s="1"/>
      <c r="AMW125" s="1"/>
      <c r="AMX125" s="1"/>
      <c r="AMY125" s="1"/>
      <c r="AMZ125" s="1"/>
      <c r="ANA125" s="1"/>
      <c r="ANB125" s="1"/>
      <c r="ANC125" s="1"/>
      <c r="AND125" s="1"/>
      <c r="ANE125" s="1"/>
      <c r="ANF125" s="1"/>
      <c r="ANG125" s="1"/>
      <c r="ANH125" s="1"/>
      <c r="ANI125" s="1"/>
      <c r="ANJ125" s="1"/>
      <c r="ANK125" s="1"/>
      <c r="ANL125" s="1"/>
      <c r="ANM125" s="1"/>
      <c r="ANN125" s="1"/>
      <c r="ANO125" s="1"/>
      <c r="ANP125" s="1"/>
      <c r="ANQ125" s="1"/>
      <c r="ANR125" s="1"/>
      <c r="ANS125" s="1"/>
      <c r="ANT125" s="1"/>
      <c r="ANU125" s="1"/>
      <c r="ANV125" s="1"/>
      <c r="ANW125" s="1"/>
      <c r="ANX125" s="1"/>
      <c r="ANY125" s="1"/>
      <c r="ANZ125" s="1"/>
      <c r="AOA125" s="1"/>
      <c r="AOB125" s="1"/>
      <c r="AOC125" s="1"/>
      <c r="AOD125" s="1"/>
      <c r="AOE125" s="1"/>
      <c r="AOF125" s="1"/>
      <c r="AOG125" s="1"/>
      <c r="AOH125" s="1"/>
      <c r="AOI125" s="1"/>
      <c r="AOJ125" s="1"/>
      <c r="AOK125" s="1"/>
      <c r="AOL125" s="1"/>
      <c r="AOM125" s="1"/>
      <c r="AON125" s="1"/>
      <c r="AOO125" s="1"/>
      <c r="AOP125" s="1"/>
      <c r="AOQ125" s="1"/>
      <c r="AOR125" s="1"/>
      <c r="AOS125" s="1"/>
      <c r="AOT125" s="1"/>
      <c r="AOU125" s="1"/>
      <c r="AOV125" s="1"/>
      <c r="AOW125" s="1"/>
      <c r="AOX125" s="1"/>
      <c r="AOY125" s="1"/>
      <c r="AOZ125" s="1"/>
      <c r="APA125" s="1"/>
      <c r="APB125" s="1"/>
      <c r="APC125" s="1"/>
      <c r="APD125" s="1"/>
      <c r="APE125" s="1"/>
      <c r="APF125" s="1"/>
    </row>
    <row r="126" spans="1:1098" ht="25.5" x14ac:dyDescent="0.2">
      <c r="A126" s="332" t="s">
        <v>19</v>
      </c>
      <c r="B126" s="344">
        <f>SUM(B127:B128)</f>
        <v>2</v>
      </c>
      <c r="C126" s="344"/>
      <c r="D126" s="344"/>
      <c r="E126" s="344">
        <f>SUM(E127:E128)</f>
        <v>29</v>
      </c>
      <c r="F126" s="344"/>
      <c r="G126" s="349"/>
      <c r="H126" s="350">
        <f>SUM(H127:H128)</f>
        <v>234.43</v>
      </c>
      <c r="I126" s="350">
        <f>SUM(I127:I128)</f>
        <v>289.74</v>
      </c>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c r="FT126" s="1"/>
      <c r="FU126" s="1"/>
      <c r="FV126" s="1"/>
      <c r="FW126" s="1"/>
      <c r="FX126" s="1"/>
      <c r="FY126" s="1"/>
      <c r="FZ126" s="1"/>
      <c r="GA126" s="1"/>
      <c r="GB126" s="1"/>
      <c r="GC126" s="1"/>
      <c r="GD126" s="1"/>
      <c r="GE126" s="1"/>
      <c r="GF126" s="1"/>
      <c r="GG126" s="1"/>
      <c r="GH126" s="1"/>
      <c r="GI126" s="1"/>
      <c r="GJ126" s="1"/>
      <c r="GK126" s="1"/>
      <c r="GL126" s="1"/>
      <c r="GM126" s="1"/>
      <c r="GN126" s="1"/>
      <c r="GO126" s="1"/>
      <c r="GP126" s="1"/>
      <c r="GQ126" s="1"/>
      <c r="GR126" s="1"/>
      <c r="GS126" s="1"/>
      <c r="GT126" s="1"/>
      <c r="GU126" s="1"/>
      <c r="GV126" s="1"/>
      <c r="GW126" s="1"/>
      <c r="GX126" s="1"/>
      <c r="GY126" s="1"/>
      <c r="GZ126" s="1"/>
      <c r="HA126" s="1"/>
      <c r="HB126" s="1"/>
      <c r="HC126" s="1"/>
      <c r="HD126" s="1"/>
      <c r="HE126" s="1"/>
      <c r="HF126" s="1"/>
      <c r="HG126" s="1"/>
      <c r="HH126" s="1"/>
      <c r="HI126" s="1"/>
      <c r="HJ126" s="1"/>
      <c r="HK126" s="1"/>
      <c r="HL126" s="1"/>
      <c r="HM126" s="1"/>
      <c r="HN126" s="1"/>
      <c r="HO126" s="1"/>
      <c r="HP126" s="1"/>
      <c r="HQ126" s="1"/>
      <c r="HR126" s="1"/>
      <c r="HS126" s="1"/>
      <c r="HT126" s="1"/>
      <c r="HU126" s="1"/>
      <c r="HV126" s="1"/>
      <c r="HW126" s="1"/>
      <c r="HX126" s="1"/>
      <c r="HY126" s="1"/>
      <c r="HZ126" s="1"/>
      <c r="IA126" s="1"/>
      <c r="IB126" s="1"/>
      <c r="IC126" s="1"/>
      <c r="ID126" s="1"/>
      <c r="IE126" s="1"/>
      <c r="IF126" s="1"/>
      <c r="IG126" s="1"/>
      <c r="IH126" s="1"/>
      <c r="II126" s="1"/>
      <c r="IJ126" s="1"/>
      <c r="IK126" s="1"/>
      <c r="IL126" s="1"/>
      <c r="IM126" s="1"/>
      <c r="IN126" s="1"/>
      <c r="IO126" s="1"/>
      <c r="IP126" s="1"/>
      <c r="IQ126" s="1"/>
      <c r="IR126" s="1"/>
      <c r="IS126" s="1"/>
      <c r="IT126" s="1"/>
      <c r="IU126" s="1"/>
      <c r="IV126" s="1"/>
      <c r="IW126" s="1"/>
      <c r="IX126" s="1"/>
      <c r="IY126" s="1"/>
      <c r="IZ126" s="1"/>
      <c r="JA126" s="1"/>
      <c r="JB126" s="1"/>
      <c r="JC126" s="1"/>
      <c r="JD126" s="1"/>
      <c r="JE126" s="1"/>
      <c r="JF126" s="1"/>
      <c r="JG126" s="1"/>
      <c r="JH126" s="1"/>
      <c r="JI126" s="1"/>
      <c r="JJ126" s="1"/>
      <c r="JK126" s="1"/>
      <c r="JL126" s="1"/>
      <c r="JM126" s="1"/>
      <c r="JN126" s="1"/>
      <c r="JO126" s="1"/>
      <c r="JP126" s="1"/>
      <c r="JQ126" s="1"/>
      <c r="JR126" s="1"/>
      <c r="JS126" s="1"/>
      <c r="JT126" s="1"/>
      <c r="JU126" s="1"/>
      <c r="JV126" s="1"/>
      <c r="JW126" s="1"/>
      <c r="JX126" s="1"/>
      <c r="JY126" s="1"/>
      <c r="JZ126" s="1"/>
      <c r="KA126" s="1"/>
      <c r="KB126" s="1"/>
      <c r="KC126" s="1"/>
      <c r="KD126" s="1"/>
      <c r="KE126" s="1"/>
      <c r="KF126" s="1"/>
      <c r="KG126" s="1"/>
      <c r="KH126" s="1"/>
      <c r="KI126" s="1"/>
      <c r="KJ126" s="1"/>
      <c r="KK126" s="1"/>
      <c r="KL126" s="1"/>
      <c r="KM126" s="1"/>
      <c r="KN126" s="1"/>
      <c r="KO126" s="1"/>
      <c r="KP126" s="1"/>
      <c r="KQ126" s="1"/>
      <c r="KR126" s="1"/>
      <c r="KS126" s="1"/>
      <c r="KT126" s="1"/>
      <c r="KU126" s="1"/>
      <c r="KV126" s="1"/>
      <c r="KW126" s="1"/>
      <c r="KX126" s="1"/>
      <c r="KY126" s="1"/>
      <c r="KZ126" s="1"/>
      <c r="LA126" s="1"/>
      <c r="LB126" s="1"/>
      <c r="LC126" s="1"/>
      <c r="LD126" s="1"/>
      <c r="LE126" s="1"/>
      <c r="LF126" s="1"/>
      <c r="LG126" s="1"/>
      <c r="LH126" s="1"/>
      <c r="LI126" s="1"/>
      <c r="LJ126" s="1"/>
      <c r="LK126" s="1"/>
      <c r="LL126" s="1"/>
      <c r="LM126" s="1"/>
      <c r="LN126" s="1"/>
      <c r="LO126" s="1"/>
      <c r="LP126" s="1"/>
      <c r="LQ126" s="1"/>
      <c r="LR126" s="1"/>
      <c r="LS126" s="1"/>
      <c r="LT126" s="1"/>
      <c r="LU126" s="1"/>
      <c r="LV126" s="1"/>
      <c r="LW126" s="1"/>
      <c r="LX126" s="1"/>
      <c r="LY126" s="1"/>
      <c r="LZ126" s="1"/>
      <c r="MA126" s="1"/>
      <c r="MB126" s="1"/>
      <c r="MC126" s="1"/>
      <c r="MD126" s="1"/>
      <c r="ME126" s="1"/>
      <c r="MF126" s="1"/>
      <c r="MG126" s="1"/>
      <c r="MH126" s="1"/>
      <c r="MI126" s="1"/>
      <c r="MJ126" s="1"/>
      <c r="MK126" s="1"/>
      <c r="ML126" s="1"/>
      <c r="MM126" s="1"/>
      <c r="MN126" s="1"/>
      <c r="MO126" s="1"/>
      <c r="MP126" s="1"/>
      <c r="MQ126" s="1"/>
      <c r="MR126" s="1"/>
      <c r="MS126" s="1"/>
      <c r="MT126" s="1"/>
      <c r="MU126" s="1"/>
      <c r="MV126" s="1"/>
      <c r="MW126" s="1"/>
      <c r="MX126" s="1"/>
      <c r="MY126" s="1"/>
      <c r="MZ126" s="1"/>
      <c r="NA126" s="1"/>
      <c r="NB126" s="1"/>
      <c r="NC126" s="1"/>
      <c r="ND126" s="1"/>
      <c r="NE126" s="1"/>
      <c r="NF126" s="1"/>
      <c r="NG126" s="1"/>
      <c r="NH126" s="1"/>
      <c r="NI126" s="1"/>
      <c r="NJ126" s="1"/>
      <c r="NK126" s="1"/>
      <c r="NL126" s="1"/>
      <c r="NM126" s="1"/>
      <c r="NN126" s="1"/>
      <c r="NO126" s="1"/>
      <c r="NP126" s="1"/>
      <c r="NQ126" s="1"/>
      <c r="NR126" s="1"/>
      <c r="NS126" s="1"/>
      <c r="NT126" s="1"/>
      <c r="NU126" s="1"/>
      <c r="NV126" s="1"/>
      <c r="NW126" s="1"/>
      <c r="NX126" s="1"/>
      <c r="NY126" s="1"/>
      <c r="NZ126" s="1"/>
      <c r="OA126" s="1"/>
      <c r="OB126" s="1"/>
      <c r="OC126" s="1"/>
      <c r="OD126" s="1"/>
      <c r="OE126" s="1"/>
      <c r="OF126" s="1"/>
      <c r="OG126" s="1"/>
      <c r="OH126" s="1"/>
      <c r="OI126" s="1"/>
      <c r="OJ126" s="1"/>
      <c r="OK126" s="1"/>
      <c r="OL126" s="1"/>
      <c r="OM126" s="1"/>
      <c r="ON126" s="1"/>
      <c r="OO126" s="1"/>
      <c r="OP126" s="1"/>
      <c r="OQ126" s="1"/>
      <c r="OR126" s="1"/>
      <c r="OS126" s="1"/>
      <c r="OT126" s="1"/>
      <c r="OU126" s="1"/>
      <c r="OV126" s="1"/>
      <c r="OW126" s="1"/>
      <c r="OX126" s="1"/>
      <c r="OY126" s="1"/>
      <c r="OZ126" s="1"/>
      <c r="PA126" s="1"/>
      <c r="PB126" s="1"/>
      <c r="PC126" s="1"/>
      <c r="PD126" s="1"/>
      <c r="PE126" s="1"/>
      <c r="PF126" s="1"/>
      <c r="PG126" s="1"/>
      <c r="PH126" s="1"/>
      <c r="PI126" s="1"/>
      <c r="PJ126" s="1"/>
      <c r="PK126" s="1"/>
      <c r="PL126" s="1"/>
      <c r="PM126" s="1"/>
      <c r="PN126" s="1"/>
      <c r="PO126" s="1"/>
      <c r="PP126" s="1"/>
      <c r="PQ126" s="1"/>
      <c r="PR126" s="1"/>
      <c r="PS126" s="1"/>
      <c r="PT126" s="1"/>
      <c r="PU126" s="1"/>
      <c r="PV126" s="1"/>
      <c r="PW126" s="1"/>
      <c r="PX126" s="1"/>
      <c r="PY126" s="1"/>
      <c r="PZ126" s="1"/>
      <c r="QA126" s="1"/>
      <c r="QB126" s="1"/>
      <c r="QC126" s="1"/>
      <c r="QD126" s="1"/>
      <c r="QE126" s="1"/>
      <c r="QF126" s="1"/>
      <c r="QG126" s="1"/>
      <c r="QH126" s="1"/>
      <c r="QI126" s="1"/>
      <c r="QJ126" s="1"/>
      <c r="QK126" s="1"/>
      <c r="QL126" s="1"/>
      <c r="QM126" s="1"/>
      <c r="QN126" s="1"/>
      <c r="QO126" s="1"/>
      <c r="QP126" s="1"/>
      <c r="QQ126" s="1"/>
      <c r="QR126" s="1"/>
      <c r="QS126" s="1"/>
      <c r="QT126" s="1"/>
      <c r="QU126" s="1"/>
      <c r="QV126" s="1"/>
      <c r="QW126" s="1"/>
      <c r="QX126" s="1"/>
      <c r="QY126" s="1"/>
      <c r="QZ126" s="1"/>
      <c r="RA126" s="1"/>
      <c r="RB126" s="1"/>
      <c r="RC126" s="1"/>
      <c r="RD126" s="1"/>
      <c r="RE126" s="1"/>
      <c r="RF126" s="1"/>
      <c r="RG126" s="1"/>
      <c r="RH126" s="1"/>
      <c r="RI126" s="1"/>
      <c r="RJ126" s="1"/>
      <c r="RK126" s="1"/>
      <c r="RL126" s="1"/>
      <c r="RM126" s="1"/>
      <c r="RN126" s="1"/>
      <c r="RO126" s="1"/>
      <c r="RP126" s="1"/>
      <c r="RQ126" s="1"/>
      <c r="RR126" s="1"/>
      <c r="RS126" s="1"/>
      <c r="RT126" s="1"/>
      <c r="RU126" s="1"/>
      <c r="RV126" s="1"/>
      <c r="RW126" s="1"/>
      <c r="RX126" s="1"/>
      <c r="RY126" s="1"/>
      <c r="RZ126" s="1"/>
      <c r="SA126" s="1"/>
      <c r="SB126" s="1"/>
      <c r="SC126" s="1"/>
      <c r="SD126" s="1"/>
      <c r="SE126" s="1"/>
      <c r="SF126" s="1"/>
      <c r="SG126" s="1"/>
      <c r="SH126" s="1"/>
      <c r="SI126" s="1"/>
      <c r="SJ126" s="1"/>
      <c r="SK126" s="1"/>
      <c r="SL126" s="1"/>
      <c r="SM126" s="1"/>
      <c r="SN126" s="1"/>
      <c r="SO126" s="1"/>
      <c r="SP126" s="1"/>
      <c r="SQ126" s="1"/>
      <c r="SR126" s="1"/>
      <c r="SS126" s="1"/>
      <c r="ST126" s="1"/>
      <c r="SU126" s="1"/>
      <c r="SV126" s="1"/>
      <c r="SW126" s="1"/>
      <c r="SX126" s="1"/>
      <c r="SY126" s="1"/>
      <c r="SZ126" s="1"/>
      <c r="TA126" s="1"/>
      <c r="TB126" s="1"/>
      <c r="TC126" s="1"/>
      <c r="TD126" s="1"/>
      <c r="TE126" s="1"/>
      <c r="TF126" s="1"/>
      <c r="TG126" s="1"/>
      <c r="TH126" s="1"/>
      <c r="TI126" s="1"/>
      <c r="TJ126" s="1"/>
      <c r="TK126" s="1"/>
      <c r="TL126" s="1"/>
      <c r="TM126" s="1"/>
      <c r="TN126" s="1"/>
      <c r="TO126" s="1"/>
      <c r="TP126" s="1"/>
      <c r="TQ126" s="1"/>
      <c r="TR126" s="1"/>
      <c r="TS126" s="1"/>
      <c r="TT126" s="1"/>
      <c r="TU126" s="1"/>
      <c r="TV126" s="1"/>
      <c r="TW126" s="1"/>
      <c r="TX126" s="1"/>
      <c r="TY126" s="1"/>
      <c r="TZ126" s="1"/>
      <c r="UA126" s="1"/>
      <c r="UB126" s="1"/>
      <c r="UC126" s="1"/>
      <c r="UD126" s="1"/>
      <c r="UE126" s="1"/>
      <c r="UF126" s="1"/>
      <c r="UG126" s="1"/>
      <c r="UH126" s="1"/>
      <c r="UI126" s="1"/>
      <c r="UJ126" s="1"/>
      <c r="UK126" s="1"/>
      <c r="UL126" s="1"/>
      <c r="UM126" s="1"/>
      <c r="UN126" s="1"/>
      <c r="UO126" s="1"/>
      <c r="UP126" s="1"/>
      <c r="UQ126" s="1"/>
      <c r="UR126" s="1"/>
      <c r="US126" s="1"/>
      <c r="UT126" s="1"/>
      <c r="UU126" s="1"/>
      <c r="UV126" s="1"/>
      <c r="UW126" s="1"/>
      <c r="UX126" s="1"/>
      <c r="UY126" s="1"/>
      <c r="UZ126" s="1"/>
      <c r="VA126" s="1"/>
      <c r="VB126" s="1"/>
      <c r="VC126" s="1"/>
      <c r="VD126" s="1"/>
      <c r="VE126" s="1"/>
      <c r="VF126" s="1"/>
      <c r="VG126" s="1"/>
      <c r="VH126" s="1"/>
      <c r="VI126" s="1"/>
      <c r="VJ126" s="1"/>
      <c r="VK126" s="1"/>
      <c r="VL126" s="1"/>
      <c r="VM126" s="1"/>
      <c r="VN126" s="1"/>
      <c r="VO126" s="1"/>
      <c r="VP126" s="1"/>
      <c r="VQ126" s="1"/>
      <c r="VR126" s="1"/>
      <c r="VS126" s="1"/>
      <c r="VT126" s="1"/>
      <c r="VU126" s="1"/>
      <c r="VV126" s="1"/>
      <c r="VW126" s="1"/>
      <c r="VX126" s="1"/>
      <c r="VY126" s="1"/>
      <c r="VZ126" s="1"/>
      <c r="WA126" s="1"/>
      <c r="WB126" s="1"/>
      <c r="WC126" s="1"/>
      <c r="WD126" s="1"/>
      <c r="WE126" s="1"/>
      <c r="WF126" s="1"/>
      <c r="WG126" s="1"/>
      <c r="WH126" s="1"/>
      <c r="WI126" s="1"/>
      <c r="WJ126" s="1"/>
      <c r="WK126" s="1"/>
      <c r="WL126" s="1"/>
      <c r="WM126" s="1"/>
      <c r="WN126" s="1"/>
      <c r="WO126" s="1"/>
      <c r="WP126" s="1"/>
      <c r="WQ126" s="1"/>
      <c r="WR126" s="1"/>
      <c r="WS126" s="1"/>
      <c r="WT126" s="1"/>
      <c r="WU126" s="1"/>
      <c r="WV126" s="1"/>
      <c r="WW126" s="1"/>
      <c r="WX126" s="1"/>
      <c r="WY126" s="1"/>
      <c r="WZ126" s="1"/>
      <c r="XA126" s="1"/>
      <c r="XB126" s="1"/>
      <c r="XC126" s="1"/>
      <c r="XD126" s="1"/>
      <c r="XE126" s="1"/>
      <c r="XF126" s="1"/>
      <c r="XG126" s="1"/>
      <c r="XH126" s="1"/>
      <c r="XI126" s="1"/>
      <c r="XJ126" s="1"/>
      <c r="XK126" s="1"/>
      <c r="XL126" s="1"/>
      <c r="XM126" s="1"/>
      <c r="XN126" s="1"/>
      <c r="XO126" s="1"/>
      <c r="XP126" s="1"/>
      <c r="XQ126" s="1"/>
      <c r="XR126" s="1"/>
      <c r="XS126" s="1"/>
      <c r="XT126" s="1"/>
      <c r="XU126" s="1"/>
      <c r="XV126" s="1"/>
      <c r="XW126" s="1"/>
      <c r="XX126" s="1"/>
      <c r="XY126" s="1"/>
      <c r="XZ126" s="1"/>
      <c r="YA126" s="1"/>
      <c r="YB126" s="1"/>
      <c r="YC126" s="1"/>
      <c r="YD126" s="1"/>
      <c r="YE126" s="1"/>
      <c r="YF126" s="1"/>
      <c r="YG126" s="1"/>
      <c r="YH126" s="1"/>
      <c r="YI126" s="1"/>
      <c r="YJ126" s="1"/>
      <c r="YK126" s="1"/>
      <c r="YL126" s="1"/>
      <c r="YM126" s="1"/>
      <c r="YN126" s="1"/>
      <c r="YO126" s="1"/>
      <c r="YP126" s="1"/>
      <c r="YQ126" s="1"/>
      <c r="YR126" s="1"/>
      <c r="YS126" s="1"/>
      <c r="YT126" s="1"/>
      <c r="YU126" s="1"/>
      <c r="YV126" s="1"/>
      <c r="YW126" s="1"/>
      <c r="YX126" s="1"/>
      <c r="YY126" s="1"/>
      <c r="YZ126" s="1"/>
      <c r="ZA126" s="1"/>
      <c r="ZB126" s="1"/>
      <c r="ZC126" s="1"/>
      <c r="ZD126" s="1"/>
      <c r="ZE126" s="1"/>
      <c r="ZF126" s="1"/>
      <c r="ZG126" s="1"/>
      <c r="ZH126" s="1"/>
      <c r="ZI126" s="1"/>
      <c r="ZJ126" s="1"/>
      <c r="ZK126" s="1"/>
      <c r="ZL126" s="1"/>
      <c r="ZM126" s="1"/>
      <c r="ZN126" s="1"/>
      <c r="ZO126" s="1"/>
      <c r="ZP126" s="1"/>
      <c r="ZQ126" s="1"/>
      <c r="ZR126" s="1"/>
      <c r="ZS126" s="1"/>
      <c r="ZT126" s="1"/>
      <c r="ZU126" s="1"/>
      <c r="ZV126" s="1"/>
      <c r="ZW126" s="1"/>
      <c r="ZX126" s="1"/>
      <c r="ZY126" s="1"/>
      <c r="ZZ126" s="1"/>
      <c r="AAA126" s="1"/>
      <c r="AAB126" s="1"/>
      <c r="AAC126" s="1"/>
      <c r="AAD126" s="1"/>
      <c r="AAE126" s="1"/>
      <c r="AAF126" s="1"/>
      <c r="AAG126" s="1"/>
      <c r="AAH126" s="1"/>
      <c r="AAI126" s="1"/>
      <c r="AAJ126" s="1"/>
      <c r="AAK126" s="1"/>
      <c r="AAL126" s="1"/>
      <c r="AAM126" s="1"/>
      <c r="AAN126" s="1"/>
      <c r="AAO126" s="1"/>
      <c r="AAP126" s="1"/>
      <c r="AAQ126" s="1"/>
      <c r="AAR126" s="1"/>
      <c r="AAS126" s="1"/>
      <c r="AAT126" s="1"/>
      <c r="AAU126" s="1"/>
      <c r="AAV126" s="1"/>
      <c r="AAW126" s="1"/>
      <c r="AAX126" s="1"/>
      <c r="AAY126" s="1"/>
      <c r="AAZ126" s="1"/>
      <c r="ABA126" s="1"/>
      <c r="ABB126" s="1"/>
      <c r="ABC126" s="1"/>
      <c r="ABD126" s="1"/>
      <c r="ABE126" s="1"/>
      <c r="ABF126" s="1"/>
      <c r="ABG126" s="1"/>
      <c r="ABH126" s="1"/>
      <c r="ABI126" s="1"/>
      <c r="ABJ126" s="1"/>
      <c r="ABK126" s="1"/>
      <c r="ABL126" s="1"/>
      <c r="ABM126" s="1"/>
      <c r="ABN126" s="1"/>
      <c r="ABO126" s="1"/>
      <c r="ABP126" s="1"/>
      <c r="ABQ126" s="1"/>
      <c r="ABR126" s="1"/>
      <c r="ABS126" s="1"/>
      <c r="ABT126" s="1"/>
      <c r="ABU126" s="1"/>
      <c r="ABV126" s="1"/>
      <c r="ABW126" s="1"/>
      <c r="ABX126" s="1"/>
      <c r="ABY126" s="1"/>
      <c r="ABZ126" s="1"/>
      <c r="ACA126" s="1"/>
      <c r="ACB126" s="1"/>
      <c r="ACC126" s="1"/>
      <c r="ACD126" s="1"/>
      <c r="ACE126" s="1"/>
      <c r="ACF126" s="1"/>
      <c r="ACG126" s="1"/>
      <c r="ACH126" s="1"/>
      <c r="ACI126" s="1"/>
      <c r="ACJ126" s="1"/>
      <c r="ACK126" s="1"/>
      <c r="ACL126" s="1"/>
      <c r="ACM126" s="1"/>
      <c r="ACN126" s="1"/>
      <c r="ACO126" s="1"/>
      <c r="ACP126" s="1"/>
      <c r="ACQ126" s="1"/>
      <c r="ACR126" s="1"/>
      <c r="ACS126" s="1"/>
      <c r="ACT126" s="1"/>
      <c r="ACU126" s="1"/>
      <c r="ACV126" s="1"/>
      <c r="ACW126" s="1"/>
      <c r="ACX126" s="1"/>
      <c r="ACY126" s="1"/>
      <c r="ACZ126" s="1"/>
      <c r="ADA126" s="1"/>
      <c r="ADB126" s="1"/>
      <c r="ADC126" s="1"/>
      <c r="ADD126" s="1"/>
      <c r="ADE126" s="1"/>
      <c r="ADF126" s="1"/>
      <c r="ADG126" s="1"/>
      <c r="ADH126" s="1"/>
      <c r="ADI126" s="1"/>
      <c r="ADJ126" s="1"/>
      <c r="ADK126" s="1"/>
      <c r="ADL126" s="1"/>
      <c r="ADM126" s="1"/>
      <c r="ADN126" s="1"/>
      <c r="ADO126" s="1"/>
      <c r="ADP126" s="1"/>
      <c r="ADQ126" s="1"/>
      <c r="ADR126" s="1"/>
      <c r="ADS126" s="1"/>
      <c r="ADT126" s="1"/>
      <c r="ADU126" s="1"/>
      <c r="ADV126" s="1"/>
      <c r="ADW126" s="1"/>
      <c r="ADX126" s="1"/>
      <c r="ADY126" s="1"/>
      <c r="ADZ126" s="1"/>
      <c r="AEA126" s="1"/>
      <c r="AEB126" s="1"/>
      <c r="AEC126" s="1"/>
      <c r="AED126" s="1"/>
      <c r="AEE126" s="1"/>
      <c r="AEF126" s="1"/>
      <c r="AEG126" s="1"/>
      <c r="AEH126" s="1"/>
      <c r="AEI126" s="1"/>
      <c r="AEJ126" s="1"/>
      <c r="AEK126" s="1"/>
      <c r="AEL126" s="1"/>
      <c r="AEM126" s="1"/>
      <c r="AEN126" s="1"/>
      <c r="AEO126" s="1"/>
      <c r="AEP126" s="1"/>
      <c r="AEQ126" s="1"/>
      <c r="AER126" s="1"/>
      <c r="AES126" s="1"/>
      <c r="AET126" s="1"/>
      <c r="AEU126" s="1"/>
      <c r="AEV126" s="1"/>
      <c r="AEW126" s="1"/>
      <c r="AEX126" s="1"/>
      <c r="AEY126" s="1"/>
      <c r="AEZ126" s="1"/>
      <c r="AFA126" s="1"/>
      <c r="AFB126" s="1"/>
      <c r="AFC126" s="1"/>
      <c r="AFD126" s="1"/>
      <c r="AFE126" s="1"/>
      <c r="AFF126" s="1"/>
      <c r="AFG126" s="1"/>
      <c r="AFH126" s="1"/>
      <c r="AFI126" s="1"/>
      <c r="AFJ126" s="1"/>
      <c r="AFK126" s="1"/>
      <c r="AFL126" s="1"/>
      <c r="AFM126" s="1"/>
      <c r="AFN126" s="1"/>
      <c r="AFO126" s="1"/>
      <c r="AFP126" s="1"/>
      <c r="AFQ126" s="1"/>
      <c r="AFR126" s="1"/>
      <c r="AFS126" s="1"/>
      <c r="AFT126" s="1"/>
      <c r="AFU126" s="1"/>
      <c r="AFV126" s="1"/>
      <c r="AFW126" s="1"/>
      <c r="AFX126" s="1"/>
      <c r="AFY126" s="1"/>
      <c r="AFZ126" s="1"/>
      <c r="AGA126" s="1"/>
      <c r="AGB126" s="1"/>
      <c r="AGC126" s="1"/>
      <c r="AGD126" s="1"/>
      <c r="AGE126" s="1"/>
      <c r="AGF126" s="1"/>
      <c r="AGG126" s="1"/>
      <c r="AGH126" s="1"/>
      <c r="AGI126" s="1"/>
      <c r="AGJ126" s="1"/>
      <c r="AGK126" s="1"/>
      <c r="AGL126" s="1"/>
      <c r="AGM126" s="1"/>
      <c r="AGN126" s="1"/>
      <c r="AGO126" s="1"/>
      <c r="AGP126" s="1"/>
      <c r="AGQ126" s="1"/>
      <c r="AGR126" s="1"/>
      <c r="AGS126" s="1"/>
      <c r="AGT126" s="1"/>
      <c r="AGU126" s="1"/>
      <c r="AGV126" s="1"/>
      <c r="AGW126" s="1"/>
      <c r="AGX126" s="1"/>
      <c r="AGY126" s="1"/>
      <c r="AGZ126" s="1"/>
      <c r="AHA126" s="1"/>
      <c r="AHB126" s="1"/>
      <c r="AHC126" s="1"/>
      <c r="AHD126" s="1"/>
      <c r="AHE126" s="1"/>
      <c r="AHF126" s="1"/>
      <c r="AHG126" s="1"/>
      <c r="AHH126" s="1"/>
      <c r="AHI126" s="1"/>
      <c r="AHJ126" s="1"/>
      <c r="AHK126" s="1"/>
      <c r="AHL126" s="1"/>
      <c r="AHM126" s="1"/>
      <c r="AHN126" s="1"/>
      <c r="AHO126" s="1"/>
      <c r="AHP126" s="1"/>
      <c r="AHQ126" s="1"/>
      <c r="AHR126" s="1"/>
      <c r="AHS126" s="1"/>
      <c r="AHT126" s="1"/>
      <c r="AHU126" s="1"/>
      <c r="AHV126" s="1"/>
      <c r="AHW126" s="1"/>
      <c r="AHX126" s="1"/>
      <c r="AHY126" s="1"/>
      <c r="AHZ126" s="1"/>
      <c r="AIA126" s="1"/>
      <c r="AIB126" s="1"/>
      <c r="AIC126" s="1"/>
      <c r="AID126" s="1"/>
      <c r="AIE126" s="1"/>
      <c r="AIF126" s="1"/>
      <c r="AIG126" s="1"/>
      <c r="AIH126" s="1"/>
      <c r="AII126" s="1"/>
      <c r="AIJ126" s="1"/>
      <c r="AIK126" s="1"/>
      <c r="AIL126" s="1"/>
      <c r="AIM126" s="1"/>
      <c r="AIN126" s="1"/>
      <c r="AIO126" s="1"/>
      <c r="AIP126" s="1"/>
      <c r="AIQ126" s="1"/>
      <c r="AIR126" s="1"/>
      <c r="AIS126" s="1"/>
      <c r="AIT126" s="1"/>
      <c r="AIU126" s="1"/>
      <c r="AIV126" s="1"/>
      <c r="AIW126" s="1"/>
      <c r="AIX126" s="1"/>
      <c r="AIY126" s="1"/>
      <c r="AIZ126" s="1"/>
      <c r="AJA126" s="1"/>
      <c r="AJB126" s="1"/>
      <c r="AJC126" s="1"/>
      <c r="AJD126" s="1"/>
      <c r="AJE126" s="1"/>
      <c r="AJF126" s="1"/>
      <c r="AJG126" s="1"/>
      <c r="AJH126" s="1"/>
      <c r="AJI126" s="1"/>
      <c r="AJJ126" s="1"/>
      <c r="AJK126" s="1"/>
      <c r="AJL126" s="1"/>
      <c r="AJM126" s="1"/>
      <c r="AJN126" s="1"/>
      <c r="AJO126" s="1"/>
      <c r="AJP126" s="1"/>
      <c r="AJQ126" s="1"/>
      <c r="AJR126" s="1"/>
      <c r="AJS126" s="1"/>
      <c r="AJT126" s="1"/>
      <c r="AJU126" s="1"/>
      <c r="AJV126" s="1"/>
      <c r="AJW126" s="1"/>
      <c r="AJX126" s="1"/>
      <c r="AJY126" s="1"/>
      <c r="AJZ126" s="1"/>
      <c r="AKA126" s="1"/>
      <c r="AKB126" s="1"/>
      <c r="AKC126" s="1"/>
      <c r="AKD126" s="1"/>
      <c r="AKE126" s="1"/>
      <c r="AKF126" s="1"/>
      <c r="AKG126" s="1"/>
      <c r="AKH126" s="1"/>
      <c r="AKI126" s="1"/>
      <c r="AKJ126" s="1"/>
      <c r="AKK126" s="1"/>
      <c r="AKL126" s="1"/>
      <c r="AKM126" s="1"/>
      <c r="AKN126" s="1"/>
      <c r="AKO126" s="1"/>
      <c r="AKP126" s="1"/>
      <c r="AKQ126" s="1"/>
      <c r="AKR126" s="1"/>
      <c r="AKS126" s="1"/>
      <c r="AKT126" s="1"/>
      <c r="AKU126" s="1"/>
      <c r="AKV126" s="1"/>
      <c r="AKW126" s="1"/>
      <c r="AKX126" s="1"/>
      <c r="AKY126" s="1"/>
      <c r="AKZ126" s="1"/>
      <c r="ALA126" s="1"/>
      <c r="ALB126" s="1"/>
      <c r="ALC126" s="1"/>
      <c r="ALD126" s="1"/>
      <c r="ALE126" s="1"/>
      <c r="ALF126" s="1"/>
      <c r="ALG126" s="1"/>
      <c r="ALH126" s="1"/>
      <c r="ALI126" s="1"/>
      <c r="ALJ126" s="1"/>
      <c r="ALK126" s="1"/>
      <c r="ALL126" s="1"/>
      <c r="ALM126" s="1"/>
      <c r="ALN126" s="1"/>
      <c r="ALO126" s="1"/>
      <c r="ALP126" s="1"/>
      <c r="ALQ126" s="1"/>
      <c r="ALR126" s="1"/>
      <c r="ALS126" s="1"/>
      <c r="ALT126" s="1"/>
      <c r="ALU126" s="1"/>
      <c r="ALV126" s="1"/>
      <c r="ALW126" s="1"/>
      <c r="ALX126" s="1"/>
      <c r="ALY126" s="1"/>
      <c r="ALZ126" s="1"/>
      <c r="AMA126" s="1"/>
      <c r="AMB126" s="1"/>
      <c r="AMC126" s="1"/>
      <c r="AMD126" s="1"/>
      <c r="AME126" s="1"/>
      <c r="AMF126" s="1"/>
      <c r="AMG126" s="1"/>
      <c r="AMH126" s="1"/>
      <c r="AMI126" s="1"/>
      <c r="AMJ126" s="1"/>
      <c r="AMK126" s="1"/>
      <c r="AML126" s="1"/>
      <c r="AMM126" s="1"/>
      <c r="AMN126" s="1"/>
      <c r="AMO126" s="1"/>
      <c r="AMP126" s="1"/>
      <c r="AMQ126" s="1"/>
      <c r="AMR126" s="1"/>
      <c r="AMS126" s="1"/>
      <c r="AMT126" s="1"/>
      <c r="AMU126" s="1"/>
      <c r="AMV126" s="1"/>
      <c r="AMW126" s="1"/>
      <c r="AMX126" s="1"/>
      <c r="AMY126" s="1"/>
      <c r="AMZ126" s="1"/>
      <c r="ANA126" s="1"/>
      <c r="ANB126" s="1"/>
      <c r="ANC126" s="1"/>
      <c r="AND126" s="1"/>
      <c r="ANE126" s="1"/>
      <c r="ANF126" s="1"/>
      <c r="ANG126" s="1"/>
      <c r="ANH126" s="1"/>
      <c r="ANI126" s="1"/>
      <c r="ANJ126" s="1"/>
      <c r="ANK126" s="1"/>
      <c r="ANL126" s="1"/>
      <c r="ANM126" s="1"/>
      <c r="ANN126" s="1"/>
      <c r="ANO126" s="1"/>
      <c r="ANP126" s="1"/>
      <c r="ANQ126" s="1"/>
      <c r="ANR126" s="1"/>
      <c r="ANS126" s="1"/>
      <c r="ANT126" s="1"/>
      <c r="ANU126" s="1"/>
      <c r="ANV126" s="1"/>
      <c r="ANW126" s="1"/>
      <c r="ANX126" s="1"/>
      <c r="ANY126" s="1"/>
      <c r="ANZ126" s="1"/>
      <c r="AOA126" s="1"/>
      <c r="AOB126" s="1"/>
      <c r="AOC126" s="1"/>
      <c r="AOD126" s="1"/>
      <c r="AOE126" s="1"/>
      <c r="AOF126" s="1"/>
      <c r="AOG126" s="1"/>
      <c r="AOH126" s="1"/>
      <c r="AOI126" s="1"/>
      <c r="AOJ126" s="1"/>
      <c r="AOK126" s="1"/>
      <c r="AOL126" s="1"/>
      <c r="AOM126" s="1"/>
      <c r="AON126" s="1"/>
      <c r="AOO126" s="1"/>
      <c r="AOP126" s="1"/>
      <c r="AOQ126" s="1"/>
      <c r="AOR126" s="1"/>
      <c r="AOS126" s="1"/>
      <c r="AOT126" s="1"/>
      <c r="AOU126" s="1"/>
      <c r="AOV126" s="1"/>
      <c r="AOW126" s="1"/>
      <c r="AOX126" s="1"/>
      <c r="AOY126" s="1"/>
      <c r="AOZ126" s="1"/>
      <c r="APA126" s="1"/>
      <c r="APB126" s="1"/>
      <c r="APC126" s="1"/>
      <c r="APD126" s="1"/>
      <c r="APE126" s="1"/>
      <c r="APF126" s="1"/>
    </row>
    <row r="127" spans="1:1098" x14ac:dyDescent="0.2">
      <c r="A127" s="9" t="s">
        <v>23</v>
      </c>
      <c r="B127" s="345">
        <v>1</v>
      </c>
      <c r="C127" s="345">
        <f>D127+E127</f>
        <v>181</v>
      </c>
      <c r="D127" s="345">
        <v>160</v>
      </c>
      <c r="E127" s="345">
        <v>21</v>
      </c>
      <c r="F127" s="346"/>
      <c r="G127" s="347">
        <v>4.0419999999999998</v>
      </c>
      <c r="H127" s="348">
        <f t="shared" ref="H127:H128" si="51">ROUND(G127*E127*2,2)</f>
        <v>169.76</v>
      </c>
      <c r="I127" s="346">
        <f t="shared" si="41"/>
        <v>209.81</v>
      </c>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c r="FT127" s="1"/>
      <c r="FU127" s="1"/>
      <c r="FV127" s="1"/>
      <c r="FW127" s="1"/>
      <c r="FX127" s="1"/>
      <c r="FY127" s="1"/>
      <c r="FZ127" s="1"/>
      <c r="GA127" s="1"/>
      <c r="GB127" s="1"/>
      <c r="GC127" s="1"/>
      <c r="GD127" s="1"/>
      <c r="GE127" s="1"/>
      <c r="GF127" s="1"/>
      <c r="GG127" s="1"/>
      <c r="GH127" s="1"/>
      <c r="GI127" s="1"/>
      <c r="GJ127" s="1"/>
      <c r="GK127" s="1"/>
      <c r="GL127" s="1"/>
      <c r="GM127" s="1"/>
      <c r="GN127" s="1"/>
      <c r="GO127" s="1"/>
      <c r="GP127" s="1"/>
      <c r="GQ127" s="1"/>
      <c r="GR127" s="1"/>
      <c r="GS127" s="1"/>
      <c r="GT127" s="1"/>
      <c r="GU127" s="1"/>
      <c r="GV127" s="1"/>
      <c r="GW127" s="1"/>
      <c r="GX127" s="1"/>
      <c r="GY127" s="1"/>
      <c r="GZ127" s="1"/>
      <c r="HA127" s="1"/>
      <c r="HB127" s="1"/>
      <c r="HC127" s="1"/>
      <c r="HD127" s="1"/>
      <c r="HE127" s="1"/>
      <c r="HF127" s="1"/>
      <c r="HG127" s="1"/>
      <c r="HH127" s="1"/>
      <c r="HI127" s="1"/>
      <c r="HJ127" s="1"/>
      <c r="HK127" s="1"/>
      <c r="HL127" s="1"/>
      <c r="HM127" s="1"/>
      <c r="HN127" s="1"/>
      <c r="HO127" s="1"/>
      <c r="HP127" s="1"/>
      <c r="HQ127" s="1"/>
      <c r="HR127" s="1"/>
      <c r="HS127" s="1"/>
      <c r="HT127" s="1"/>
      <c r="HU127" s="1"/>
      <c r="HV127" s="1"/>
      <c r="HW127" s="1"/>
      <c r="HX127" s="1"/>
      <c r="HY127" s="1"/>
      <c r="HZ127" s="1"/>
      <c r="IA127" s="1"/>
      <c r="IB127" s="1"/>
      <c r="IC127" s="1"/>
      <c r="ID127" s="1"/>
      <c r="IE127" s="1"/>
      <c r="IF127" s="1"/>
      <c r="IG127" s="1"/>
      <c r="IH127" s="1"/>
      <c r="II127" s="1"/>
      <c r="IJ127" s="1"/>
      <c r="IK127" s="1"/>
      <c r="IL127" s="1"/>
      <c r="IM127" s="1"/>
      <c r="IN127" s="1"/>
      <c r="IO127" s="1"/>
      <c r="IP127" s="1"/>
      <c r="IQ127" s="1"/>
      <c r="IR127" s="1"/>
      <c r="IS127" s="1"/>
      <c r="IT127" s="1"/>
      <c r="IU127" s="1"/>
      <c r="IV127" s="1"/>
      <c r="IW127" s="1"/>
      <c r="IX127" s="1"/>
      <c r="IY127" s="1"/>
      <c r="IZ127" s="1"/>
      <c r="JA127" s="1"/>
      <c r="JB127" s="1"/>
      <c r="JC127" s="1"/>
      <c r="JD127" s="1"/>
      <c r="JE127" s="1"/>
      <c r="JF127" s="1"/>
      <c r="JG127" s="1"/>
      <c r="JH127" s="1"/>
      <c r="JI127" s="1"/>
      <c r="JJ127" s="1"/>
      <c r="JK127" s="1"/>
      <c r="JL127" s="1"/>
      <c r="JM127" s="1"/>
      <c r="JN127" s="1"/>
      <c r="JO127" s="1"/>
      <c r="JP127" s="1"/>
      <c r="JQ127" s="1"/>
      <c r="JR127" s="1"/>
      <c r="JS127" s="1"/>
      <c r="JT127" s="1"/>
      <c r="JU127" s="1"/>
      <c r="JV127" s="1"/>
      <c r="JW127" s="1"/>
      <c r="JX127" s="1"/>
      <c r="JY127" s="1"/>
      <c r="JZ127" s="1"/>
      <c r="KA127" s="1"/>
      <c r="KB127" s="1"/>
      <c r="KC127" s="1"/>
      <c r="KD127" s="1"/>
      <c r="KE127" s="1"/>
      <c r="KF127" s="1"/>
      <c r="KG127" s="1"/>
      <c r="KH127" s="1"/>
      <c r="KI127" s="1"/>
      <c r="KJ127" s="1"/>
      <c r="KK127" s="1"/>
      <c r="KL127" s="1"/>
      <c r="KM127" s="1"/>
      <c r="KN127" s="1"/>
      <c r="KO127" s="1"/>
      <c r="KP127" s="1"/>
      <c r="KQ127" s="1"/>
      <c r="KR127" s="1"/>
      <c r="KS127" s="1"/>
      <c r="KT127" s="1"/>
      <c r="KU127" s="1"/>
      <c r="KV127" s="1"/>
      <c r="KW127" s="1"/>
      <c r="KX127" s="1"/>
      <c r="KY127" s="1"/>
      <c r="KZ127" s="1"/>
      <c r="LA127" s="1"/>
      <c r="LB127" s="1"/>
      <c r="LC127" s="1"/>
      <c r="LD127" s="1"/>
      <c r="LE127" s="1"/>
      <c r="LF127" s="1"/>
      <c r="LG127" s="1"/>
      <c r="LH127" s="1"/>
      <c r="LI127" s="1"/>
      <c r="LJ127" s="1"/>
      <c r="LK127" s="1"/>
      <c r="LL127" s="1"/>
      <c r="LM127" s="1"/>
      <c r="LN127" s="1"/>
      <c r="LO127" s="1"/>
      <c r="LP127" s="1"/>
      <c r="LQ127" s="1"/>
      <c r="LR127" s="1"/>
      <c r="LS127" s="1"/>
      <c r="LT127" s="1"/>
      <c r="LU127" s="1"/>
      <c r="LV127" s="1"/>
      <c r="LW127" s="1"/>
      <c r="LX127" s="1"/>
      <c r="LY127" s="1"/>
      <c r="LZ127" s="1"/>
      <c r="MA127" s="1"/>
      <c r="MB127" s="1"/>
      <c r="MC127" s="1"/>
      <c r="MD127" s="1"/>
      <c r="ME127" s="1"/>
      <c r="MF127" s="1"/>
      <c r="MG127" s="1"/>
      <c r="MH127" s="1"/>
      <c r="MI127" s="1"/>
      <c r="MJ127" s="1"/>
      <c r="MK127" s="1"/>
      <c r="ML127" s="1"/>
      <c r="MM127" s="1"/>
      <c r="MN127" s="1"/>
      <c r="MO127" s="1"/>
      <c r="MP127" s="1"/>
      <c r="MQ127" s="1"/>
      <c r="MR127" s="1"/>
      <c r="MS127" s="1"/>
      <c r="MT127" s="1"/>
      <c r="MU127" s="1"/>
      <c r="MV127" s="1"/>
      <c r="MW127" s="1"/>
      <c r="MX127" s="1"/>
      <c r="MY127" s="1"/>
      <c r="MZ127" s="1"/>
      <c r="NA127" s="1"/>
      <c r="NB127" s="1"/>
      <c r="NC127" s="1"/>
      <c r="ND127" s="1"/>
      <c r="NE127" s="1"/>
      <c r="NF127" s="1"/>
      <c r="NG127" s="1"/>
      <c r="NH127" s="1"/>
      <c r="NI127" s="1"/>
      <c r="NJ127" s="1"/>
      <c r="NK127" s="1"/>
      <c r="NL127" s="1"/>
      <c r="NM127" s="1"/>
      <c r="NN127" s="1"/>
      <c r="NO127" s="1"/>
      <c r="NP127" s="1"/>
      <c r="NQ127" s="1"/>
      <c r="NR127" s="1"/>
      <c r="NS127" s="1"/>
      <c r="NT127" s="1"/>
      <c r="NU127" s="1"/>
      <c r="NV127" s="1"/>
      <c r="NW127" s="1"/>
      <c r="NX127" s="1"/>
      <c r="NY127" s="1"/>
      <c r="NZ127" s="1"/>
      <c r="OA127" s="1"/>
      <c r="OB127" s="1"/>
      <c r="OC127" s="1"/>
      <c r="OD127" s="1"/>
      <c r="OE127" s="1"/>
      <c r="OF127" s="1"/>
      <c r="OG127" s="1"/>
      <c r="OH127" s="1"/>
      <c r="OI127" s="1"/>
      <c r="OJ127" s="1"/>
      <c r="OK127" s="1"/>
      <c r="OL127" s="1"/>
      <c r="OM127" s="1"/>
      <c r="ON127" s="1"/>
      <c r="OO127" s="1"/>
      <c r="OP127" s="1"/>
      <c r="OQ127" s="1"/>
      <c r="OR127" s="1"/>
      <c r="OS127" s="1"/>
      <c r="OT127" s="1"/>
      <c r="OU127" s="1"/>
      <c r="OV127" s="1"/>
      <c r="OW127" s="1"/>
      <c r="OX127" s="1"/>
      <c r="OY127" s="1"/>
      <c r="OZ127" s="1"/>
      <c r="PA127" s="1"/>
      <c r="PB127" s="1"/>
      <c r="PC127" s="1"/>
      <c r="PD127" s="1"/>
      <c r="PE127" s="1"/>
      <c r="PF127" s="1"/>
      <c r="PG127" s="1"/>
      <c r="PH127" s="1"/>
      <c r="PI127" s="1"/>
      <c r="PJ127" s="1"/>
      <c r="PK127" s="1"/>
      <c r="PL127" s="1"/>
      <c r="PM127" s="1"/>
      <c r="PN127" s="1"/>
      <c r="PO127" s="1"/>
      <c r="PP127" s="1"/>
      <c r="PQ127" s="1"/>
      <c r="PR127" s="1"/>
      <c r="PS127" s="1"/>
      <c r="PT127" s="1"/>
      <c r="PU127" s="1"/>
      <c r="PV127" s="1"/>
      <c r="PW127" s="1"/>
      <c r="PX127" s="1"/>
      <c r="PY127" s="1"/>
      <c r="PZ127" s="1"/>
      <c r="QA127" s="1"/>
      <c r="QB127" s="1"/>
      <c r="QC127" s="1"/>
      <c r="QD127" s="1"/>
      <c r="QE127" s="1"/>
      <c r="QF127" s="1"/>
      <c r="QG127" s="1"/>
      <c r="QH127" s="1"/>
      <c r="QI127" s="1"/>
      <c r="QJ127" s="1"/>
      <c r="QK127" s="1"/>
      <c r="QL127" s="1"/>
      <c r="QM127" s="1"/>
      <c r="QN127" s="1"/>
      <c r="QO127" s="1"/>
      <c r="QP127" s="1"/>
      <c r="QQ127" s="1"/>
      <c r="QR127" s="1"/>
      <c r="QS127" s="1"/>
      <c r="QT127" s="1"/>
      <c r="QU127" s="1"/>
      <c r="QV127" s="1"/>
      <c r="QW127" s="1"/>
      <c r="QX127" s="1"/>
      <c r="QY127" s="1"/>
      <c r="QZ127" s="1"/>
      <c r="RA127" s="1"/>
      <c r="RB127" s="1"/>
      <c r="RC127" s="1"/>
      <c r="RD127" s="1"/>
      <c r="RE127" s="1"/>
      <c r="RF127" s="1"/>
      <c r="RG127" s="1"/>
      <c r="RH127" s="1"/>
      <c r="RI127" s="1"/>
      <c r="RJ127" s="1"/>
      <c r="RK127" s="1"/>
      <c r="RL127" s="1"/>
      <c r="RM127" s="1"/>
      <c r="RN127" s="1"/>
      <c r="RO127" s="1"/>
      <c r="RP127" s="1"/>
      <c r="RQ127" s="1"/>
      <c r="RR127" s="1"/>
      <c r="RS127" s="1"/>
      <c r="RT127" s="1"/>
      <c r="RU127" s="1"/>
      <c r="RV127" s="1"/>
      <c r="RW127" s="1"/>
      <c r="RX127" s="1"/>
      <c r="RY127" s="1"/>
      <c r="RZ127" s="1"/>
      <c r="SA127" s="1"/>
      <c r="SB127" s="1"/>
      <c r="SC127" s="1"/>
      <c r="SD127" s="1"/>
      <c r="SE127" s="1"/>
      <c r="SF127" s="1"/>
      <c r="SG127" s="1"/>
      <c r="SH127" s="1"/>
      <c r="SI127" s="1"/>
      <c r="SJ127" s="1"/>
      <c r="SK127" s="1"/>
      <c r="SL127" s="1"/>
      <c r="SM127" s="1"/>
      <c r="SN127" s="1"/>
      <c r="SO127" s="1"/>
      <c r="SP127" s="1"/>
      <c r="SQ127" s="1"/>
      <c r="SR127" s="1"/>
      <c r="SS127" s="1"/>
      <c r="ST127" s="1"/>
      <c r="SU127" s="1"/>
      <c r="SV127" s="1"/>
      <c r="SW127" s="1"/>
      <c r="SX127" s="1"/>
      <c r="SY127" s="1"/>
      <c r="SZ127" s="1"/>
      <c r="TA127" s="1"/>
      <c r="TB127" s="1"/>
      <c r="TC127" s="1"/>
      <c r="TD127" s="1"/>
      <c r="TE127" s="1"/>
      <c r="TF127" s="1"/>
      <c r="TG127" s="1"/>
      <c r="TH127" s="1"/>
      <c r="TI127" s="1"/>
      <c r="TJ127" s="1"/>
      <c r="TK127" s="1"/>
      <c r="TL127" s="1"/>
      <c r="TM127" s="1"/>
      <c r="TN127" s="1"/>
      <c r="TO127" s="1"/>
      <c r="TP127" s="1"/>
      <c r="TQ127" s="1"/>
      <c r="TR127" s="1"/>
      <c r="TS127" s="1"/>
      <c r="TT127" s="1"/>
      <c r="TU127" s="1"/>
      <c r="TV127" s="1"/>
      <c r="TW127" s="1"/>
      <c r="TX127" s="1"/>
      <c r="TY127" s="1"/>
      <c r="TZ127" s="1"/>
      <c r="UA127" s="1"/>
      <c r="UB127" s="1"/>
      <c r="UC127" s="1"/>
      <c r="UD127" s="1"/>
      <c r="UE127" s="1"/>
      <c r="UF127" s="1"/>
      <c r="UG127" s="1"/>
      <c r="UH127" s="1"/>
      <c r="UI127" s="1"/>
      <c r="UJ127" s="1"/>
      <c r="UK127" s="1"/>
      <c r="UL127" s="1"/>
      <c r="UM127" s="1"/>
      <c r="UN127" s="1"/>
      <c r="UO127" s="1"/>
      <c r="UP127" s="1"/>
      <c r="UQ127" s="1"/>
      <c r="UR127" s="1"/>
      <c r="US127" s="1"/>
      <c r="UT127" s="1"/>
      <c r="UU127" s="1"/>
      <c r="UV127" s="1"/>
      <c r="UW127" s="1"/>
      <c r="UX127" s="1"/>
      <c r="UY127" s="1"/>
      <c r="UZ127" s="1"/>
      <c r="VA127" s="1"/>
      <c r="VB127" s="1"/>
      <c r="VC127" s="1"/>
      <c r="VD127" s="1"/>
      <c r="VE127" s="1"/>
      <c r="VF127" s="1"/>
      <c r="VG127" s="1"/>
      <c r="VH127" s="1"/>
      <c r="VI127" s="1"/>
      <c r="VJ127" s="1"/>
      <c r="VK127" s="1"/>
      <c r="VL127" s="1"/>
      <c r="VM127" s="1"/>
      <c r="VN127" s="1"/>
      <c r="VO127" s="1"/>
      <c r="VP127" s="1"/>
      <c r="VQ127" s="1"/>
      <c r="VR127" s="1"/>
      <c r="VS127" s="1"/>
      <c r="VT127" s="1"/>
      <c r="VU127" s="1"/>
      <c r="VV127" s="1"/>
      <c r="VW127" s="1"/>
      <c r="VX127" s="1"/>
      <c r="VY127" s="1"/>
      <c r="VZ127" s="1"/>
      <c r="WA127" s="1"/>
      <c r="WB127" s="1"/>
      <c r="WC127" s="1"/>
      <c r="WD127" s="1"/>
      <c r="WE127" s="1"/>
      <c r="WF127" s="1"/>
      <c r="WG127" s="1"/>
      <c r="WH127" s="1"/>
      <c r="WI127" s="1"/>
      <c r="WJ127" s="1"/>
      <c r="WK127" s="1"/>
      <c r="WL127" s="1"/>
      <c r="WM127" s="1"/>
      <c r="WN127" s="1"/>
      <c r="WO127" s="1"/>
      <c r="WP127" s="1"/>
      <c r="WQ127" s="1"/>
      <c r="WR127" s="1"/>
      <c r="WS127" s="1"/>
      <c r="WT127" s="1"/>
      <c r="WU127" s="1"/>
      <c r="WV127" s="1"/>
      <c r="WW127" s="1"/>
      <c r="WX127" s="1"/>
      <c r="WY127" s="1"/>
      <c r="WZ127" s="1"/>
      <c r="XA127" s="1"/>
      <c r="XB127" s="1"/>
      <c r="XC127" s="1"/>
      <c r="XD127" s="1"/>
      <c r="XE127" s="1"/>
      <c r="XF127" s="1"/>
      <c r="XG127" s="1"/>
      <c r="XH127" s="1"/>
      <c r="XI127" s="1"/>
      <c r="XJ127" s="1"/>
      <c r="XK127" s="1"/>
      <c r="XL127" s="1"/>
      <c r="XM127" s="1"/>
      <c r="XN127" s="1"/>
      <c r="XO127" s="1"/>
      <c r="XP127" s="1"/>
      <c r="XQ127" s="1"/>
      <c r="XR127" s="1"/>
      <c r="XS127" s="1"/>
      <c r="XT127" s="1"/>
      <c r="XU127" s="1"/>
      <c r="XV127" s="1"/>
      <c r="XW127" s="1"/>
      <c r="XX127" s="1"/>
      <c r="XY127" s="1"/>
      <c r="XZ127" s="1"/>
      <c r="YA127" s="1"/>
      <c r="YB127" s="1"/>
      <c r="YC127" s="1"/>
      <c r="YD127" s="1"/>
      <c r="YE127" s="1"/>
      <c r="YF127" s="1"/>
      <c r="YG127" s="1"/>
      <c r="YH127" s="1"/>
      <c r="YI127" s="1"/>
      <c r="YJ127" s="1"/>
      <c r="YK127" s="1"/>
      <c r="YL127" s="1"/>
      <c r="YM127" s="1"/>
      <c r="YN127" s="1"/>
      <c r="YO127" s="1"/>
      <c r="YP127" s="1"/>
      <c r="YQ127" s="1"/>
      <c r="YR127" s="1"/>
      <c r="YS127" s="1"/>
      <c r="YT127" s="1"/>
      <c r="YU127" s="1"/>
      <c r="YV127" s="1"/>
      <c r="YW127" s="1"/>
      <c r="YX127" s="1"/>
      <c r="YY127" s="1"/>
      <c r="YZ127" s="1"/>
      <c r="ZA127" s="1"/>
      <c r="ZB127" s="1"/>
      <c r="ZC127" s="1"/>
      <c r="ZD127" s="1"/>
      <c r="ZE127" s="1"/>
      <c r="ZF127" s="1"/>
      <c r="ZG127" s="1"/>
      <c r="ZH127" s="1"/>
      <c r="ZI127" s="1"/>
      <c r="ZJ127" s="1"/>
      <c r="ZK127" s="1"/>
      <c r="ZL127" s="1"/>
      <c r="ZM127" s="1"/>
      <c r="ZN127" s="1"/>
      <c r="ZO127" s="1"/>
      <c r="ZP127" s="1"/>
      <c r="ZQ127" s="1"/>
      <c r="ZR127" s="1"/>
      <c r="ZS127" s="1"/>
      <c r="ZT127" s="1"/>
      <c r="ZU127" s="1"/>
      <c r="ZV127" s="1"/>
      <c r="ZW127" s="1"/>
      <c r="ZX127" s="1"/>
      <c r="ZY127" s="1"/>
      <c r="ZZ127" s="1"/>
      <c r="AAA127" s="1"/>
      <c r="AAB127" s="1"/>
      <c r="AAC127" s="1"/>
      <c r="AAD127" s="1"/>
      <c r="AAE127" s="1"/>
      <c r="AAF127" s="1"/>
      <c r="AAG127" s="1"/>
      <c r="AAH127" s="1"/>
      <c r="AAI127" s="1"/>
      <c r="AAJ127" s="1"/>
      <c r="AAK127" s="1"/>
      <c r="AAL127" s="1"/>
      <c r="AAM127" s="1"/>
      <c r="AAN127" s="1"/>
      <c r="AAO127" s="1"/>
      <c r="AAP127" s="1"/>
      <c r="AAQ127" s="1"/>
      <c r="AAR127" s="1"/>
      <c r="AAS127" s="1"/>
      <c r="AAT127" s="1"/>
      <c r="AAU127" s="1"/>
      <c r="AAV127" s="1"/>
      <c r="AAW127" s="1"/>
      <c r="AAX127" s="1"/>
      <c r="AAY127" s="1"/>
      <c r="AAZ127" s="1"/>
      <c r="ABA127" s="1"/>
      <c r="ABB127" s="1"/>
      <c r="ABC127" s="1"/>
      <c r="ABD127" s="1"/>
      <c r="ABE127" s="1"/>
      <c r="ABF127" s="1"/>
      <c r="ABG127" s="1"/>
      <c r="ABH127" s="1"/>
      <c r="ABI127" s="1"/>
      <c r="ABJ127" s="1"/>
      <c r="ABK127" s="1"/>
      <c r="ABL127" s="1"/>
      <c r="ABM127" s="1"/>
      <c r="ABN127" s="1"/>
      <c r="ABO127" s="1"/>
      <c r="ABP127" s="1"/>
      <c r="ABQ127" s="1"/>
      <c r="ABR127" s="1"/>
      <c r="ABS127" s="1"/>
      <c r="ABT127" s="1"/>
      <c r="ABU127" s="1"/>
      <c r="ABV127" s="1"/>
      <c r="ABW127" s="1"/>
      <c r="ABX127" s="1"/>
      <c r="ABY127" s="1"/>
      <c r="ABZ127" s="1"/>
      <c r="ACA127" s="1"/>
      <c r="ACB127" s="1"/>
      <c r="ACC127" s="1"/>
      <c r="ACD127" s="1"/>
      <c r="ACE127" s="1"/>
      <c r="ACF127" s="1"/>
      <c r="ACG127" s="1"/>
      <c r="ACH127" s="1"/>
      <c r="ACI127" s="1"/>
      <c r="ACJ127" s="1"/>
      <c r="ACK127" s="1"/>
      <c r="ACL127" s="1"/>
      <c r="ACM127" s="1"/>
      <c r="ACN127" s="1"/>
      <c r="ACO127" s="1"/>
      <c r="ACP127" s="1"/>
      <c r="ACQ127" s="1"/>
      <c r="ACR127" s="1"/>
      <c r="ACS127" s="1"/>
      <c r="ACT127" s="1"/>
      <c r="ACU127" s="1"/>
      <c r="ACV127" s="1"/>
      <c r="ACW127" s="1"/>
      <c r="ACX127" s="1"/>
      <c r="ACY127" s="1"/>
      <c r="ACZ127" s="1"/>
      <c r="ADA127" s="1"/>
      <c r="ADB127" s="1"/>
      <c r="ADC127" s="1"/>
      <c r="ADD127" s="1"/>
      <c r="ADE127" s="1"/>
      <c r="ADF127" s="1"/>
      <c r="ADG127" s="1"/>
      <c r="ADH127" s="1"/>
      <c r="ADI127" s="1"/>
      <c r="ADJ127" s="1"/>
      <c r="ADK127" s="1"/>
      <c r="ADL127" s="1"/>
      <c r="ADM127" s="1"/>
      <c r="ADN127" s="1"/>
      <c r="ADO127" s="1"/>
      <c r="ADP127" s="1"/>
      <c r="ADQ127" s="1"/>
      <c r="ADR127" s="1"/>
      <c r="ADS127" s="1"/>
      <c r="ADT127" s="1"/>
      <c r="ADU127" s="1"/>
      <c r="ADV127" s="1"/>
      <c r="ADW127" s="1"/>
      <c r="ADX127" s="1"/>
      <c r="ADY127" s="1"/>
      <c r="ADZ127" s="1"/>
      <c r="AEA127" s="1"/>
      <c r="AEB127" s="1"/>
      <c r="AEC127" s="1"/>
      <c r="AED127" s="1"/>
      <c r="AEE127" s="1"/>
      <c r="AEF127" s="1"/>
      <c r="AEG127" s="1"/>
      <c r="AEH127" s="1"/>
      <c r="AEI127" s="1"/>
      <c r="AEJ127" s="1"/>
      <c r="AEK127" s="1"/>
      <c r="AEL127" s="1"/>
      <c r="AEM127" s="1"/>
      <c r="AEN127" s="1"/>
      <c r="AEO127" s="1"/>
      <c r="AEP127" s="1"/>
      <c r="AEQ127" s="1"/>
      <c r="AER127" s="1"/>
      <c r="AES127" s="1"/>
      <c r="AET127" s="1"/>
      <c r="AEU127" s="1"/>
      <c r="AEV127" s="1"/>
      <c r="AEW127" s="1"/>
      <c r="AEX127" s="1"/>
      <c r="AEY127" s="1"/>
      <c r="AEZ127" s="1"/>
      <c r="AFA127" s="1"/>
      <c r="AFB127" s="1"/>
      <c r="AFC127" s="1"/>
      <c r="AFD127" s="1"/>
      <c r="AFE127" s="1"/>
      <c r="AFF127" s="1"/>
      <c r="AFG127" s="1"/>
      <c r="AFH127" s="1"/>
      <c r="AFI127" s="1"/>
      <c r="AFJ127" s="1"/>
      <c r="AFK127" s="1"/>
      <c r="AFL127" s="1"/>
      <c r="AFM127" s="1"/>
      <c r="AFN127" s="1"/>
      <c r="AFO127" s="1"/>
      <c r="AFP127" s="1"/>
      <c r="AFQ127" s="1"/>
      <c r="AFR127" s="1"/>
      <c r="AFS127" s="1"/>
      <c r="AFT127" s="1"/>
      <c r="AFU127" s="1"/>
      <c r="AFV127" s="1"/>
      <c r="AFW127" s="1"/>
      <c r="AFX127" s="1"/>
      <c r="AFY127" s="1"/>
      <c r="AFZ127" s="1"/>
      <c r="AGA127" s="1"/>
      <c r="AGB127" s="1"/>
      <c r="AGC127" s="1"/>
      <c r="AGD127" s="1"/>
      <c r="AGE127" s="1"/>
      <c r="AGF127" s="1"/>
      <c r="AGG127" s="1"/>
      <c r="AGH127" s="1"/>
      <c r="AGI127" s="1"/>
      <c r="AGJ127" s="1"/>
      <c r="AGK127" s="1"/>
      <c r="AGL127" s="1"/>
      <c r="AGM127" s="1"/>
      <c r="AGN127" s="1"/>
      <c r="AGO127" s="1"/>
      <c r="AGP127" s="1"/>
      <c r="AGQ127" s="1"/>
      <c r="AGR127" s="1"/>
      <c r="AGS127" s="1"/>
      <c r="AGT127" s="1"/>
      <c r="AGU127" s="1"/>
      <c r="AGV127" s="1"/>
      <c r="AGW127" s="1"/>
      <c r="AGX127" s="1"/>
      <c r="AGY127" s="1"/>
      <c r="AGZ127" s="1"/>
      <c r="AHA127" s="1"/>
      <c r="AHB127" s="1"/>
      <c r="AHC127" s="1"/>
      <c r="AHD127" s="1"/>
      <c r="AHE127" s="1"/>
      <c r="AHF127" s="1"/>
      <c r="AHG127" s="1"/>
      <c r="AHH127" s="1"/>
      <c r="AHI127" s="1"/>
      <c r="AHJ127" s="1"/>
      <c r="AHK127" s="1"/>
      <c r="AHL127" s="1"/>
      <c r="AHM127" s="1"/>
      <c r="AHN127" s="1"/>
      <c r="AHO127" s="1"/>
      <c r="AHP127" s="1"/>
      <c r="AHQ127" s="1"/>
      <c r="AHR127" s="1"/>
      <c r="AHS127" s="1"/>
      <c r="AHT127" s="1"/>
      <c r="AHU127" s="1"/>
      <c r="AHV127" s="1"/>
      <c r="AHW127" s="1"/>
      <c r="AHX127" s="1"/>
      <c r="AHY127" s="1"/>
      <c r="AHZ127" s="1"/>
      <c r="AIA127" s="1"/>
      <c r="AIB127" s="1"/>
      <c r="AIC127" s="1"/>
      <c r="AID127" s="1"/>
      <c r="AIE127" s="1"/>
      <c r="AIF127" s="1"/>
      <c r="AIG127" s="1"/>
      <c r="AIH127" s="1"/>
      <c r="AII127" s="1"/>
      <c r="AIJ127" s="1"/>
      <c r="AIK127" s="1"/>
      <c r="AIL127" s="1"/>
      <c r="AIM127" s="1"/>
      <c r="AIN127" s="1"/>
      <c r="AIO127" s="1"/>
      <c r="AIP127" s="1"/>
      <c r="AIQ127" s="1"/>
      <c r="AIR127" s="1"/>
      <c r="AIS127" s="1"/>
      <c r="AIT127" s="1"/>
      <c r="AIU127" s="1"/>
      <c r="AIV127" s="1"/>
      <c r="AIW127" s="1"/>
      <c r="AIX127" s="1"/>
      <c r="AIY127" s="1"/>
      <c r="AIZ127" s="1"/>
      <c r="AJA127" s="1"/>
      <c r="AJB127" s="1"/>
      <c r="AJC127" s="1"/>
      <c r="AJD127" s="1"/>
      <c r="AJE127" s="1"/>
      <c r="AJF127" s="1"/>
      <c r="AJG127" s="1"/>
      <c r="AJH127" s="1"/>
      <c r="AJI127" s="1"/>
      <c r="AJJ127" s="1"/>
      <c r="AJK127" s="1"/>
      <c r="AJL127" s="1"/>
      <c r="AJM127" s="1"/>
      <c r="AJN127" s="1"/>
      <c r="AJO127" s="1"/>
      <c r="AJP127" s="1"/>
      <c r="AJQ127" s="1"/>
      <c r="AJR127" s="1"/>
      <c r="AJS127" s="1"/>
      <c r="AJT127" s="1"/>
      <c r="AJU127" s="1"/>
      <c r="AJV127" s="1"/>
      <c r="AJW127" s="1"/>
      <c r="AJX127" s="1"/>
      <c r="AJY127" s="1"/>
      <c r="AJZ127" s="1"/>
      <c r="AKA127" s="1"/>
      <c r="AKB127" s="1"/>
      <c r="AKC127" s="1"/>
      <c r="AKD127" s="1"/>
      <c r="AKE127" s="1"/>
      <c r="AKF127" s="1"/>
      <c r="AKG127" s="1"/>
      <c r="AKH127" s="1"/>
      <c r="AKI127" s="1"/>
      <c r="AKJ127" s="1"/>
      <c r="AKK127" s="1"/>
      <c r="AKL127" s="1"/>
      <c r="AKM127" s="1"/>
      <c r="AKN127" s="1"/>
      <c r="AKO127" s="1"/>
      <c r="AKP127" s="1"/>
      <c r="AKQ127" s="1"/>
      <c r="AKR127" s="1"/>
      <c r="AKS127" s="1"/>
      <c r="AKT127" s="1"/>
      <c r="AKU127" s="1"/>
      <c r="AKV127" s="1"/>
      <c r="AKW127" s="1"/>
      <c r="AKX127" s="1"/>
      <c r="AKY127" s="1"/>
      <c r="AKZ127" s="1"/>
      <c r="ALA127" s="1"/>
      <c r="ALB127" s="1"/>
      <c r="ALC127" s="1"/>
      <c r="ALD127" s="1"/>
      <c r="ALE127" s="1"/>
      <c r="ALF127" s="1"/>
      <c r="ALG127" s="1"/>
      <c r="ALH127" s="1"/>
      <c r="ALI127" s="1"/>
      <c r="ALJ127" s="1"/>
      <c r="ALK127" s="1"/>
      <c r="ALL127" s="1"/>
      <c r="ALM127" s="1"/>
      <c r="ALN127" s="1"/>
      <c r="ALO127" s="1"/>
      <c r="ALP127" s="1"/>
      <c r="ALQ127" s="1"/>
      <c r="ALR127" s="1"/>
      <c r="ALS127" s="1"/>
      <c r="ALT127" s="1"/>
      <c r="ALU127" s="1"/>
      <c r="ALV127" s="1"/>
      <c r="ALW127" s="1"/>
      <c r="ALX127" s="1"/>
      <c r="ALY127" s="1"/>
      <c r="ALZ127" s="1"/>
      <c r="AMA127" s="1"/>
      <c r="AMB127" s="1"/>
      <c r="AMC127" s="1"/>
      <c r="AMD127" s="1"/>
      <c r="AME127" s="1"/>
      <c r="AMF127" s="1"/>
      <c r="AMG127" s="1"/>
      <c r="AMH127" s="1"/>
      <c r="AMI127" s="1"/>
      <c r="AMJ127" s="1"/>
      <c r="AMK127" s="1"/>
      <c r="AML127" s="1"/>
      <c r="AMM127" s="1"/>
      <c r="AMN127" s="1"/>
      <c r="AMO127" s="1"/>
      <c r="AMP127" s="1"/>
      <c r="AMQ127" s="1"/>
      <c r="AMR127" s="1"/>
      <c r="AMS127" s="1"/>
      <c r="AMT127" s="1"/>
      <c r="AMU127" s="1"/>
      <c r="AMV127" s="1"/>
      <c r="AMW127" s="1"/>
      <c r="AMX127" s="1"/>
      <c r="AMY127" s="1"/>
      <c r="AMZ127" s="1"/>
      <c r="ANA127" s="1"/>
      <c r="ANB127" s="1"/>
      <c r="ANC127" s="1"/>
      <c r="AND127" s="1"/>
      <c r="ANE127" s="1"/>
      <c r="ANF127" s="1"/>
      <c r="ANG127" s="1"/>
      <c r="ANH127" s="1"/>
      <c r="ANI127" s="1"/>
      <c r="ANJ127" s="1"/>
      <c r="ANK127" s="1"/>
      <c r="ANL127" s="1"/>
      <c r="ANM127" s="1"/>
      <c r="ANN127" s="1"/>
      <c r="ANO127" s="1"/>
      <c r="ANP127" s="1"/>
      <c r="ANQ127" s="1"/>
      <c r="ANR127" s="1"/>
      <c r="ANS127" s="1"/>
      <c r="ANT127" s="1"/>
      <c r="ANU127" s="1"/>
      <c r="ANV127" s="1"/>
      <c r="ANW127" s="1"/>
      <c r="ANX127" s="1"/>
      <c r="ANY127" s="1"/>
      <c r="ANZ127" s="1"/>
      <c r="AOA127" s="1"/>
      <c r="AOB127" s="1"/>
      <c r="AOC127" s="1"/>
      <c r="AOD127" s="1"/>
      <c r="AOE127" s="1"/>
      <c r="AOF127" s="1"/>
      <c r="AOG127" s="1"/>
      <c r="AOH127" s="1"/>
      <c r="AOI127" s="1"/>
      <c r="AOJ127" s="1"/>
      <c r="AOK127" s="1"/>
      <c r="AOL127" s="1"/>
      <c r="AOM127" s="1"/>
      <c r="AON127" s="1"/>
      <c r="AOO127" s="1"/>
      <c r="AOP127" s="1"/>
      <c r="AOQ127" s="1"/>
      <c r="AOR127" s="1"/>
      <c r="AOS127" s="1"/>
      <c r="AOT127" s="1"/>
      <c r="AOU127" s="1"/>
      <c r="AOV127" s="1"/>
      <c r="AOW127" s="1"/>
      <c r="AOX127" s="1"/>
      <c r="AOY127" s="1"/>
      <c r="AOZ127" s="1"/>
      <c r="APA127" s="1"/>
      <c r="APB127" s="1"/>
      <c r="APC127" s="1"/>
      <c r="APD127" s="1"/>
      <c r="APE127" s="1"/>
      <c r="APF127" s="1"/>
    </row>
    <row r="128" spans="1:1098" x14ac:dyDescent="0.2">
      <c r="A128" s="9" t="s">
        <v>23</v>
      </c>
      <c r="B128" s="345">
        <v>1</v>
      </c>
      <c r="C128" s="345">
        <f t="shared" ref="C128" si="52">D128+E128</f>
        <v>168</v>
      </c>
      <c r="D128" s="345">
        <v>160</v>
      </c>
      <c r="E128" s="345">
        <v>8</v>
      </c>
      <c r="F128" s="346"/>
      <c r="G128" s="347">
        <v>4.0419999999999998</v>
      </c>
      <c r="H128" s="348">
        <f t="shared" si="51"/>
        <v>64.67</v>
      </c>
      <c r="I128" s="346">
        <f t="shared" si="41"/>
        <v>79.930000000000007</v>
      </c>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c r="FE128" s="1"/>
      <c r="FF128" s="1"/>
      <c r="FG128" s="1"/>
      <c r="FH128" s="1"/>
      <c r="FI128" s="1"/>
      <c r="FJ128" s="1"/>
      <c r="FK128" s="1"/>
      <c r="FL128" s="1"/>
      <c r="FM128" s="1"/>
      <c r="FN128" s="1"/>
      <c r="FO128" s="1"/>
      <c r="FP128" s="1"/>
      <c r="FQ128" s="1"/>
      <c r="FR128" s="1"/>
      <c r="FS128" s="1"/>
      <c r="FT128" s="1"/>
      <c r="FU128" s="1"/>
      <c r="FV128" s="1"/>
      <c r="FW128" s="1"/>
      <c r="FX128" s="1"/>
      <c r="FY128" s="1"/>
      <c r="FZ128" s="1"/>
      <c r="GA128" s="1"/>
      <c r="GB128" s="1"/>
      <c r="GC128" s="1"/>
      <c r="GD128" s="1"/>
      <c r="GE128" s="1"/>
      <c r="GF128" s="1"/>
      <c r="GG128" s="1"/>
      <c r="GH128" s="1"/>
      <c r="GI128" s="1"/>
      <c r="GJ128" s="1"/>
      <c r="GK128" s="1"/>
      <c r="GL128" s="1"/>
      <c r="GM128" s="1"/>
      <c r="GN128" s="1"/>
      <c r="GO128" s="1"/>
      <c r="GP128" s="1"/>
      <c r="GQ128" s="1"/>
      <c r="GR128" s="1"/>
      <c r="GS128" s="1"/>
      <c r="GT128" s="1"/>
      <c r="GU128" s="1"/>
      <c r="GV128" s="1"/>
      <c r="GW128" s="1"/>
      <c r="GX128" s="1"/>
      <c r="GY128" s="1"/>
      <c r="GZ128" s="1"/>
      <c r="HA128" s="1"/>
      <c r="HB128" s="1"/>
      <c r="HC128" s="1"/>
      <c r="HD128" s="1"/>
      <c r="HE128" s="1"/>
      <c r="HF128" s="1"/>
      <c r="HG128" s="1"/>
      <c r="HH128" s="1"/>
      <c r="HI128" s="1"/>
      <c r="HJ128" s="1"/>
      <c r="HK128" s="1"/>
      <c r="HL128" s="1"/>
      <c r="HM128" s="1"/>
      <c r="HN128" s="1"/>
      <c r="HO128" s="1"/>
      <c r="HP128" s="1"/>
      <c r="HQ128" s="1"/>
      <c r="HR128" s="1"/>
      <c r="HS128" s="1"/>
      <c r="HT128" s="1"/>
      <c r="HU128" s="1"/>
      <c r="HV128" s="1"/>
      <c r="HW128" s="1"/>
      <c r="HX128" s="1"/>
      <c r="HY128" s="1"/>
      <c r="HZ128" s="1"/>
      <c r="IA128" s="1"/>
      <c r="IB128" s="1"/>
      <c r="IC128" s="1"/>
      <c r="ID128" s="1"/>
      <c r="IE128" s="1"/>
      <c r="IF128" s="1"/>
      <c r="IG128" s="1"/>
      <c r="IH128" s="1"/>
      <c r="II128" s="1"/>
      <c r="IJ128" s="1"/>
      <c r="IK128" s="1"/>
      <c r="IL128" s="1"/>
      <c r="IM128" s="1"/>
      <c r="IN128" s="1"/>
      <c r="IO128" s="1"/>
      <c r="IP128" s="1"/>
      <c r="IQ128" s="1"/>
      <c r="IR128" s="1"/>
      <c r="IS128" s="1"/>
      <c r="IT128" s="1"/>
      <c r="IU128" s="1"/>
      <c r="IV128" s="1"/>
      <c r="IW128" s="1"/>
      <c r="IX128" s="1"/>
      <c r="IY128" s="1"/>
      <c r="IZ128" s="1"/>
      <c r="JA128" s="1"/>
      <c r="JB128" s="1"/>
      <c r="JC128" s="1"/>
      <c r="JD128" s="1"/>
      <c r="JE128" s="1"/>
      <c r="JF128" s="1"/>
      <c r="JG128" s="1"/>
      <c r="JH128" s="1"/>
      <c r="JI128" s="1"/>
      <c r="JJ128" s="1"/>
      <c r="JK128" s="1"/>
      <c r="JL128" s="1"/>
      <c r="JM128" s="1"/>
      <c r="JN128" s="1"/>
      <c r="JO128" s="1"/>
      <c r="JP128" s="1"/>
      <c r="JQ128" s="1"/>
      <c r="JR128" s="1"/>
      <c r="JS128" s="1"/>
      <c r="JT128" s="1"/>
      <c r="JU128" s="1"/>
      <c r="JV128" s="1"/>
      <c r="JW128" s="1"/>
      <c r="JX128" s="1"/>
      <c r="JY128" s="1"/>
      <c r="JZ128" s="1"/>
      <c r="KA128" s="1"/>
      <c r="KB128" s="1"/>
      <c r="KC128" s="1"/>
      <c r="KD128" s="1"/>
      <c r="KE128" s="1"/>
      <c r="KF128" s="1"/>
      <c r="KG128" s="1"/>
      <c r="KH128" s="1"/>
      <c r="KI128" s="1"/>
      <c r="KJ128" s="1"/>
      <c r="KK128" s="1"/>
      <c r="KL128" s="1"/>
      <c r="KM128" s="1"/>
      <c r="KN128" s="1"/>
      <c r="KO128" s="1"/>
      <c r="KP128" s="1"/>
      <c r="KQ128" s="1"/>
      <c r="KR128" s="1"/>
      <c r="KS128" s="1"/>
      <c r="KT128" s="1"/>
      <c r="KU128" s="1"/>
      <c r="KV128" s="1"/>
      <c r="KW128" s="1"/>
      <c r="KX128" s="1"/>
      <c r="KY128" s="1"/>
      <c r="KZ128" s="1"/>
      <c r="LA128" s="1"/>
      <c r="LB128" s="1"/>
      <c r="LC128" s="1"/>
      <c r="LD128" s="1"/>
      <c r="LE128" s="1"/>
      <c r="LF128" s="1"/>
      <c r="LG128" s="1"/>
      <c r="LH128" s="1"/>
      <c r="LI128" s="1"/>
      <c r="LJ128" s="1"/>
      <c r="LK128" s="1"/>
      <c r="LL128" s="1"/>
      <c r="LM128" s="1"/>
      <c r="LN128" s="1"/>
      <c r="LO128" s="1"/>
      <c r="LP128" s="1"/>
      <c r="LQ128" s="1"/>
      <c r="LR128" s="1"/>
      <c r="LS128" s="1"/>
      <c r="LT128" s="1"/>
      <c r="LU128" s="1"/>
      <c r="LV128" s="1"/>
      <c r="LW128" s="1"/>
      <c r="LX128" s="1"/>
      <c r="LY128" s="1"/>
      <c r="LZ128" s="1"/>
      <c r="MA128" s="1"/>
      <c r="MB128" s="1"/>
      <c r="MC128" s="1"/>
      <c r="MD128" s="1"/>
      <c r="ME128" s="1"/>
      <c r="MF128" s="1"/>
      <c r="MG128" s="1"/>
      <c r="MH128" s="1"/>
      <c r="MI128" s="1"/>
      <c r="MJ128" s="1"/>
      <c r="MK128" s="1"/>
      <c r="ML128" s="1"/>
      <c r="MM128" s="1"/>
      <c r="MN128" s="1"/>
      <c r="MO128" s="1"/>
      <c r="MP128" s="1"/>
      <c r="MQ128" s="1"/>
      <c r="MR128" s="1"/>
      <c r="MS128" s="1"/>
      <c r="MT128" s="1"/>
      <c r="MU128" s="1"/>
      <c r="MV128" s="1"/>
      <c r="MW128" s="1"/>
      <c r="MX128" s="1"/>
      <c r="MY128" s="1"/>
      <c r="MZ128" s="1"/>
      <c r="NA128" s="1"/>
      <c r="NB128" s="1"/>
      <c r="NC128" s="1"/>
      <c r="ND128" s="1"/>
      <c r="NE128" s="1"/>
      <c r="NF128" s="1"/>
      <c r="NG128" s="1"/>
      <c r="NH128" s="1"/>
      <c r="NI128" s="1"/>
      <c r="NJ128" s="1"/>
      <c r="NK128" s="1"/>
      <c r="NL128" s="1"/>
      <c r="NM128" s="1"/>
      <c r="NN128" s="1"/>
      <c r="NO128" s="1"/>
      <c r="NP128" s="1"/>
      <c r="NQ128" s="1"/>
      <c r="NR128" s="1"/>
      <c r="NS128" s="1"/>
      <c r="NT128" s="1"/>
      <c r="NU128" s="1"/>
      <c r="NV128" s="1"/>
      <c r="NW128" s="1"/>
      <c r="NX128" s="1"/>
      <c r="NY128" s="1"/>
      <c r="NZ128" s="1"/>
      <c r="OA128" s="1"/>
      <c r="OB128" s="1"/>
      <c r="OC128" s="1"/>
      <c r="OD128" s="1"/>
      <c r="OE128" s="1"/>
      <c r="OF128" s="1"/>
      <c r="OG128" s="1"/>
      <c r="OH128" s="1"/>
      <c r="OI128" s="1"/>
      <c r="OJ128" s="1"/>
      <c r="OK128" s="1"/>
      <c r="OL128" s="1"/>
      <c r="OM128" s="1"/>
      <c r="ON128" s="1"/>
      <c r="OO128" s="1"/>
      <c r="OP128" s="1"/>
      <c r="OQ128" s="1"/>
      <c r="OR128" s="1"/>
      <c r="OS128" s="1"/>
      <c r="OT128" s="1"/>
      <c r="OU128" s="1"/>
      <c r="OV128" s="1"/>
      <c r="OW128" s="1"/>
      <c r="OX128" s="1"/>
      <c r="OY128" s="1"/>
      <c r="OZ128" s="1"/>
      <c r="PA128" s="1"/>
      <c r="PB128" s="1"/>
      <c r="PC128" s="1"/>
      <c r="PD128" s="1"/>
      <c r="PE128" s="1"/>
      <c r="PF128" s="1"/>
      <c r="PG128" s="1"/>
      <c r="PH128" s="1"/>
      <c r="PI128" s="1"/>
      <c r="PJ128" s="1"/>
      <c r="PK128" s="1"/>
      <c r="PL128" s="1"/>
      <c r="PM128" s="1"/>
      <c r="PN128" s="1"/>
      <c r="PO128" s="1"/>
      <c r="PP128" s="1"/>
      <c r="PQ128" s="1"/>
      <c r="PR128" s="1"/>
      <c r="PS128" s="1"/>
      <c r="PT128" s="1"/>
      <c r="PU128" s="1"/>
      <c r="PV128" s="1"/>
      <c r="PW128" s="1"/>
      <c r="PX128" s="1"/>
      <c r="PY128" s="1"/>
      <c r="PZ128" s="1"/>
      <c r="QA128" s="1"/>
      <c r="QB128" s="1"/>
      <c r="QC128" s="1"/>
      <c r="QD128" s="1"/>
      <c r="QE128" s="1"/>
      <c r="QF128" s="1"/>
      <c r="QG128" s="1"/>
      <c r="QH128" s="1"/>
      <c r="QI128" s="1"/>
      <c r="QJ128" s="1"/>
      <c r="QK128" s="1"/>
      <c r="QL128" s="1"/>
      <c r="QM128" s="1"/>
      <c r="QN128" s="1"/>
      <c r="QO128" s="1"/>
      <c r="QP128" s="1"/>
      <c r="QQ128" s="1"/>
      <c r="QR128" s="1"/>
      <c r="QS128" s="1"/>
      <c r="QT128" s="1"/>
      <c r="QU128" s="1"/>
      <c r="QV128" s="1"/>
      <c r="QW128" s="1"/>
      <c r="QX128" s="1"/>
      <c r="QY128" s="1"/>
      <c r="QZ128" s="1"/>
      <c r="RA128" s="1"/>
      <c r="RB128" s="1"/>
      <c r="RC128" s="1"/>
      <c r="RD128" s="1"/>
      <c r="RE128" s="1"/>
      <c r="RF128" s="1"/>
      <c r="RG128" s="1"/>
      <c r="RH128" s="1"/>
      <c r="RI128" s="1"/>
      <c r="RJ128" s="1"/>
      <c r="RK128" s="1"/>
      <c r="RL128" s="1"/>
      <c r="RM128" s="1"/>
      <c r="RN128" s="1"/>
      <c r="RO128" s="1"/>
      <c r="RP128" s="1"/>
      <c r="RQ128" s="1"/>
      <c r="RR128" s="1"/>
      <c r="RS128" s="1"/>
      <c r="RT128" s="1"/>
      <c r="RU128" s="1"/>
      <c r="RV128" s="1"/>
      <c r="RW128" s="1"/>
      <c r="RX128" s="1"/>
      <c r="RY128" s="1"/>
      <c r="RZ128" s="1"/>
      <c r="SA128" s="1"/>
      <c r="SB128" s="1"/>
      <c r="SC128" s="1"/>
      <c r="SD128" s="1"/>
      <c r="SE128" s="1"/>
      <c r="SF128" s="1"/>
      <c r="SG128" s="1"/>
      <c r="SH128" s="1"/>
      <c r="SI128" s="1"/>
      <c r="SJ128" s="1"/>
      <c r="SK128" s="1"/>
      <c r="SL128" s="1"/>
      <c r="SM128" s="1"/>
      <c r="SN128" s="1"/>
      <c r="SO128" s="1"/>
      <c r="SP128" s="1"/>
      <c r="SQ128" s="1"/>
      <c r="SR128" s="1"/>
      <c r="SS128" s="1"/>
      <c r="ST128" s="1"/>
      <c r="SU128" s="1"/>
      <c r="SV128" s="1"/>
      <c r="SW128" s="1"/>
      <c r="SX128" s="1"/>
      <c r="SY128" s="1"/>
      <c r="SZ128" s="1"/>
      <c r="TA128" s="1"/>
      <c r="TB128" s="1"/>
      <c r="TC128" s="1"/>
      <c r="TD128" s="1"/>
      <c r="TE128" s="1"/>
      <c r="TF128" s="1"/>
      <c r="TG128" s="1"/>
      <c r="TH128" s="1"/>
      <c r="TI128" s="1"/>
      <c r="TJ128" s="1"/>
      <c r="TK128" s="1"/>
      <c r="TL128" s="1"/>
      <c r="TM128" s="1"/>
      <c r="TN128" s="1"/>
      <c r="TO128" s="1"/>
      <c r="TP128" s="1"/>
      <c r="TQ128" s="1"/>
      <c r="TR128" s="1"/>
      <c r="TS128" s="1"/>
      <c r="TT128" s="1"/>
      <c r="TU128" s="1"/>
      <c r="TV128" s="1"/>
      <c r="TW128" s="1"/>
      <c r="TX128" s="1"/>
      <c r="TY128" s="1"/>
      <c r="TZ128" s="1"/>
      <c r="UA128" s="1"/>
      <c r="UB128" s="1"/>
      <c r="UC128" s="1"/>
      <c r="UD128" s="1"/>
      <c r="UE128" s="1"/>
      <c r="UF128" s="1"/>
      <c r="UG128" s="1"/>
      <c r="UH128" s="1"/>
      <c r="UI128" s="1"/>
      <c r="UJ128" s="1"/>
      <c r="UK128" s="1"/>
      <c r="UL128" s="1"/>
      <c r="UM128" s="1"/>
      <c r="UN128" s="1"/>
      <c r="UO128" s="1"/>
      <c r="UP128" s="1"/>
      <c r="UQ128" s="1"/>
      <c r="UR128" s="1"/>
      <c r="US128" s="1"/>
      <c r="UT128" s="1"/>
      <c r="UU128" s="1"/>
      <c r="UV128" s="1"/>
      <c r="UW128" s="1"/>
      <c r="UX128" s="1"/>
      <c r="UY128" s="1"/>
      <c r="UZ128" s="1"/>
      <c r="VA128" s="1"/>
      <c r="VB128" s="1"/>
      <c r="VC128" s="1"/>
      <c r="VD128" s="1"/>
      <c r="VE128" s="1"/>
      <c r="VF128" s="1"/>
      <c r="VG128" s="1"/>
      <c r="VH128" s="1"/>
      <c r="VI128" s="1"/>
      <c r="VJ128" s="1"/>
      <c r="VK128" s="1"/>
      <c r="VL128" s="1"/>
      <c r="VM128" s="1"/>
      <c r="VN128" s="1"/>
      <c r="VO128" s="1"/>
      <c r="VP128" s="1"/>
      <c r="VQ128" s="1"/>
      <c r="VR128" s="1"/>
      <c r="VS128" s="1"/>
      <c r="VT128" s="1"/>
      <c r="VU128" s="1"/>
      <c r="VV128" s="1"/>
      <c r="VW128" s="1"/>
      <c r="VX128" s="1"/>
      <c r="VY128" s="1"/>
      <c r="VZ128" s="1"/>
      <c r="WA128" s="1"/>
      <c r="WB128" s="1"/>
      <c r="WC128" s="1"/>
      <c r="WD128" s="1"/>
      <c r="WE128" s="1"/>
      <c r="WF128" s="1"/>
      <c r="WG128" s="1"/>
      <c r="WH128" s="1"/>
      <c r="WI128" s="1"/>
      <c r="WJ128" s="1"/>
      <c r="WK128" s="1"/>
      <c r="WL128" s="1"/>
      <c r="WM128" s="1"/>
      <c r="WN128" s="1"/>
      <c r="WO128" s="1"/>
      <c r="WP128" s="1"/>
      <c r="WQ128" s="1"/>
      <c r="WR128" s="1"/>
      <c r="WS128" s="1"/>
      <c r="WT128" s="1"/>
      <c r="WU128" s="1"/>
      <c r="WV128" s="1"/>
      <c r="WW128" s="1"/>
      <c r="WX128" s="1"/>
      <c r="WY128" s="1"/>
      <c r="WZ128" s="1"/>
      <c r="XA128" s="1"/>
      <c r="XB128" s="1"/>
      <c r="XC128" s="1"/>
      <c r="XD128" s="1"/>
      <c r="XE128" s="1"/>
      <c r="XF128" s="1"/>
      <c r="XG128" s="1"/>
      <c r="XH128" s="1"/>
      <c r="XI128" s="1"/>
      <c r="XJ128" s="1"/>
      <c r="XK128" s="1"/>
      <c r="XL128" s="1"/>
      <c r="XM128" s="1"/>
      <c r="XN128" s="1"/>
      <c r="XO128" s="1"/>
      <c r="XP128" s="1"/>
      <c r="XQ128" s="1"/>
      <c r="XR128" s="1"/>
      <c r="XS128" s="1"/>
      <c r="XT128" s="1"/>
      <c r="XU128" s="1"/>
      <c r="XV128" s="1"/>
      <c r="XW128" s="1"/>
      <c r="XX128" s="1"/>
      <c r="XY128" s="1"/>
      <c r="XZ128" s="1"/>
      <c r="YA128" s="1"/>
      <c r="YB128" s="1"/>
      <c r="YC128" s="1"/>
      <c r="YD128" s="1"/>
      <c r="YE128" s="1"/>
      <c r="YF128" s="1"/>
      <c r="YG128" s="1"/>
      <c r="YH128" s="1"/>
      <c r="YI128" s="1"/>
      <c r="YJ128" s="1"/>
      <c r="YK128" s="1"/>
      <c r="YL128" s="1"/>
      <c r="YM128" s="1"/>
      <c r="YN128" s="1"/>
      <c r="YO128" s="1"/>
      <c r="YP128" s="1"/>
      <c r="YQ128" s="1"/>
      <c r="YR128" s="1"/>
      <c r="YS128" s="1"/>
      <c r="YT128" s="1"/>
      <c r="YU128" s="1"/>
      <c r="YV128" s="1"/>
      <c r="YW128" s="1"/>
      <c r="YX128" s="1"/>
      <c r="YY128" s="1"/>
      <c r="YZ128" s="1"/>
      <c r="ZA128" s="1"/>
      <c r="ZB128" s="1"/>
      <c r="ZC128" s="1"/>
      <c r="ZD128" s="1"/>
      <c r="ZE128" s="1"/>
      <c r="ZF128" s="1"/>
      <c r="ZG128" s="1"/>
      <c r="ZH128" s="1"/>
      <c r="ZI128" s="1"/>
      <c r="ZJ128" s="1"/>
      <c r="ZK128" s="1"/>
      <c r="ZL128" s="1"/>
      <c r="ZM128" s="1"/>
      <c r="ZN128" s="1"/>
      <c r="ZO128" s="1"/>
      <c r="ZP128" s="1"/>
      <c r="ZQ128" s="1"/>
      <c r="ZR128" s="1"/>
      <c r="ZS128" s="1"/>
      <c r="ZT128" s="1"/>
      <c r="ZU128" s="1"/>
      <c r="ZV128" s="1"/>
      <c r="ZW128" s="1"/>
      <c r="ZX128" s="1"/>
      <c r="ZY128" s="1"/>
      <c r="ZZ128" s="1"/>
      <c r="AAA128" s="1"/>
      <c r="AAB128" s="1"/>
      <c r="AAC128" s="1"/>
      <c r="AAD128" s="1"/>
      <c r="AAE128" s="1"/>
      <c r="AAF128" s="1"/>
      <c r="AAG128" s="1"/>
      <c r="AAH128" s="1"/>
      <c r="AAI128" s="1"/>
      <c r="AAJ128" s="1"/>
      <c r="AAK128" s="1"/>
      <c r="AAL128" s="1"/>
      <c r="AAM128" s="1"/>
      <c r="AAN128" s="1"/>
      <c r="AAO128" s="1"/>
      <c r="AAP128" s="1"/>
      <c r="AAQ128" s="1"/>
      <c r="AAR128" s="1"/>
      <c r="AAS128" s="1"/>
      <c r="AAT128" s="1"/>
      <c r="AAU128" s="1"/>
      <c r="AAV128" s="1"/>
      <c r="AAW128" s="1"/>
      <c r="AAX128" s="1"/>
      <c r="AAY128" s="1"/>
      <c r="AAZ128" s="1"/>
      <c r="ABA128" s="1"/>
      <c r="ABB128" s="1"/>
      <c r="ABC128" s="1"/>
      <c r="ABD128" s="1"/>
      <c r="ABE128" s="1"/>
      <c r="ABF128" s="1"/>
      <c r="ABG128" s="1"/>
      <c r="ABH128" s="1"/>
      <c r="ABI128" s="1"/>
      <c r="ABJ128" s="1"/>
      <c r="ABK128" s="1"/>
      <c r="ABL128" s="1"/>
      <c r="ABM128" s="1"/>
      <c r="ABN128" s="1"/>
      <c r="ABO128" s="1"/>
      <c r="ABP128" s="1"/>
      <c r="ABQ128" s="1"/>
      <c r="ABR128" s="1"/>
      <c r="ABS128" s="1"/>
      <c r="ABT128" s="1"/>
      <c r="ABU128" s="1"/>
      <c r="ABV128" s="1"/>
      <c r="ABW128" s="1"/>
      <c r="ABX128" s="1"/>
      <c r="ABY128" s="1"/>
      <c r="ABZ128" s="1"/>
      <c r="ACA128" s="1"/>
      <c r="ACB128" s="1"/>
      <c r="ACC128" s="1"/>
      <c r="ACD128" s="1"/>
      <c r="ACE128" s="1"/>
      <c r="ACF128" s="1"/>
      <c r="ACG128" s="1"/>
      <c r="ACH128" s="1"/>
      <c r="ACI128" s="1"/>
      <c r="ACJ128" s="1"/>
      <c r="ACK128" s="1"/>
      <c r="ACL128" s="1"/>
      <c r="ACM128" s="1"/>
      <c r="ACN128" s="1"/>
      <c r="ACO128" s="1"/>
      <c r="ACP128" s="1"/>
      <c r="ACQ128" s="1"/>
      <c r="ACR128" s="1"/>
      <c r="ACS128" s="1"/>
      <c r="ACT128" s="1"/>
      <c r="ACU128" s="1"/>
      <c r="ACV128" s="1"/>
      <c r="ACW128" s="1"/>
      <c r="ACX128" s="1"/>
      <c r="ACY128" s="1"/>
      <c r="ACZ128" s="1"/>
      <c r="ADA128" s="1"/>
      <c r="ADB128" s="1"/>
      <c r="ADC128" s="1"/>
      <c r="ADD128" s="1"/>
      <c r="ADE128" s="1"/>
      <c r="ADF128" s="1"/>
      <c r="ADG128" s="1"/>
      <c r="ADH128" s="1"/>
      <c r="ADI128" s="1"/>
      <c r="ADJ128" s="1"/>
      <c r="ADK128" s="1"/>
      <c r="ADL128" s="1"/>
      <c r="ADM128" s="1"/>
      <c r="ADN128" s="1"/>
      <c r="ADO128" s="1"/>
      <c r="ADP128" s="1"/>
      <c r="ADQ128" s="1"/>
      <c r="ADR128" s="1"/>
      <c r="ADS128" s="1"/>
      <c r="ADT128" s="1"/>
      <c r="ADU128" s="1"/>
      <c r="ADV128" s="1"/>
      <c r="ADW128" s="1"/>
      <c r="ADX128" s="1"/>
      <c r="ADY128" s="1"/>
      <c r="ADZ128" s="1"/>
      <c r="AEA128" s="1"/>
      <c r="AEB128" s="1"/>
      <c r="AEC128" s="1"/>
      <c r="AED128" s="1"/>
      <c r="AEE128" s="1"/>
      <c r="AEF128" s="1"/>
      <c r="AEG128" s="1"/>
      <c r="AEH128" s="1"/>
      <c r="AEI128" s="1"/>
      <c r="AEJ128" s="1"/>
      <c r="AEK128" s="1"/>
      <c r="AEL128" s="1"/>
      <c r="AEM128" s="1"/>
      <c r="AEN128" s="1"/>
      <c r="AEO128" s="1"/>
      <c r="AEP128" s="1"/>
      <c r="AEQ128" s="1"/>
      <c r="AER128" s="1"/>
      <c r="AES128" s="1"/>
      <c r="AET128" s="1"/>
      <c r="AEU128" s="1"/>
      <c r="AEV128" s="1"/>
      <c r="AEW128" s="1"/>
      <c r="AEX128" s="1"/>
      <c r="AEY128" s="1"/>
      <c r="AEZ128" s="1"/>
      <c r="AFA128" s="1"/>
      <c r="AFB128" s="1"/>
      <c r="AFC128" s="1"/>
      <c r="AFD128" s="1"/>
      <c r="AFE128" s="1"/>
      <c r="AFF128" s="1"/>
      <c r="AFG128" s="1"/>
      <c r="AFH128" s="1"/>
      <c r="AFI128" s="1"/>
      <c r="AFJ128" s="1"/>
      <c r="AFK128" s="1"/>
      <c r="AFL128" s="1"/>
      <c r="AFM128" s="1"/>
      <c r="AFN128" s="1"/>
      <c r="AFO128" s="1"/>
      <c r="AFP128" s="1"/>
      <c r="AFQ128" s="1"/>
      <c r="AFR128" s="1"/>
      <c r="AFS128" s="1"/>
      <c r="AFT128" s="1"/>
      <c r="AFU128" s="1"/>
      <c r="AFV128" s="1"/>
      <c r="AFW128" s="1"/>
      <c r="AFX128" s="1"/>
      <c r="AFY128" s="1"/>
      <c r="AFZ128" s="1"/>
      <c r="AGA128" s="1"/>
      <c r="AGB128" s="1"/>
      <c r="AGC128" s="1"/>
      <c r="AGD128" s="1"/>
      <c r="AGE128" s="1"/>
      <c r="AGF128" s="1"/>
      <c r="AGG128" s="1"/>
      <c r="AGH128" s="1"/>
      <c r="AGI128" s="1"/>
      <c r="AGJ128" s="1"/>
      <c r="AGK128" s="1"/>
      <c r="AGL128" s="1"/>
      <c r="AGM128" s="1"/>
      <c r="AGN128" s="1"/>
      <c r="AGO128" s="1"/>
      <c r="AGP128" s="1"/>
      <c r="AGQ128" s="1"/>
      <c r="AGR128" s="1"/>
      <c r="AGS128" s="1"/>
      <c r="AGT128" s="1"/>
      <c r="AGU128" s="1"/>
      <c r="AGV128" s="1"/>
      <c r="AGW128" s="1"/>
      <c r="AGX128" s="1"/>
      <c r="AGY128" s="1"/>
      <c r="AGZ128" s="1"/>
      <c r="AHA128" s="1"/>
      <c r="AHB128" s="1"/>
      <c r="AHC128" s="1"/>
      <c r="AHD128" s="1"/>
      <c r="AHE128" s="1"/>
      <c r="AHF128" s="1"/>
      <c r="AHG128" s="1"/>
      <c r="AHH128" s="1"/>
      <c r="AHI128" s="1"/>
      <c r="AHJ128" s="1"/>
      <c r="AHK128" s="1"/>
      <c r="AHL128" s="1"/>
      <c r="AHM128" s="1"/>
      <c r="AHN128" s="1"/>
      <c r="AHO128" s="1"/>
      <c r="AHP128" s="1"/>
      <c r="AHQ128" s="1"/>
      <c r="AHR128" s="1"/>
      <c r="AHS128" s="1"/>
      <c r="AHT128" s="1"/>
      <c r="AHU128" s="1"/>
      <c r="AHV128" s="1"/>
      <c r="AHW128" s="1"/>
      <c r="AHX128" s="1"/>
      <c r="AHY128" s="1"/>
      <c r="AHZ128" s="1"/>
      <c r="AIA128" s="1"/>
      <c r="AIB128" s="1"/>
      <c r="AIC128" s="1"/>
      <c r="AID128" s="1"/>
      <c r="AIE128" s="1"/>
      <c r="AIF128" s="1"/>
      <c r="AIG128" s="1"/>
      <c r="AIH128" s="1"/>
      <c r="AII128" s="1"/>
      <c r="AIJ128" s="1"/>
      <c r="AIK128" s="1"/>
      <c r="AIL128" s="1"/>
      <c r="AIM128" s="1"/>
      <c r="AIN128" s="1"/>
      <c r="AIO128" s="1"/>
      <c r="AIP128" s="1"/>
      <c r="AIQ128" s="1"/>
      <c r="AIR128" s="1"/>
      <c r="AIS128" s="1"/>
      <c r="AIT128" s="1"/>
      <c r="AIU128" s="1"/>
      <c r="AIV128" s="1"/>
      <c r="AIW128" s="1"/>
      <c r="AIX128" s="1"/>
      <c r="AIY128" s="1"/>
      <c r="AIZ128" s="1"/>
      <c r="AJA128" s="1"/>
      <c r="AJB128" s="1"/>
      <c r="AJC128" s="1"/>
      <c r="AJD128" s="1"/>
      <c r="AJE128" s="1"/>
      <c r="AJF128" s="1"/>
      <c r="AJG128" s="1"/>
      <c r="AJH128" s="1"/>
      <c r="AJI128" s="1"/>
      <c r="AJJ128" s="1"/>
      <c r="AJK128" s="1"/>
      <c r="AJL128" s="1"/>
      <c r="AJM128" s="1"/>
      <c r="AJN128" s="1"/>
      <c r="AJO128" s="1"/>
      <c r="AJP128" s="1"/>
      <c r="AJQ128" s="1"/>
      <c r="AJR128" s="1"/>
      <c r="AJS128" s="1"/>
      <c r="AJT128" s="1"/>
      <c r="AJU128" s="1"/>
      <c r="AJV128" s="1"/>
      <c r="AJW128" s="1"/>
      <c r="AJX128" s="1"/>
      <c r="AJY128" s="1"/>
      <c r="AJZ128" s="1"/>
      <c r="AKA128" s="1"/>
      <c r="AKB128" s="1"/>
      <c r="AKC128" s="1"/>
      <c r="AKD128" s="1"/>
      <c r="AKE128" s="1"/>
      <c r="AKF128" s="1"/>
      <c r="AKG128" s="1"/>
      <c r="AKH128" s="1"/>
      <c r="AKI128" s="1"/>
      <c r="AKJ128" s="1"/>
      <c r="AKK128" s="1"/>
      <c r="AKL128" s="1"/>
      <c r="AKM128" s="1"/>
      <c r="AKN128" s="1"/>
      <c r="AKO128" s="1"/>
      <c r="AKP128" s="1"/>
      <c r="AKQ128" s="1"/>
      <c r="AKR128" s="1"/>
      <c r="AKS128" s="1"/>
      <c r="AKT128" s="1"/>
      <c r="AKU128" s="1"/>
      <c r="AKV128" s="1"/>
      <c r="AKW128" s="1"/>
      <c r="AKX128" s="1"/>
      <c r="AKY128" s="1"/>
      <c r="AKZ128" s="1"/>
      <c r="ALA128" s="1"/>
      <c r="ALB128" s="1"/>
      <c r="ALC128" s="1"/>
      <c r="ALD128" s="1"/>
      <c r="ALE128" s="1"/>
      <c r="ALF128" s="1"/>
      <c r="ALG128" s="1"/>
      <c r="ALH128" s="1"/>
      <c r="ALI128" s="1"/>
      <c r="ALJ128" s="1"/>
      <c r="ALK128" s="1"/>
      <c r="ALL128" s="1"/>
      <c r="ALM128" s="1"/>
      <c r="ALN128" s="1"/>
      <c r="ALO128" s="1"/>
      <c r="ALP128" s="1"/>
      <c r="ALQ128" s="1"/>
      <c r="ALR128" s="1"/>
      <c r="ALS128" s="1"/>
      <c r="ALT128" s="1"/>
      <c r="ALU128" s="1"/>
      <c r="ALV128" s="1"/>
      <c r="ALW128" s="1"/>
      <c r="ALX128" s="1"/>
      <c r="ALY128" s="1"/>
      <c r="ALZ128" s="1"/>
      <c r="AMA128" s="1"/>
      <c r="AMB128" s="1"/>
      <c r="AMC128" s="1"/>
      <c r="AMD128" s="1"/>
      <c r="AME128" s="1"/>
      <c r="AMF128" s="1"/>
      <c r="AMG128" s="1"/>
      <c r="AMH128" s="1"/>
      <c r="AMI128" s="1"/>
      <c r="AMJ128" s="1"/>
      <c r="AMK128" s="1"/>
      <c r="AML128" s="1"/>
      <c r="AMM128" s="1"/>
      <c r="AMN128" s="1"/>
      <c r="AMO128" s="1"/>
      <c r="AMP128" s="1"/>
      <c r="AMQ128" s="1"/>
      <c r="AMR128" s="1"/>
      <c r="AMS128" s="1"/>
      <c r="AMT128" s="1"/>
      <c r="AMU128" s="1"/>
      <c r="AMV128" s="1"/>
      <c r="AMW128" s="1"/>
      <c r="AMX128" s="1"/>
      <c r="AMY128" s="1"/>
      <c r="AMZ128" s="1"/>
      <c r="ANA128" s="1"/>
      <c r="ANB128" s="1"/>
      <c r="ANC128" s="1"/>
      <c r="AND128" s="1"/>
      <c r="ANE128" s="1"/>
      <c r="ANF128" s="1"/>
      <c r="ANG128" s="1"/>
      <c r="ANH128" s="1"/>
      <c r="ANI128" s="1"/>
      <c r="ANJ128" s="1"/>
      <c r="ANK128" s="1"/>
      <c r="ANL128" s="1"/>
      <c r="ANM128" s="1"/>
      <c r="ANN128" s="1"/>
      <c r="ANO128" s="1"/>
      <c r="ANP128" s="1"/>
      <c r="ANQ128" s="1"/>
      <c r="ANR128" s="1"/>
      <c r="ANS128" s="1"/>
      <c r="ANT128" s="1"/>
      <c r="ANU128" s="1"/>
      <c r="ANV128" s="1"/>
      <c r="ANW128" s="1"/>
      <c r="ANX128" s="1"/>
      <c r="ANY128" s="1"/>
      <c r="ANZ128" s="1"/>
      <c r="AOA128" s="1"/>
      <c r="AOB128" s="1"/>
      <c r="AOC128" s="1"/>
      <c r="AOD128" s="1"/>
      <c r="AOE128" s="1"/>
      <c r="AOF128" s="1"/>
      <c r="AOG128" s="1"/>
      <c r="AOH128" s="1"/>
      <c r="AOI128" s="1"/>
      <c r="AOJ128" s="1"/>
      <c r="AOK128" s="1"/>
      <c r="AOL128" s="1"/>
      <c r="AOM128" s="1"/>
      <c r="AON128" s="1"/>
      <c r="AOO128" s="1"/>
      <c r="AOP128" s="1"/>
      <c r="AOQ128" s="1"/>
      <c r="AOR128" s="1"/>
      <c r="AOS128" s="1"/>
      <c r="AOT128" s="1"/>
      <c r="AOU128" s="1"/>
      <c r="AOV128" s="1"/>
      <c r="AOW128" s="1"/>
      <c r="AOX128" s="1"/>
      <c r="AOY128" s="1"/>
      <c r="AOZ128" s="1"/>
      <c r="APA128" s="1"/>
      <c r="APB128" s="1"/>
      <c r="APC128" s="1"/>
      <c r="APD128" s="1"/>
      <c r="APE128" s="1"/>
      <c r="APF128" s="1"/>
    </row>
    <row r="129" spans="1:9" s="1" customFormat="1" ht="16.5" customHeight="1" x14ac:dyDescent="0.2">
      <c r="A129" s="8" t="s">
        <v>38</v>
      </c>
      <c r="B129" s="342">
        <f>B130</f>
        <v>6</v>
      </c>
      <c r="C129" s="342"/>
      <c r="D129" s="342"/>
      <c r="E129" s="342">
        <f t="shared" ref="E129:I129" si="53">E130</f>
        <v>161</v>
      </c>
      <c r="F129" s="342"/>
      <c r="G129" s="342"/>
      <c r="H129" s="343">
        <f t="shared" si="53"/>
        <v>1817.5700000000002</v>
      </c>
      <c r="I129" s="343">
        <f t="shared" si="53"/>
        <v>2246.33</v>
      </c>
    </row>
    <row r="130" spans="1:9" s="1" customFormat="1" ht="28.5" customHeight="1" x14ac:dyDescent="0.2">
      <c r="A130" s="332" t="s">
        <v>17</v>
      </c>
      <c r="B130" s="344">
        <f>SUM(B131:B136)</f>
        <v>6</v>
      </c>
      <c r="C130" s="344">
        <f>SUM(C131:C136)</f>
        <v>1121</v>
      </c>
      <c r="D130" s="344"/>
      <c r="E130" s="344">
        <f>SUM(E131:E136)</f>
        <v>161</v>
      </c>
      <c r="F130" s="344"/>
      <c r="G130" s="349"/>
      <c r="H130" s="350">
        <f>SUM(H131:H136)</f>
        <v>1817.5700000000002</v>
      </c>
      <c r="I130" s="350">
        <f>SUM(I131:I136)</f>
        <v>2246.33</v>
      </c>
    </row>
    <row r="131" spans="1:9" s="1" customFormat="1" x14ac:dyDescent="0.2">
      <c r="A131" s="9" t="s">
        <v>33</v>
      </c>
      <c r="B131" s="345">
        <v>1</v>
      </c>
      <c r="C131" s="345">
        <f>D131+E131</f>
        <v>168</v>
      </c>
      <c r="D131" s="345">
        <v>160</v>
      </c>
      <c r="E131" s="345">
        <v>8</v>
      </c>
      <c r="F131" s="346"/>
      <c r="G131" s="347">
        <v>6.23</v>
      </c>
      <c r="H131" s="348">
        <f t="shared" ref="H131:H136" si="54">ROUND(G131*E131*2,2)</f>
        <v>99.68</v>
      </c>
      <c r="I131" s="346">
        <f t="shared" si="41"/>
        <v>123.19</v>
      </c>
    </row>
    <row r="132" spans="1:9" s="1" customFormat="1" x14ac:dyDescent="0.2">
      <c r="A132" s="9" t="s">
        <v>33</v>
      </c>
      <c r="B132" s="345">
        <v>1</v>
      </c>
      <c r="C132" s="345">
        <f t="shared" ref="C132:C136" si="55">D132+E132</f>
        <v>216</v>
      </c>
      <c r="D132" s="345">
        <v>160</v>
      </c>
      <c r="E132" s="345">
        <v>56</v>
      </c>
      <c r="F132" s="346"/>
      <c r="G132" s="347">
        <v>5.3959999999999999</v>
      </c>
      <c r="H132" s="348">
        <f t="shared" si="54"/>
        <v>604.35</v>
      </c>
      <c r="I132" s="346">
        <f t="shared" si="41"/>
        <v>746.92</v>
      </c>
    </row>
    <row r="133" spans="1:9" s="1" customFormat="1" x14ac:dyDescent="0.2">
      <c r="A133" s="9" t="s">
        <v>33</v>
      </c>
      <c r="B133" s="345">
        <v>1</v>
      </c>
      <c r="C133" s="345">
        <f t="shared" si="55"/>
        <v>174</v>
      </c>
      <c r="D133" s="345">
        <v>160</v>
      </c>
      <c r="E133" s="345">
        <v>14</v>
      </c>
      <c r="F133" s="346"/>
      <c r="G133" s="347">
        <v>5.3959999999999999</v>
      </c>
      <c r="H133" s="348">
        <f t="shared" si="54"/>
        <v>151.09</v>
      </c>
      <c r="I133" s="346">
        <f t="shared" si="41"/>
        <v>186.73</v>
      </c>
    </row>
    <row r="134" spans="1:9" s="1" customFormat="1" x14ac:dyDescent="0.2">
      <c r="A134" s="9" t="s">
        <v>33</v>
      </c>
      <c r="B134" s="345">
        <v>1</v>
      </c>
      <c r="C134" s="345">
        <f t="shared" si="55"/>
        <v>192</v>
      </c>
      <c r="D134" s="345">
        <v>160</v>
      </c>
      <c r="E134" s="345">
        <v>32</v>
      </c>
      <c r="F134" s="346"/>
      <c r="G134" s="347">
        <v>5.3959999999999999</v>
      </c>
      <c r="H134" s="348">
        <f t="shared" si="54"/>
        <v>345.34</v>
      </c>
      <c r="I134" s="346">
        <f t="shared" si="41"/>
        <v>426.81</v>
      </c>
    </row>
    <row r="135" spans="1:9" s="1" customFormat="1" x14ac:dyDescent="0.2">
      <c r="A135" s="9" t="s">
        <v>33</v>
      </c>
      <c r="B135" s="345">
        <v>1</v>
      </c>
      <c r="C135" s="345">
        <f t="shared" si="55"/>
        <v>200</v>
      </c>
      <c r="D135" s="345">
        <v>160</v>
      </c>
      <c r="E135" s="345">
        <v>40</v>
      </c>
      <c r="F135" s="346"/>
      <c r="G135" s="347">
        <v>6.23</v>
      </c>
      <c r="H135" s="348">
        <f t="shared" si="54"/>
        <v>498.4</v>
      </c>
      <c r="I135" s="346">
        <f t="shared" si="41"/>
        <v>615.97</v>
      </c>
    </row>
    <row r="136" spans="1:9" s="1" customFormat="1" x14ac:dyDescent="0.2">
      <c r="A136" s="9" t="s">
        <v>33</v>
      </c>
      <c r="B136" s="345">
        <v>1</v>
      </c>
      <c r="C136" s="345">
        <f t="shared" si="55"/>
        <v>171</v>
      </c>
      <c r="D136" s="345">
        <v>160</v>
      </c>
      <c r="E136" s="345">
        <v>11</v>
      </c>
      <c r="F136" s="346"/>
      <c r="G136" s="347">
        <v>5.3959999999999999</v>
      </c>
      <c r="H136" s="348">
        <f t="shared" si="54"/>
        <v>118.71</v>
      </c>
      <c r="I136" s="346">
        <f t="shared" si="41"/>
        <v>146.71</v>
      </c>
    </row>
    <row r="137" spans="1:9" s="1" customFormat="1" ht="16.5" customHeight="1" x14ac:dyDescent="0.2">
      <c r="A137" s="15" t="s">
        <v>39</v>
      </c>
      <c r="B137" s="342">
        <f>B138+B146+B148</f>
        <v>10</v>
      </c>
      <c r="C137" s="342"/>
      <c r="D137" s="342"/>
      <c r="E137" s="342">
        <f t="shared" ref="E137:I137" si="56">E138+E146+E148</f>
        <v>306</v>
      </c>
      <c r="F137" s="342"/>
      <c r="G137" s="342"/>
      <c r="H137" s="343">
        <f t="shared" si="56"/>
        <v>3255.6399999999994</v>
      </c>
      <c r="I137" s="343">
        <f t="shared" si="56"/>
        <v>4023.6499999999996</v>
      </c>
    </row>
    <row r="138" spans="1:9" s="1" customFormat="1" ht="29.25" customHeight="1" x14ac:dyDescent="0.2">
      <c r="A138" s="332" t="s">
        <v>17</v>
      </c>
      <c r="B138" s="344">
        <f>SUM(B139:B145)</f>
        <v>7</v>
      </c>
      <c r="C138" s="344"/>
      <c r="D138" s="344"/>
      <c r="E138" s="344">
        <f t="shared" ref="E138:I138" si="57">SUM(E139:E145)</f>
        <v>203</v>
      </c>
      <c r="F138" s="344"/>
      <c r="G138" s="349"/>
      <c r="H138" s="350">
        <f t="shared" si="57"/>
        <v>2398.8799999999997</v>
      </c>
      <c r="I138" s="350">
        <f t="shared" si="57"/>
        <v>2964.7799999999997</v>
      </c>
    </row>
    <row r="139" spans="1:9" s="1" customFormat="1" x14ac:dyDescent="0.2">
      <c r="A139" s="9" t="s">
        <v>35</v>
      </c>
      <c r="B139" s="345">
        <v>1</v>
      </c>
      <c r="C139" s="345">
        <f t="shared" ref="C139:C145" si="58">D139+E139</f>
        <v>231</v>
      </c>
      <c r="D139" s="345">
        <v>160</v>
      </c>
      <c r="E139" s="345">
        <v>71</v>
      </c>
      <c r="F139" s="346"/>
      <c r="G139" s="347">
        <v>6.23</v>
      </c>
      <c r="H139" s="348">
        <f t="shared" ref="H139:H145" si="59">ROUND(G139*E139*2,2)</f>
        <v>884.66</v>
      </c>
      <c r="I139" s="346">
        <f t="shared" ref="I139:I173" si="60">ROUND(H139*0.2359+H139,2)</f>
        <v>1093.3499999999999</v>
      </c>
    </row>
    <row r="140" spans="1:9" s="1" customFormat="1" x14ac:dyDescent="0.2">
      <c r="A140" s="9" t="s">
        <v>35</v>
      </c>
      <c r="B140" s="345">
        <v>1</v>
      </c>
      <c r="C140" s="345">
        <f t="shared" si="58"/>
        <v>199</v>
      </c>
      <c r="D140" s="345">
        <v>160</v>
      </c>
      <c r="E140" s="345">
        <v>39</v>
      </c>
      <c r="F140" s="346"/>
      <c r="G140" s="347">
        <v>5.3959999999999999</v>
      </c>
      <c r="H140" s="348">
        <f t="shared" si="59"/>
        <v>420.89</v>
      </c>
      <c r="I140" s="346">
        <f t="shared" si="60"/>
        <v>520.17999999999995</v>
      </c>
    </row>
    <row r="141" spans="1:9" s="1" customFormat="1" x14ac:dyDescent="0.2">
      <c r="A141" s="9" t="s">
        <v>35</v>
      </c>
      <c r="B141" s="345">
        <v>1</v>
      </c>
      <c r="C141" s="345">
        <f t="shared" si="58"/>
        <v>192</v>
      </c>
      <c r="D141" s="345">
        <v>160</v>
      </c>
      <c r="E141" s="345">
        <v>32</v>
      </c>
      <c r="F141" s="346"/>
      <c r="G141" s="347">
        <v>6.1310000000000002</v>
      </c>
      <c r="H141" s="348">
        <f t="shared" si="59"/>
        <v>392.38</v>
      </c>
      <c r="I141" s="346">
        <f t="shared" si="60"/>
        <v>484.94</v>
      </c>
    </row>
    <row r="142" spans="1:9" s="1" customFormat="1" x14ac:dyDescent="0.2">
      <c r="A142" s="9" t="s">
        <v>35</v>
      </c>
      <c r="B142" s="345">
        <v>1</v>
      </c>
      <c r="C142" s="345">
        <f t="shared" si="58"/>
        <v>176</v>
      </c>
      <c r="D142" s="345">
        <v>160</v>
      </c>
      <c r="E142" s="345">
        <v>16</v>
      </c>
      <c r="F142" s="346"/>
      <c r="G142" s="347">
        <v>5.3959999999999999</v>
      </c>
      <c r="H142" s="348">
        <f t="shared" si="59"/>
        <v>172.67</v>
      </c>
      <c r="I142" s="346">
        <f t="shared" si="60"/>
        <v>213.4</v>
      </c>
    </row>
    <row r="143" spans="1:9" s="1" customFormat="1" x14ac:dyDescent="0.2">
      <c r="A143" s="9" t="s">
        <v>35</v>
      </c>
      <c r="B143" s="345">
        <v>1</v>
      </c>
      <c r="C143" s="345">
        <f t="shared" si="58"/>
        <v>168</v>
      </c>
      <c r="D143" s="345">
        <v>160</v>
      </c>
      <c r="E143" s="345">
        <v>8</v>
      </c>
      <c r="F143" s="346"/>
      <c r="G143" s="347">
        <v>5.3959999999999999</v>
      </c>
      <c r="H143" s="348">
        <f t="shared" si="59"/>
        <v>86.34</v>
      </c>
      <c r="I143" s="346">
        <f t="shared" si="60"/>
        <v>106.71</v>
      </c>
    </row>
    <row r="144" spans="1:9" s="1" customFormat="1" x14ac:dyDescent="0.2">
      <c r="A144" s="9" t="s">
        <v>35</v>
      </c>
      <c r="B144" s="345">
        <v>1</v>
      </c>
      <c r="C144" s="345">
        <f t="shared" si="58"/>
        <v>168</v>
      </c>
      <c r="D144" s="345">
        <v>160</v>
      </c>
      <c r="E144" s="345">
        <v>8</v>
      </c>
      <c r="F144" s="346"/>
      <c r="G144" s="347">
        <v>5.3959999999999999</v>
      </c>
      <c r="H144" s="348">
        <f t="shared" si="59"/>
        <v>86.34</v>
      </c>
      <c r="I144" s="346">
        <f t="shared" si="60"/>
        <v>106.71</v>
      </c>
    </row>
    <row r="145" spans="1:9" s="1" customFormat="1" x14ac:dyDescent="0.2">
      <c r="A145" s="9" t="s">
        <v>35</v>
      </c>
      <c r="B145" s="345">
        <v>1</v>
      </c>
      <c r="C145" s="345">
        <f t="shared" si="58"/>
        <v>189</v>
      </c>
      <c r="D145" s="345">
        <v>160</v>
      </c>
      <c r="E145" s="345">
        <v>29</v>
      </c>
      <c r="F145" s="346"/>
      <c r="G145" s="347">
        <v>6.1310000000000002</v>
      </c>
      <c r="H145" s="348">
        <f t="shared" si="59"/>
        <v>355.6</v>
      </c>
      <c r="I145" s="346">
        <f t="shared" si="60"/>
        <v>439.49</v>
      </c>
    </row>
    <row r="146" spans="1:9" s="1" customFormat="1" ht="28.5" customHeight="1" x14ac:dyDescent="0.2">
      <c r="A146" s="332" t="s">
        <v>18</v>
      </c>
      <c r="B146" s="344">
        <f>SUM(B147:B147)</f>
        <v>1</v>
      </c>
      <c r="C146" s="344"/>
      <c r="D146" s="344"/>
      <c r="E146" s="344">
        <f>SUM(E147:E147)</f>
        <v>42</v>
      </c>
      <c r="F146" s="344"/>
      <c r="G146" s="349"/>
      <c r="H146" s="350">
        <f>SUM(H147:H147)</f>
        <v>363.64</v>
      </c>
      <c r="I146" s="350">
        <f>SUM(I147:I147)</f>
        <v>449.42</v>
      </c>
    </row>
    <row r="147" spans="1:9" s="1" customFormat="1" x14ac:dyDescent="0.2">
      <c r="A147" s="18" t="s">
        <v>22</v>
      </c>
      <c r="B147" s="345">
        <v>1</v>
      </c>
      <c r="C147" s="345">
        <f>D147+E147</f>
        <v>202</v>
      </c>
      <c r="D147" s="345">
        <v>160</v>
      </c>
      <c r="E147" s="345">
        <v>42</v>
      </c>
      <c r="F147" s="346"/>
      <c r="G147" s="347">
        <v>4.3289999999999997</v>
      </c>
      <c r="H147" s="348">
        <f t="shared" ref="H147" si="61">ROUND(G147*E147*2,2)</f>
        <v>363.64</v>
      </c>
      <c r="I147" s="346">
        <f t="shared" si="60"/>
        <v>449.42</v>
      </c>
    </row>
    <row r="148" spans="1:9" s="1" customFormat="1" ht="25.15" customHeight="1" x14ac:dyDescent="0.2">
      <c r="A148" s="9" t="s">
        <v>19</v>
      </c>
      <c r="B148" s="344">
        <f>SUM(B149:B150)</f>
        <v>2</v>
      </c>
      <c r="C148" s="344"/>
      <c r="D148" s="344"/>
      <c r="E148" s="344">
        <f>SUM(E149:E150)</f>
        <v>61</v>
      </c>
      <c r="F148" s="344"/>
      <c r="G148" s="349"/>
      <c r="H148" s="350">
        <f>SUM(H149:H150)</f>
        <v>493.12</v>
      </c>
      <c r="I148" s="350">
        <f>SUM(I149:I150)</f>
        <v>609.45000000000005</v>
      </c>
    </row>
    <row r="149" spans="1:9" s="1" customFormat="1" x14ac:dyDescent="0.2">
      <c r="A149" s="9" t="s">
        <v>23</v>
      </c>
      <c r="B149" s="345">
        <v>1</v>
      </c>
      <c r="C149" s="345">
        <f t="shared" ref="C149:C150" si="62">D149+E149</f>
        <v>185</v>
      </c>
      <c r="D149" s="345">
        <v>160</v>
      </c>
      <c r="E149" s="345">
        <v>25</v>
      </c>
      <c r="F149" s="346"/>
      <c r="G149" s="347">
        <v>4.0419999999999998</v>
      </c>
      <c r="H149" s="348">
        <f t="shared" ref="H149:H150" si="63">ROUND(G149*E149*2,2)</f>
        <v>202.1</v>
      </c>
      <c r="I149" s="346">
        <f t="shared" si="60"/>
        <v>249.78</v>
      </c>
    </row>
    <row r="150" spans="1:9" s="1" customFormat="1" x14ac:dyDescent="0.2">
      <c r="A150" s="9" t="s">
        <v>23</v>
      </c>
      <c r="B150" s="345">
        <v>1</v>
      </c>
      <c r="C150" s="345">
        <f t="shared" si="62"/>
        <v>196</v>
      </c>
      <c r="D150" s="345">
        <v>160</v>
      </c>
      <c r="E150" s="345">
        <v>36</v>
      </c>
      <c r="F150" s="346"/>
      <c r="G150" s="347">
        <v>4.0419999999999998</v>
      </c>
      <c r="H150" s="348">
        <f t="shared" si="63"/>
        <v>291.02</v>
      </c>
      <c r="I150" s="346">
        <f t="shared" si="60"/>
        <v>359.67</v>
      </c>
    </row>
    <row r="151" spans="1:9" s="1" customFormat="1" ht="16.5" customHeight="1" x14ac:dyDescent="0.2">
      <c r="A151" s="8" t="s">
        <v>40</v>
      </c>
      <c r="B151" s="342">
        <f>B152</f>
        <v>2</v>
      </c>
      <c r="C151" s="342"/>
      <c r="D151" s="342"/>
      <c r="E151" s="342">
        <f t="shared" ref="E151:I151" si="64">E152</f>
        <v>99.5</v>
      </c>
      <c r="F151" s="342"/>
      <c r="G151" s="351"/>
      <c r="H151" s="343">
        <f t="shared" si="64"/>
        <v>1896.04</v>
      </c>
      <c r="I151" s="343">
        <f t="shared" si="64"/>
        <v>2343.3200000000002</v>
      </c>
    </row>
    <row r="152" spans="1:9" s="1" customFormat="1" ht="25.5" x14ac:dyDescent="0.2">
      <c r="A152" s="332" t="s">
        <v>16</v>
      </c>
      <c r="B152" s="344">
        <f>SUM(B153:B154)</f>
        <v>2</v>
      </c>
      <c r="C152" s="344"/>
      <c r="D152" s="344"/>
      <c r="E152" s="344">
        <f>SUM(E153:E154)</f>
        <v>99.5</v>
      </c>
      <c r="F152" s="344"/>
      <c r="G152" s="349"/>
      <c r="H152" s="350">
        <f>SUM(H153:H154)</f>
        <v>1896.04</v>
      </c>
      <c r="I152" s="350">
        <f>SUM(I153:I154)</f>
        <v>2343.3200000000002</v>
      </c>
    </row>
    <row r="153" spans="1:9" s="1" customFormat="1" x14ac:dyDescent="0.2">
      <c r="A153" s="9" t="s">
        <v>66</v>
      </c>
      <c r="B153" s="345">
        <v>1</v>
      </c>
      <c r="C153" s="345">
        <f t="shared" ref="C153:C154" si="65">D153+E153</f>
        <v>182.5</v>
      </c>
      <c r="D153" s="345">
        <v>160</v>
      </c>
      <c r="E153" s="345">
        <v>22.5</v>
      </c>
      <c r="F153" s="346"/>
      <c r="G153" s="347">
        <v>9.2669999999999995</v>
      </c>
      <c r="H153" s="348">
        <f t="shared" ref="H153:H154" si="66">ROUND(G153*E153*2,2)</f>
        <v>417.02</v>
      </c>
      <c r="I153" s="346">
        <f t="shared" si="60"/>
        <v>515.4</v>
      </c>
    </row>
    <row r="154" spans="1:9" s="1" customFormat="1" x14ac:dyDescent="0.2">
      <c r="A154" s="9" t="s">
        <v>66</v>
      </c>
      <c r="B154" s="345">
        <v>1</v>
      </c>
      <c r="C154" s="345">
        <f t="shared" si="65"/>
        <v>237</v>
      </c>
      <c r="D154" s="345">
        <v>160</v>
      </c>
      <c r="E154" s="345">
        <v>77</v>
      </c>
      <c r="F154" s="346"/>
      <c r="G154" s="347">
        <v>9.6039999999999992</v>
      </c>
      <c r="H154" s="348">
        <f t="shared" si="66"/>
        <v>1479.02</v>
      </c>
      <c r="I154" s="346">
        <f t="shared" si="60"/>
        <v>1827.92</v>
      </c>
    </row>
    <row r="155" spans="1:9" s="1" customFormat="1" ht="16.5" customHeight="1" x14ac:dyDescent="0.2">
      <c r="A155" s="8" t="s">
        <v>69</v>
      </c>
      <c r="B155" s="342">
        <f>B156+B160+B169+B172</f>
        <v>14</v>
      </c>
      <c r="C155" s="342"/>
      <c r="D155" s="342"/>
      <c r="E155" s="342">
        <f>E156+E160+E169+E172</f>
        <v>469</v>
      </c>
      <c r="F155" s="342"/>
      <c r="G155" s="351"/>
      <c r="H155" s="343">
        <f>H156+H160+H169+H172</f>
        <v>5744.4100000000008</v>
      </c>
      <c r="I155" s="343">
        <f>I156+I160+I169+I172</f>
        <v>7099.5000000000009</v>
      </c>
    </row>
    <row r="156" spans="1:9" s="1" customFormat="1" ht="24.6" customHeight="1" x14ac:dyDescent="0.2">
      <c r="A156" s="332" t="s">
        <v>16</v>
      </c>
      <c r="B156" s="344">
        <f>SUM(B157:B159)</f>
        <v>3</v>
      </c>
      <c r="C156" s="344"/>
      <c r="D156" s="344"/>
      <c r="E156" s="344">
        <f>SUM(E157:E159)</f>
        <v>71</v>
      </c>
      <c r="F156" s="344"/>
      <c r="G156" s="349"/>
      <c r="H156" s="350">
        <f>SUM(H157:H159)</f>
        <v>1322.6599999999999</v>
      </c>
      <c r="I156" s="350">
        <f>SUM(I157:I159)</f>
        <v>1634.67</v>
      </c>
    </row>
    <row r="157" spans="1:9" s="1" customFormat="1" x14ac:dyDescent="0.2">
      <c r="A157" s="9" t="s">
        <v>70</v>
      </c>
      <c r="B157" s="345">
        <v>1</v>
      </c>
      <c r="C157" s="345">
        <f t="shared" ref="C157:C159" si="67">D157+E157</f>
        <v>170</v>
      </c>
      <c r="D157" s="345">
        <v>160</v>
      </c>
      <c r="E157" s="345">
        <v>10</v>
      </c>
      <c r="F157" s="346"/>
      <c r="G157" s="347">
        <v>9.6039999999999992</v>
      </c>
      <c r="H157" s="348">
        <f t="shared" ref="H157:H159" si="68">ROUND(G157*E157*2,2)</f>
        <v>192.08</v>
      </c>
      <c r="I157" s="346">
        <f t="shared" si="60"/>
        <v>237.39</v>
      </c>
    </row>
    <row r="158" spans="1:9" s="1" customFormat="1" x14ac:dyDescent="0.2">
      <c r="A158" s="9" t="s">
        <v>70</v>
      </c>
      <c r="B158" s="345">
        <v>1</v>
      </c>
      <c r="C158" s="345">
        <f t="shared" si="67"/>
        <v>184</v>
      </c>
      <c r="D158" s="345">
        <v>160</v>
      </c>
      <c r="E158" s="345">
        <v>24</v>
      </c>
      <c r="F158" s="346"/>
      <c r="G158" s="347">
        <v>9.2669999999999995</v>
      </c>
      <c r="H158" s="348">
        <f t="shared" si="68"/>
        <v>444.82</v>
      </c>
      <c r="I158" s="346">
        <f t="shared" si="60"/>
        <v>549.75</v>
      </c>
    </row>
    <row r="159" spans="1:9" s="1" customFormat="1" x14ac:dyDescent="0.2">
      <c r="A159" s="9" t="s">
        <v>70</v>
      </c>
      <c r="B159" s="345">
        <v>1</v>
      </c>
      <c r="C159" s="345">
        <f t="shared" si="67"/>
        <v>197</v>
      </c>
      <c r="D159" s="345">
        <v>160</v>
      </c>
      <c r="E159" s="345">
        <v>37</v>
      </c>
      <c r="F159" s="346"/>
      <c r="G159" s="347">
        <v>9.2669999999999995</v>
      </c>
      <c r="H159" s="348">
        <f t="shared" si="68"/>
        <v>685.76</v>
      </c>
      <c r="I159" s="346">
        <f t="shared" si="60"/>
        <v>847.53</v>
      </c>
    </row>
    <row r="160" spans="1:9" s="1" customFormat="1" ht="31.15" customHeight="1" x14ac:dyDescent="0.2">
      <c r="A160" s="332" t="s">
        <v>17</v>
      </c>
      <c r="B160" s="344">
        <f>SUM(B161:B168)</f>
        <v>8</v>
      </c>
      <c r="C160" s="344"/>
      <c r="D160" s="344"/>
      <c r="E160" s="344">
        <f t="shared" ref="E160:I160" si="69">SUM(E161:E168)</f>
        <v>350</v>
      </c>
      <c r="F160" s="344"/>
      <c r="G160" s="349"/>
      <c r="H160" s="350">
        <f t="shared" si="69"/>
        <v>4015.35</v>
      </c>
      <c r="I160" s="350">
        <f t="shared" si="69"/>
        <v>4962.5600000000004</v>
      </c>
    </row>
    <row r="161" spans="1:9" s="1" customFormat="1" x14ac:dyDescent="0.2">
      <c r="A161" s="9" t="s">
        <v>35</v>
      </c>
      <c r="B161" s="345">
        <v>1</v>
      </c>
      <c r="C161" s="345">
        <f t="shared" ref="C161:C168" si="70">D161+E161</f>
        <v>213</v>
      </c>
      <c r="D161" s="345">
        <v>160</v>
      </c>
      <c r="E161" s="345">
        <v>53</v>
      </c>
      <c r="F161" s="346"/>
      <c r="G161" s="347">
        <v>6.1310000000000002</v>
      </c>
      <c r="H161" s="348">
        <f t="shared" ref="H161:H168" si="71">ROUND(G161*E161*2,2)</f>
        <v>649.89</v>
      </c>
      <c r="I161" s="346">
        <f t="shared" si="60"/>
        <v>803.2</v>
      </c>
    </row>
    <row r="162" spans="1:9" s="1" customFormat="1" x14ac:dyDescent="0.2">
      <c r="A162" s="9" t="s">
        <v>35</v>
      </c>
      <c r="B162" s="345">
        <v>1</v>
      </c>
      <c r="C162" s="345">
        <f t="shared" si="70"/>
        <v>210</v>
      </c>
      <c r="D162" s="345">
        <v>160</v>
      </c>
      <c r="E162" s="345">
        <v>50</v>
      </c>
      <c r="F162" s="346"/>
      <c r="G162" s="347">
        <v>6.1310000000000002</v>
      </c>
      <c r="H162" s="348">
        <f t="shared" si="71"/>
        <v>613.1</v>
      </c>
      <c r="I162" s="346">
        <f t="shared" si="60"/>
        <v>757.73</v>
      </c>
    </row>
    <row r="163" spans="1:9" s="1" customFormat="1" x14ac:dyDescent="0.2">
      <c r="A163" s="9" t="s">
        <v>35</v>
      </c>
      <c r="B163" s="345">
        <v>1</v>
      </c>
      <c r="C163" s="345">
        <f t="shared" si="70"/>
        <v>161</v>
      </c>
      <c r="D163" s="345">
        <v>160</v>
      </c>
      <c r="E163" s="345">
        <v>1</v>
      </c>
      <c r="F163" s="346"/>
      <c r="G163" s="347">
        <v>6.1310000000000002</v>
      </c>
      <c r="H163" s="348">
        <f t="shared" si="71"/>
        <v>12.26</v>
      </c>
      <c r="I163" s="346">
        <f t="shared" si="60"/>
        <v>15.15</v>
      </c>
    </row>
    <row r="164" spans="1:9" s="1" customFormat="1" x14ac:dyDescent="0.2">
      <c r="A164" s="9" t="s">
        <v>35</v>
      </c>
      <c r="B164" s="345">
        <v>1</v>
      </c>
      <c r="C164" s="345">
        <f t="shared" si="70"/>
        <v>188</v>
      </c>
      <c r="D164" s="345">
        <v>160</v>
      </c>
      <c r="E164" s="345">
        <v>28</v>
      </c>
      <c r="F164" s="346"/>
      <c r="G164" s="347">
        <v>5.3959999999999999</v>
      </c>
      <c r="H164" s="348">
        <f t="shared" si="71"/>
        <v>302.18</v>
      </c>
      <c r="I164" s="346">
        <f t="shared" si="60"/>
        <v>373.46</v>
      </c>
    </row>
    <row r="165" spans="1:9" s="1" customFormat="1" x14ac:dyDescent="0.2">
      <c r="A165" s="9" t="s">
        <v>35</v>
      </c>
      <c r="B165" s="345">
        <v>1</v>
      </c>
      <c r="C165" s="345">
        <f t="shared" si="70"/>
        <v>224</v>
      </c>
      <c r="D165" s="345">
        <v>160</v>
      </c>
      <c r="E165" s="345">
        <v>64</v>
      </c>
      <c r="F165" s="346"/>
      <c r="G165" s="347">
        <v>5.3959999999999999</v>
      </c>
      <c r="H165" s="348">
        <f t="shared" si="71"/>
        <v>690.69</v>
      </c>
      <c r="I165" s="346">
        <f t="shared" si="60"/>
        <v>853.62</v>
      </c>
    </row>
    <row r="166" spans="1:9" s="1" customFormat="1" x14ac:dyDescent="0.2">
      <c r="A166" s="9" t="s">
        <v>35</v>
      </c>
      <c r="B166" s="345">
        <v>1</v>
      </c>
      <c r="C166" s="345">
        <f t="shared" si="70"/>
        <v>200</v>
      </c>
      <c r="D166" s="345">
        <v>160</v>
      </c>
      <c r="E166" s="345">
        <v>40</v>
      </c>
      <c r="F166" s="346"/>
      <c r="G166" s="347">
        <v>5.3959999999999999</v>
      </c>
      <c r="H166" s="348">
        <f t="shared" si="71"/>
        <v>431.68</v>
      </c>
      <c r="I166" s="346">
        <f t="shared" si="60"/>
        <v>533.51</v>
      </c>
    </row>
    <row r="167" spans="1:9" s="1" customFormat="1" x14ac:dyDescent="0.2">
      <c r="A167" s="9" t="s">
        <v>35</v>
      </c>
      <c r="B167" s="345">
        <v>1</v>
      </c>
      <c r="C167" s="345">
        <f t="shared" si="70"/>
        <v>218</v>
      </c>
      <c r="D167" s="345">
        <v>160</v>
      </c>
      <c r="E167" s="345">
        <v>58</v>
      </c>
      <c r="F167" s="346"/>
      <c r="G167" s="347">
        <v>6.1310000000000002</v>
      </c>
      <c r="H167" s="348">
        <f t="shared" si="71"/>
        <v>711.2</v>
      </c>
      <c r="I167" s="346">
        <f t="shared" si="60"/>
        <v>878.97</v>
      </c>
    </row>
    <row r="168" spans="1:9" s="1" customFormat="1" x14ac:dyDescent="0.2">
      <c r="A168" s="9" t="s">
        <v>35</v>
      </c>
      <c r="B168" s="345">
        <v>1</v>
      </c>
      <c r="C168" s="345">
        <f t="shared" si="70"/>
        <v>216</v>
      </c>
      <c r="D168" s="345">
        <v>160</v>
      </c>
      <c r="E168" s="345">
        <v>56</v>
      </c>
      <c r="F168" s="346"/>
      <c r="G168" s="347">
        <v>5.3959999999999999</v>
      </c>
      <c r="H168" s="348">
        <f t="shared" si="71"/>
        <v>604.35</v>
      </c>
      <c r="I168" s="346">
        <f t="shared" si="60"/>
        <v>746.92</v>
      </c>
    </row>
    <row r="169" spans="1:9" s="1" customFormat="1" ht="23.45" customHeight="1" x14ac:dyDescent="0.2">
      <c r="A169" s="332" t="s">
        <v>18</v>
      </c>
      <c r="B169" s="344">
        <f>SUM(B170:B171)</f>
        <v>2</v>
      </c>
      <c r="C169" s="344">
        <f>SUM(C170:C171)</f>
        <v>352</v>
      </c>
      <c r="D169" s="344"/>
      <c r="E169" s="344">
        <f>SUM(E170:E171)</f>
        <v>32</v>
      </c>
      <c r="F169" s="344"/>
      <c r="G169" s="349"/>
      <c r="H169" s="350">
        <f>SUM(H170:H171)</f>
        <v>277.06</v>
      </c>
      <c r="I169" s="350">
        <f>SUM(I170:I171)</f>
        <v>342.42</v>
      </c>
    </row>
    <row r="170" spans="1:9" s="1" customFormat="1" x14ac:dyDescent="0.2">
      <c r="A170" s="18" t="s">
        <v>22</v>
      </c>
      <c r="B170" s="345">
        <v>1</v>
      </c>
      <c r="C170" s="345">
        <f>D170+E170</f>
        <v>176</v>
      </c>
      <c r="D170" s="345">
        <v>160</v>
      </c>
      <c r="E170" s="345">
        <v>16</v>
      </c>
      <c r="F170" s="346"/>
      <c r="G170" s="347">
        <v>4.3289999999999997</v>
      </c>
      <c r="H170" s="348">
        <f t="shared" ref="H170:H171" si="72">ROUND(G170*E170*2,2)</f>
        <v>138.53</v>
      </c>
      <c r="I170" s="346">
        <f t="shared" si="60"/>
        <v>171.21</v>
      </c>
    </row>
    <row r="171" spans="1:9" s="1" customFormat="1" x14ac:dyDescent="0.2">
      <c r="A171" s="18" t="s">
        <v>22</v>
      </c>
      <c r="B171" s="345">
        <v>1</v>
      </c>
      <c r="C171" s="345">
        <f>D171+E171</f>
        <v>176</v>
      </c>
      <c r="D171" s="345">
        <v>160</v>
      </c>
      <c r="E171" s="345">
        <v>16</v>
      </c>
      <c r="F171" s="346"/>
      <c r="G171" s="347">
        <v>4.3289999999999997</v>
      </c>
      <c r="H171" s="348">
        <f t="shared" si="72"/>
        <v>138.53</v>
      </c>
      <c r="I171" s="346">
        <f t="shared" si="60"/>
        <v>171.21</v>
      </c>
    </row>
    <row r="172" spans="1:9" s="1" customFormat="1" ht="24.6" customHeight="1" x14ac:dyDescent="0.2">
      <c r="A172" s="332" t="s">
        <v>19</v>
      </c>
      <c r="B172" s="344">
        <f>SUM(B173:B173)</f>
        <v>1</v>
      </c>
      <c r="C172" s="344"/>
      <c r="D172" s="344"/>
      <c r="E172" s="344">
        <f t="shared" ref="E172:I172" si="73">SUM(E173:E173)</f>
        <v>16</v>
      </c>
      <c r="F172" s="344"/>
      <c r="G172" s="349"/>
      <c r="H172" s="350">
        <f t="shared" si="73"/>
        <v>129.34</v>
      </c>
      <c r="I172" s="350">
        <f t="shared" si="73"/>
        <v>159.85</v>
      </c>
    </row>
    <row r="173" spans="1:9" s="1" customFormat="1" ht="16.5" customHeight="1" x14ac:dyDescent="0.2">
      <c r="A173" s="9" t="s">
        <v>23</v>
      </c>
      <c r="B173" s="345">
        <v>1</v>
      </c>
      <c r="C173" s="345">
        <f t="shared" ref="C173" si="74">D173+E173</f>
        <v>176</v>
      </c>
      <c r="D173" s="345">
        <v>160</v>
      </c>
      <c r="E173" s="345">
        <v>16</v>
      </c>
      <c r="F173" s="346"/>
      <c r="G173" s="347">
        <v>4.0419999999999998</v>
      </c>
      <c r="H173" s="348">
        <f t="shared" ref="H173" si="75">ROUND(G173*E173*2,2)</f>
        <v>129.34</v>
      </c>
      <c r="I173" s="346">
        <f t="shared" si="60"/>
        <v>159.85</v>
      </c>
    </row>
    <row r="174" spans="1:9" s="1" customFormat="1" ht="16.5" customHeight="1" x14ac:dyDescent="0.2">
      <c r="A174" s="8" t="s">
        <v>67</v>
      </c>
      <c r="B174" s="342">
        <f>B175</f>
        <v>1</v>
      </c>
      <c r="C174" s="342"/>
      <c r="D174" s="342"/>
      <c r="E174" s="342">
        <f t="shared" ref="E174:I174" si="76">E175</f>
        <v>12</v>
      </c>
      <c r="F174" s="342"/>
      <c r="G174" s="351"/>
      <c r="H174" s="343">
        <f t="shared" si="76"/>
        <v>230.5</v>
      </c>
      <c r="I174" s="343">
        <f t="shared" si="76"/>
        <v>284.87</v>
      </c>
    </row>
    <row r="175" spans="1:9" s="1" customFormat="1" ht="25.5" x14ac:dyDescent="0.2">
      <c r="A175" s="332" t="s">
        <v>16</v>
      </c>
      <c r="B175" s="344">
        <f>SUM(B176:B176)</f>
        <v>1</v>
      </c>
      <c r="C175" s="344"/>
      <c r="D175" s="344"/>
      <c r="E175" s="344">
        <f>SUM(E176:E176)</f>
        <v>12</v>
      </c>
      <c r="F175" s="344"/>
      <c r="G175" s="349"/>
      <c r="H175" s="350">
        <f>SUM(H176:H176)</f>
        <v>230.5</v>
      </c>
      <c r="I175" s="350">
        <f>SUM(I176:I176)</f>
        <v>284.87</v>
      </c>
    </row>
    <row r="176" spans="1:9" s="1" customFormat="1" x14ac:dyDescent="0.2">
      <c r="A176" s="9" t="s">
        <v>68</v>
      </c>
      <c r="B176" s="345">
        <v>1</v>
      </c>
      <c r="C176" s="345">
        <f t="shared" ref="C176" si="77">D176+E176</f>
        <v>172</v>
      </c>
      <c r="D176" s="345">
        <v>160</v>
      </c>
      <c r="E176" s="345">
        <v>12</v>
      </c>
      <c r="F176" s="346"/>
      <c r="G176" s="347">
        <v>9.6039999999999992</v>
      </c>
      <c r="H176" s="348">
        <f t="shared" ref="H176" si="78">ROUND(G176*E176*2,2)</f>
        <v>230.5</v>
      </c>
      <c r="I176" s="346">
        <f t="shared" ref="I176:I195" si="79">ROUND(H176*0.2359+H176,2)</f>
        <v>284.87</v>
      </c>
    </row>
    <row r="177" spans="1:9" s="1" customFormat="1" ht="17.25" customHeight="1" x14ac:dyDescent="0.2">
      <c r="A177" s="15" t="s">
        <v>76</v>
      </c>
      <c r="B177" s="342">
        <f>B178</f>
        <v>5</v>
      </c>
      <c r="C177" s="342"/>
      <c r="D177" s="342"/>
      <c r="E177" s="342">
        <f t="shared" ref="E177:I177" si="80">E178</f>
        <v>53.5</v>
      </c>
      <c r="F177" s="342"/>
      <c r="G177" s="351"/>
      <c r="H177" s="343">
        <f t="shared" si="80"/>
        <v>675.53</v>
      </c>
      <c r="I177" s="343">
        <f t="shared" si="80"/>
        <v>834.88</v>
      </c>
    </row>
    <row r="178" spans="1:9" s="1" customFormat="1" ht="25.15" customHeight="1" x14ac:dyDescent="0.2">
      <c r="A178" s="332" t="s">
        <v>17</v>
      </c>
      <c r="B178" s="344">
        <f>SUM(B179:B183)</f>
        <v>5</v>
      </c>
      <c r="C178" s="344"/>
      <c r="D178" s="344"/>
      <c r="E178" s="344">
        <f t="shared" ref="E178:H178" si="81">SUM(E179:E183)</f>
        <v>53.5</v>
      </c>
      <c r="F178" s="344"/>
      <c r="G178" s="349"/>
      <c r="H178" s="350">
        <f t="shared" si="81"/>
        <v>675.53</v>
      </c>
      <c r="I178" s="350">
        <f t="shared" ref="I178" si="82">SUM(I179:I183)</f>
        <v>834.88</v>
      </c>
    </row>
    <row r="179" spans="1:9" s="1" customFormat="1" x14ac:dyDescent="0.2">
      <c r="A179" s="9" t="s">
        <v>73</v>
      </c>
      <c r="B179" s="345">
        <v>1</v>
      </c>
      <c r="C179" s="345">
        <f t="shared" ref="C179:C183" si="83">D179+E179</f>
        <v>168</v>
      </c>
      <c r="D179" s="345">
        <v>140</v>
      </c>
      <c r="E179" s="345">
        <v>28</v>
      </c>
      <c r="F179" s="346"/>
      <c r="G179" s="347">
        <v>6.0339999999999998</v>
      </c>
      <c r="H179" s="348">
        <f t="shared" ref="H179:H183" si="84">ROUND(G179*E179*2,2)</f>
        <v>337.9</v>
      </c>
      <c r="I179" s="346">
        <f t="shared" si="79"/>
        <v>417.61</v>
      </c>
    </row>
    <row r="180" spans="1:9" s="1" customFormat="1" x14ac:dyDescent="0.2">
      <c r="A180" s="9" t="s">
        <v>73</v>
      </c>
      <c r="B180" s="345">
        <v>1</v>
      </c>
      <c r="C180" s="345">
        <f t="shared" si="83"/>
        <v>144</v>
      </c>
      <c r="D180" s="345">
        <v>140</v>
      </c>
      <c r="E180" s="345">
        <v>4</v>
      </c>
      <c r="F180" s="346"/>
      <c r="G180" s="347">
        <v>5.9379999999999997</v>
      </c>
      <c r="H180" s="348">
        <f t="shared" si="84"/>
        <v>47.5</v>
      </c>
      <c r="I180" s="346">
        <f t="shared" si="79"/>
        <v>58.71</v>
      </c>
    </row>
    <row r="181" spans="1:9" s="1" customFormat="1" x14ac:dyDescent="0.2">
      <c r="A181" s="9" t="s">
        <v>73</v>
      </c>
      <c r="B181" s="345">
        <v>1</v>
      </c>
      <c r="C181" s="345">
        <f t="shared" si="83"/>
        <v>144</v>
      </c>
      <c r="D181" s="345">
        <v>140</v>
      </c>
      <c r="E181" s="345">
        <v>4</v>
      </c>
      <c r="F181" s="346"/>
      <c r="G181" s="347">
        <v>6.7469999999999999</v>
      </c>
      <c r="H181" s="348">
        <f t="shared" si="84"/>
        <v>53.98</v>
      </c>
      <c r="I181" s="346">
        <f t="shared" si="79"/>
        <v>66.709999999999994</v>
      </c>
    </row>
    <row r="182" spans="1:9" s="1" customFormat="1" x14ac:dyDescent="0.2">
      <c r="A182" s="9" t="s">
        <v>73</v>
      </c>
      <c r="B182" s="345">
        <v>1</v>
      </c>
      <c r="C182" s="345">
        <f t="shared" si="83"/>
        <v>153.5</v>
      </c>
      <c r="D182" s="345">
        <v>140</v>
      </c>
      <c r="E182" s="345">
        <v>13.5</v>
      </c>
      <c r="F182" s="346"/>
      <c r="G182" s="347">
        <v>6.7469999999999999</v>
      </c>
      <c r="H182" s="348">
        <f t="shared" si="84"/>
        <v>182.17</v>
      </c>
      <c r="I182" s="346">
        <f t="shared" si="79"/>
        <v>225.14</v>
      </c>
    </row>
    <row r="183" spans="1:9" s="1" customFormat="1" x14ac:dyDescent="0.2">
      <c r="A183" s="9" t="s">
        <v>73</v>
      </c>
      <c r="B183" s="345">
        <v>1</v>
      </c>
      <c r="C183" s="345">
        <f t="shared" si="83"/>
        <v>144</v>
      </c>
      <c r="D183" s="345">
        <v>140</v>
      </c>
      <c r="E183" s="345">
        <v>4</v>
      </c>
      <c r="F183" s="346"/>
      <c r="G183" s="347">
        <v>6.7469999999999999</v>
      </c>
      <c r="H183" s="348">
        <f t="shared" si="84"/>
        <v>53.98</v>
      </c>
      <c r="I183" s="346">
        <f t="shared" si="79"/>
        <v>66.709999999999994</v>
      </c>
    </row>
    <row r="184" spans="1:9" s="1" customFormat="1" ht="16.5" customHeight="1" x14ac:dyDescent="0.2">
      <c r="A184" s="8" t="s">
        <v>41</v>
      </c>
      <c r="B184" s="342">
        <f>B185+B189+B194</f>
        <v>8</v>
      </c>
      <c r="C184" s="342"/>
      <c r="D184" s="342"/>
      <c r="E184" s="342">
        <f t="shared" ref="E184:I184" si="85">E185+E189+E194</f>
        <v>377.5</v>
      </c>
      <c r="F184" s="342"/>
      <c r="G184" s="342"/>
      <c r="H184" s="343">
        <f t="shared" si="85"/>
        <v>6061.170000000001</v>
      </c>
      <c r="I184" s="343">
        <f t="shared" si="85"/>
        <v>7491.0000000000009</v>
      </c>
    </row>
    <row r="185" spans="1:9" s="1" customFormat="1" ht="25.5" x14ac:dyDescent="0.2">
      <c r="A185" s="332" t="s">
        <v>16</v>
      </c>
      <c r="B185" s="344">
        <f>SUM(B186:B188)</f>
        <v>3</v>
      </c>
      <c r="C185" s="344"/>
      <c r="D185" s="344"/>
      <c r="E185" s="344">
        <f>SUM(E186:E188)</f>
        <v>229</v>
      </c>
      <c r="F185" s="344"/>
      <c r="G185" s="349"/>
      <c r="H185" s="350">
        <f>SUM(H186:H188)</f>
        <v>4256.43</v>
      </c>
      <c r="I185" s="350">
        <f>SUM(I186:I188)</f>
        <v>5260.52</v>
      </c>
    </row>
    <row r="186" spans="1:9" s="1" customFormat="1" x14ac:dyDescent="0.2">
      <c r="A186" s="26" t="s">
        <v>74</v>
      </c>
      <c r="B186" s="345">
        <v>1</v>
      </c>
      <c r="C186" s="345">
        <f t="shared" ref="C186:C188" si="86">D186+E186</f>
        <v>216</v>
      </c>
      <c r="D186" s="345">
        <v>160</v>
      </c>
      <c r="E186" s="345">
        <v>56</v>
      </c>
      <c r="F186" s="346"/>
      <c r="G186" s="347">
        <v>9.2669999999999995</v>
      </c>
      <c r="H186" s="348">
        <f t="shared" ref="H186:H188" si="87">ROUND(G186*E186*2,2)</f>
        <v>1037.9000000000001</v>
      </c>
      <c r="I186" s="346">
        <f t="shared" si="79"/>
        <v>1282.74</v>
      </c>
    </row>
    <row r="187" spans="1:9" s="1" customFormat="1" x14ac:dyDescent="0.2">
      <c r="A187" s="26" t="s">
        <v>74</v>
      </c>
      <c r="B187" s="345">
        <v>1</v>
      </c>
      <c r="C187" s="345">
        <f t="shared" si="86"/>
        <v>245</v>
      </c>
      <c r="D187" s="345">
        <v>160</v>
      </c>
      <c r="E187" s="345">
        <v>85</v>
      </c>
      <c r="F187" s="346"/>
      <c r="G187" s="347">
        <v>9.2669999999999995</v>
      </c>
      <c r="H187" s="348">
        <f t="shared" si="87"/>
        <v>1575.39</v>
      </c>
      <c r="I187" s="346">
        <f t="shared" si="79"/>
        <v>1947.02</v>
      </c>
    </row>
    <row r="188" spans="1:9" s="1" customFormat="1" x14ac:dyDescent="0.2">
      <c r="A188" s="26" t="s">
        <v>42</v>
      </c>
      <c r="B188" s="345">
        <v>1</v>
      </c>
      <c r="C188" s="345">
        <f t="shared" si="86"/>
        <v>248</v>
      </c>
      <c r="D188" s="345">
        <v>160</v>
      </c>
      <c r="E188" s="345">
        <v>88</v>
      </c>
      <c r="F188" s="346"/>
      <c r="G188" s="347">
        <v>9.3360000000000003</v>
      </c>
      <c r="H188" s="348">
        <f t="shared" si="87"/>
        <v>1643.14</v>
      </c>
      <c r="I188" s="346">
        <f t="shared" si="79"/>
        <v>2030.76</v>
      </c>
    </row>
    <row r="189" spans="1:9" s="1" customFormat="1" ht="25.5" x14ac:dyDescent="0.2">
      <c r="A189" s="332" t="s">
        <v>17</v>
      </c>
      <c r="B189" s="344">
        <f>SUM(B190:B193)</f>
        <v>4</v>
      </c>
      <c r="C189" s="344"/>
      <c r="D189" s="344"/>
      <c r="E189" s="344">
        <f>SUM(E190:E193)</f>
        <v>140.5</v>
      </c>
      <c r="F189" s="344"/>
      <c r="G189" s="349"/>
      <c r="H189" s="350">
        <f>SUM(H190:H193)</f>
        <v>1735.4800000000002</v>
      </c>
      <c r="I189" s="350">
        <f>SUM(I190:I193)</f>
        <v>2144.88</v>
      </c>
    </row>
    <row r="190" spans="1:9" s="1" customFormat="1" x14ac:dyDescent="0.2">
      <c r="A190" s="9" t="s">
        <v>33</v>
      </c>
      <c r="B190" s="345">
        <v>1</v>
      </c>
      <c r="C190" s="345">
        <f t="shared" ref="C190:C193" si="88">D190+E190</f>
        <v>224</v>
      </c>
      <c r="D190" s="345">
        <v>160</v>
      </c>
      <c r="E190" s="345">
        <v>64</v>
      </c>
      <c r="F190" s="346"/>
      <c r="G190" s="347">
        <v>6.23</v>
      </c>
      <c r="H190" s="348">
        <f t="shared" ref="H190:H193" si="89">ROUND(G190*E190*2,2)</f>
        <v>797.44</v>
      </c>
      <c r="I190" s="346">
        <f t="shared" si="79"/>
        <v>985.56</v>
      </c>
    </row>
    <row r="191" spans="1:9" s="1" customFormat="1" x14ac:dyDescent="0.2">
      <c r="A191" s="9" t="s">
        <v>33</v>
      </c>
      <c r="B191" s="345">
        <v>1</v>
      </c>
      <c r="C191" s="345">
        <f t="shared" si="88"/>
        <v>170.5</v>
      </c>
      <c r="D191" s="345">
        <v>160</v>
      </c>
      <c r="E191" s="345">
        <v>10.5</v>
      </c>
      <c r="F191" s="346"/>
      <c r="G191" s="347">
        <v>6.1310000000000002</v>
      </c>
      <c r="H191" s="348">
        <f t="shared" si="89"/>
        <v>128.75</v>
      </c>
      <c r="I191" s="346">
        <f t="shared" si="79"/>
        <v>159.12</v>
      </c>
    </row>
    <row r="192" spans="1:9" s="1" customFormat="1" x14ac:dyDescent="0.2">
      <c r="A192" s="9" t="s">
        <v>33</v>
      </c>
      <c r="B192" s="345">
        <v>1</v>
      </c>
      <c r="C192" s="345">
        <f t="shared" si="88"/>
        <v>192</v>
      </c>
      <c r="D192" s="345">
        <v>160</v>
      </c>
      <c r="E192" s="345">
        <v>32</v>
      </c>
      <c r="F192" s="346"/>
      <c r="G192" s="347">
        <v>6.1310000000000002</v>
      </c>
      <c r="H192" s="348">
        <f t="shared" si="89"/>
        <v>392.38</v>
      </c>
      <c r="I192" s="346">
        <f t="shared" si="79"/>
        <v>484.94</v>
      </c>
    </row>
    <row r="193" spans="1:1098" x14ac:dyDescent="0.2">
      <c r="A193" s="9" t="s">
        <v>33</v>
      </c>
      <c r="B193" s="345">
        <v>1</v>
      </c>
      <c r="C193" s="345">
        <f t="shared" si="88"/>
        <v>194</v>
      </c>
      <c r="D193" s="345">
        <v>160</v>
      </c>
      <c r="E193" s="345">
        <v>34</v>
      </c>
      <c r="F193" s="346"/>
      <c r="G193" s="347">
        <v>6.1310000000000002</v>
      </c>
      <c r="H193" s="348">
        <f t="shared" si="89"/>
        <v>416.91</v>
      </c>
      <c r="I193" s="346">
        <f t="shared" si="79"/>
        <v>515.26</v>
      </c>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
      <c r="IP193" s="1"/>
      <c r="IQ193" s="1"/>
      <c r="IR193" s="1"/>
      <c r="IS193" s="1"/>
      <c r="IT193" s="1"/>
      <c r="IU193" s="1"/>
      <c r="IV193" s="1"/>
      <c r="IW193" s="1"/>
      <c r="IX193" s="1"/>
      <c r="IY193" s="1"/>
      <c r="IZ193" s="1"/>
      <c r="JA193" s="1"/>
      <c r="JB193" s="1"/>
      <c r="JC193" s="1"/>
      <c r="JD193" s="1"/>
      <c r="JE193" s="1"/>
      <c r="JF193" s="1"/>
      <c r="JG193" s="1"/>
      <c r="JH193" s="1"/>
      <c r="JI193" s="1"/>
      <c r="JJ193" s="1"/>
      <c r="JK193" s="1"/>
      <c r="JL193" s="1"/>
      <c r="JM193" s="1"/>
      <c r="JN193" s="1"/>
      <c r="JO193" s="1"/>
      <c r="JP193" s="1"/>
      <c r="JQ193" s="1"/>
      <c r="JR193" s="1"/>
      <c r="JS193" s="1"/>
      <c r="JT193" s="1"/>
      <c r="JU193" s="1"/>
      <c r="JV193" s="1"/>
      <c r="JW193" s="1"/>
      <c r="JX193" s="1"/>
      <c r="JY193" s="1"/>
      <c r="JZ193" s="1"/>
      <c r="KA193" s="1"/>
      <c r="KB193" s="1"/>
      <c r="KC193" s="1"/>
      <c r="KD193" s="1"/>
      <c r="KE193" s="1"/>
      <c r="KF193" s="1"/>
      <c r="KG193" s="1"/>
      <c r="KH193" s="1"/>
      <c r="KI193" s="1"/>
      <c r="KJ193" s="1"/>
      <c r="KK193" s="1"/>
      <c r="KL193" s="1"/>
      <c r="KM193" s="1"/>
      <c r="KN193" s="1"/>
      <c r="KO193" s="1"/>
      <c r="KP193" s="1"/>
      <c r="KQ193" s="1"/>
      <c r="KR193" s="1"/>
      <c r="KS193" s="1"/>
      <c r="KT193" s="1"/>
      <c r="KU193" s="1"/>
      <c r="KV193" s="1"/>
      <c r="KW193" s="1"/>
      <c r="KX193" s="1"/>
      <c r="KY193" s="1"/>
      <c r="KZ193" s="1"/>
      <c r="LA193" s="1"/>
      <c r="LB193" s="1"/>
      <c r="LC193" s="1"/>
      <c r="LD193" s="1"/>
      <c r="LE193" s="1"/>
      <c r="LF193" s="1"/>
      <c r="LG193" s="1"/>
      <c r="LH193" s="1"/>
      <c r="LI193" s="1"/>
      <c r="LJ193" s="1"/>
      <c r="LK193" s="1"/>
      <c r="LL193" s="1"/>
      <c r="LM193" s="1"/>
      <c r="LN193" s="1"/>
      <c r="LO193" s="1"/>
      <c r="LP193" s="1"/>
      <c r="LQ193" s="1"/>
      <c r="LR193" s="1"/>
      <c r="LS193" s="1"/>
      <c r="LT193" s="1"/>
      <c r="LU193" s="1"/>
      <c r="LV193" s="1"/>
      <c r="LW193" s="1"/>
      <c r="LX193" s="1"/>
      <c r="LY193" s="1"/>
      <c r="LZ193" s="1"/>
      <c r="MA193" s="1"/>
      <c r="MB193" s="1"/>
      <c r="MC193" s="1"/>
      <c r="MD193" s="1"/>
      <c r="ME193" s="1"/>
      <c r="MF193" s="1"/>
      <c r="MG193" s="1"/>
      <c r="MH193" s="1"/>
      <c r="MI193" s="1"/>
      <c r="MJ193" s="1"/>
      <c r="MK193" s="1"/>
      <c r="ML193" s="1"/>
      <c r="MM193" s="1"/>
      <c r="MN193" s="1"/>
      <c r="MO193" s="1"/>
      <c r="MP193" s="1"/>
      <c r="MQ193" s="1"/>
      <c r="MR193" s="1"/>
      <c r="MS193" s="1"/>
      <c r="MT193" s="1"/>
      <c r="MU193" s="1"/>
      <c r="MV193" s="1"/>
      <c r="MW193" s="1"/>
      <c r="MX193" s="1"/>
      <c r="MY193" s="1"/>
      <c r="MZ193" s="1"/>
      <c r="NA193" s="1"/>
      <c r="NB193" s="1"/>
      <c r="NC193" s="1"/>
      <c r="ND193" s="1"/>
      <c r="NE193" s="1"/>
      <c r="NF193" s="1"/>
      <c r="NG193" s="1"/>
      <c r="NH193" s="1"/>
      <c r="NI193" s="1"/>
      <c r="NJ193" s="1"/>
      <c r="NK193" s="1"/>
      <c r="NL193" s="1"/>
      <c r="NM193" s="1"/>
      <c r="NN193" s="1"/>
      <c r="NO193" s="1"/>
      <c r="NP193" s="1"/>
      <c r="NQ193" s="1"/>
      <c r="NR193" s="1"/>
      <c r="NS193" s="1"/>
      <c r="NT193" s="1"/>
      <c r="NU193" s="1"/>
      <c r="NV193" s="1"/>
      <c r="NW193" s="1"/>
      <c r="NX193" s="1"/>
      <c r="NY193" s="1"/>
      <c r="NZ193" s="1"/>
      <c r="OA193" s="1"/>
      <c r="OB193" s="1"/>
      <c r="OC193" s="1"/>
      <c r="OD193" s="1"/>
      <c r="OE193" s="1"/>
      <c r="OF193" s="1"/>
      <c r="OG193" s="1"/>
      <c r="OH193" s="1"/>
      <c r="OI193" s="1"/>
      <c r="OJ193" s="1"/>
      <c r="OK193" s="1"/>
      <c r="OL193" s="1"/>
      <c r="OM193" s="1"/>
      <c r="ON193" s="1"/>
      <c r="OO193" s="1"/>
      <c r="OP193" s="1"/>
      <c r="OQ193" s="1"/>
      <c r="OR193" s="1"/>
      <c r="OS193" s="1"/>
      <c r="OT193" s="1"/>
      <c r="OU193" s="1"/>
      <c r="OV193" s="1"/>
      <c r="OW193" s="1"/>
      <c r="OX193" s="1"/>
      <c r="OY193" s="1"/>
      <c r="OZ193" s="1"/>
      <c r="PA193" s="1"/>
      <c r="PB193" s="1"/>
      <c r="PC193" s="1"/>
      <c r="PD193" s="1"/>
      <c r="PE193" s="1"/>
      <c r="PF193" s="1"/>
      <c r="PG193" s="1"/>
      <c r="PH193" s="1"/>
      <c r="PI193" s="1"/>
      <c r="PJ193" s="1"/>
      <c r="PK193" s="1"/>
      <c r="PL193" s="1"/>
      <c r="PM193" s="1"/>
      <c r="PN193" s="1"/>
      <c r="PO193" s="1"/>
      <c r="PP193" s="1"/>
      <c r="PQ193" s="1"/>
      <c r="PR193" s="1"/>
      <c r="PS193" s="1"/>
      <c r="PT193" s="1"/>
      <c r="PU193" s="1"/>
      <c r="PV193" s="1"/>
      <c r="PW193" s="1"/>
      <c r="PX193" s="1"/>
      <c r="PY193" s="1"/>
      <c r="PZ193" s="1"/>
      <c r="QA193" s="1"/>
      <c r="QB193" s="1"/>
      <c r="QC193" s="1"/>
      <c r="QD193" s="1"/>
      <c r="QE193" s="1"/>
      <c r="QF193" s="1"/>
      <c r="QG193" s="1"/>
      <c r="QH193" s="1"/>
      <c r="QI193" s="1"/>
      <c r="QJ193" s="1"/>
      <c r="QK193" s="1"/>
      <c r="QL193" s="1"/>
      <c r="QM193" s="1"/>
      <c r="QN193" s="1"/>
      <c r="QO193" s="1"/>
      <c r="QP193" s="1"/>
      <c r="QQ193" s="1"/>
      <c r="QR193" s="1"/>
      <c r="QS193" s="1"/>
      <c r="QT193" s="1"/>
      <c r="QU193" s="1"/>
      <c r="QV193" s="1"/>
      <c r="QW193" s="1"/>
      <c r="QX193" s="1"/>
      <c r="QY193" s="1"/>
      <c r="QZ193" s="1"/>
      <c r="RA193" s="1"/>
      <c r="RB193" s="1"/>
      <c r="RC193" s="1"/>
      <c r="RD193" s="1"/>
      <c r="RE193" s="1"/>
      <c r="RF193" s="1"/>
      <c r="RG193" s="1"/>
      <c r="RH193" s="1"/>
      <c r="RI193" s="1"/>
      <c r="RJ193" s="1"/>
      <c r="RK193" s="1"/>
      <c r="RL193" s="1"/>
      <c r="RM193" s="1"/>
      <c r="RN193" s="1"/>
      <c r="RO193" s="1"/>
      <c r="RP193" s="1"/>
      <c r="RQ193" s="1"/>
      <c r="RR193" s="1"/>
      <c r="RS193" s="1"/>
      <c r="RT193" s="1"/>
      <c r="RU193" s="1"/>
      <c r="RV193" s="1"/>
      <c r="RW193" s="1"/>
      <c r="RX193" s="1"/>
      <c r="RY193" s="1"/>
      <c r="RZ193" s="1"/>
      <c r="SA193" s="1"/>
      <c r="SB193" s="1"/>
      <c r="SC193" s="1"/>
      <c r="SD193" s="1"/>
      <c r="SE193" s="1"/>
      <c r="SF193" s="1"/>
      <c r="SG193" s="1"/>
      <c r="SH193" s="1"/>
      <c r="SI193" s="1"/>
      <c r="SJ193" s="1"/>
      <c r="SK193" s="1"/>
      <c r="SL193" s="1"/>
      <c r="SM193" s="1"/>
      <c r="SN193" s="1"/>
      <c r="SO193" s="1"/>
      <c r="SP193" s="1"/>
      <c r="SQ193" s="1"/>
      <c r="SR193" s="1"/>
      <c r="SS193" s="1"/>
      <c r="ST193" s="1"/>
      <c r="SU193" s="1"/>
      <c r="SV193" s="1"/>
      <c r="SW193" s="1"/>
      <c r="SX193" s="1"/>
      <c r="SY193" s="1"/>
      <c r="SZ193" s="1"/>
      <c r="TA193" s="1"/>
      <c r="TB193" s="1"/>
      <c r="TC193" s="1"/>
      <c r="TD193" s="1"/>
      <c r="TE193" s="1"/>
      <c r="TF193" s="1"/>
      <c r="TG193" s="1"/>
      <c r="TH193" s="1"/>
      <c r="TI193" s="1"/>
      <c r="TJ193" s="1"/>
      <c r="TK193" s="1"/>
      <c r="TL193" s="1"/>
      <c r="TM193" s="1"/>
      <c r="TN193" s="1"/>
      <c r="TO193" s="1"/>
      <c r="TP193" s="1"/>
      <c r="TQ193" s="1"/>
      <c r="TR193" s="1"/>
      <c r="TS193" s="1"/>
      <c r="TT193" s="1"/>
      <c r="TU193" s="1"/>
      <c r="TV193" s="1"/>
      <c r="TW193" s="1"/>
      <c r="TX193" s="1"/>
      <c r="TY193" s="1"/>
      <c r="TZ193" s="1"/>
      <c r="UA193" s="1"/>
      <c r="UB193" s="1"/>
      <c r="UC193" s="1"/>
      <c r="UD193" s="1"/>
      <c r="UE193" s="1"/>
      <c r="UF193" s="1"/>
      <c r="UG193" s="1"/>
      <c r="UH193" s="1"/>
      <c r="UI193" s="1"/>
      <c r="UJ193" s="1"/>
      <c r="UK193" s="1"/>
      <c r="UL193" s="1"/>
      <c r="UM193" s="1"/>
      <c r="UN193" s="1"/>
      <c r="UO193" s="1"/>
      <c r="UP193" s="1"/>
      <c r="UQ193" s="1"/>
      <c r="UR193" s="1"/>
      <c r="US193" s="1"/>
      <c r="UT193" s="1"/>
      <c r="UU193" s="1"/>
      <c r="UV193" s="1"/>
      <c r="UW193" s="1"/>
      <c r="UX193" s="1"/>
      <c r="UY193" s="1"/>
      <c r="UZ193" s="1"/>
      <c r="VA193" s="1"/>
      <c r="VB193" s="1"/>
      <c r="VC193" s="1"/>
      <c r="VD193" s="1"/>
      <c r="VE193" s="1"/>
      <c r="VF193" s="1"/>
      <c r="VG193" s="1"/>
      <c r="VH193" s="1"/>
      <c r="VI193" s="1"/>
      <c r="VJ193" s="1"/>
      <c r="VK193" s="1"/>
      <c r="VL193" s="1"/>
      <c r="VM193" s="1"/>
      <c r="VN193" s="1"/>
      <c r="VO193" s="1"/>
      <c r="VP193" s="1"/>
      <c r="VQ193" s="1"/>
      <c r="VR193" s="1"/>
      <c r="VS193" s="1"/>
      <c r="VT193" s="1"/>
      <c r="VU193" s="1"/>
      <c r="VV193" s="1"/>
      <c r="VW193" s="1"/>
      <c r="VX193" s="1"/>
      <c r="VY193" s="1"/>
      <c r="VZ193" s="1"/>
      <c r="WA193" s="1"/>
      <c r="WB193" s="1"/>
      <c r="WC193" s="1"/>
      <c r="WD193" s="1"/>
      <c r="WE193" s="1"/>
      <c r="WF193" s="1"/>
      <c r="WG193" s="1"/>
      <c r="WH193" s="1"/>
      <c r="WI193" s="1"/>
      <c r="WJ193" s="1"/>
      <c r="WK193" s="1"/>
      <c r="WL193" s="1"/>
      <c r="WM193" s="1"/>
      <c r="WN193" s="1"/>
      <c r="WO193" s="1"/>
      <c r="WP193" s="1"/>
      <c r="WQ193" s="1"/>
      <c r="WR193" s="1"/>
      <c r="WS193" s="1"/>
      <c r="WT193" s="1"/>
      <c r="WU193" s="1"/>
      <c r="WV193" s="1"/>
      <c r="WW193" s="1"/>
      <c r="WX193" s="1"/>
      <c r="WY193" s="1"/>
      <c r="WZ193" s="1"/>
      <c r="XA193" s="1"/>
      <c r="XB193" s="1"/>
      <c r="XC193" s="1"/>
      <c r="XD193" s="1"/>
      <c r="XE193" s="1"/>
      <c r="XF193" s="1"/>
      <c r="XG193" s="1"/>
      <c r="XH193" s="1"/>
      <c r="XI193" s="1"/>
      <c r="XJ193" s="1"/>
      <c r="XK193" s="1"/>
      <c r="XL193" s="1"/>
      <c r="XM193" s="1"/>
      <c r="XN193" s="1"/>
      <c r="XO193" s="1"/>
      <c r="XP193" s="1"/>
      <c r="XQ193" s="1"/>
      <c r="XR193" s="1"/>
      <c r="XS193" s="1"/>
      <c r="XT193" s="1"/>
      <c r="XU193" s="1"/>
      <c r="XV193" s="1"/>
      <c r="XW193" s="1"/>
      <c r="XX193" s="1"/>
      <c r="XY193" s="1"/>
      <c r="XZ193" s="1"/>
      <c r="YA193" s="1"/>
      <c r="YB193" s="1"/>
      <c r="YC193" s="1"/>
      <c r="YD193" s="1"/>
      <c r="YE193" s="1"/>
      <c r="YF193" s="1"/>
      <c r="YG193" s="1"/>
      <c r="YH193" s="1"/>
      <c r="YI193" s="1"/>
      <c r="YJ193" s="1"/>
      <c r="YK193" s="1"/>
      <c r="YL193" s="1"/>
      <c r="YM193" s="1"/>
      <c r="YN193" s="1"/>
      <c r="YO193" s="1"/>
      <c r="YP193" s="1"/>
      <c r="YQ193" s="1"/>
      <c r="YR193" s="1"/>
      <c r="YS193" s="1"/>
      <c r="YT193" s="1"/>
      <c r="YU193" s="1"/>
      <c r="YV193" s="1"/>
      <c r="YW193" s="1"/>
      <c r="YX193" s="1"/>
      <c r="YY193" s="1"/>
      <c r="YZ193" s="1"/>
      <c r="ZA193" s="1"/>
      <c r="ZB193" s="1"/>
      <c r="ZC193" s="1"/>
      <c r="ZD193" s="1"/>
      <c r="ZE193" s="1"/>
      <c r="ZF193" s="1"/>
      <c r="ZG193" s="1"/>
      <c r="ZH193" s="1"/>
      <c r="ZI193" s="1"/>
      <c r="ZJ193" s="1"/>
      <c r="ZK193" s="1"/>
      <c r="ZL193" s="1"/>
      <c r="ZM193" s="1"/>
      <c r="ZN193" s="1"/>
      <c r="ZO193" s="1"/>
      <c r="ZP193" s="1"/>
      <c r="ZQ193" s="1"/>
      <c r="ZR193" s="1"/>
      <c r="ZS193" s="1"/>
      <c r="ZT193" s="1"/>
      <c r="ZU193" s="1"/>
      <c r="ZV193" s="1"/>
      <c r="ZW193" s="1"/>
      <c r="ZX193" s="1"/>
      <c r="ZY193" s="1"/>
      <c r="ZZ193" s="1"/>
      <c r="AAA193" s="1"/>
      <c r="AAB193" s="1"/>
      <c r="AAC193" s="1"/>
      <c r="AAD193" s="1"/>
      <c r="AAE193" s="1"/>
      <c r="AAF193" s="1"/>
      <c r="AAG193" s="1"/>
      <c r="AAH193" s="1"/>
      <c r="AAI193" s="1"/>
      <c r="AAJ193" s="1"/>
      <c r="AAK193" s="1"/>
      <c r="AAL193" s="1"/>
      <c r="AAM193" s="1"/>
      <c r="AAN193" s="1"/>
      <c r="AAO193" s="1"/>
      <c r="AAP193" s="1"/>
      <c r="AAQ193" s="1"/>
      <c r="AAR193" s="1"/>
      <c r="AAS193" s="1"/>
      <c r="AAT193" s="1"/>
      <c r="AAU193" s="1"/>
      <c r="AAV193" s="1"/>
      <c r="AAW193" s="1"/>
      <c r="AAX193" s="1"/>
      <c r="AAY193" s="1"/>
      <c r="AAZ193" s="1"/>
      <c r="ABA193" s="1"/>
      <c r="ABB193" s="1"/>
      <c r="ABC193" s="1"/>
      <c r="ABD193" s="1"/>
      <c r="ABE193" s="1"/>
      <c r="ABF193" s="1"/>
      <c r="ABG193" s="1"/>
      <c r="ABH193" s="1"/>
      <c r="ABI193" s="1"/>
      <c r="ABJ193" s="1"/>
      <c r="ABK193" s="1"/>
      <c r="ABL193" s="1"/>
      <c r="ABM193" s="1"/>
      <c r="ABN193" s="1"/>
      <c r="ABO193" s="1"/>
      <c r="ABP193" s="1"/>
      <c r="ABQ193" s="1"/>
      <c r="ABR193" s="1"/>
      <c r="ABS193" s="1"/>
      <c r="ABT193" s="1"/>
      <c r="ABU193" s="1"/>
      <c r="ABV193" s="1"/>
      <c r="ABW193" s="1"/>
      <c r="ABX193" s="1"/>
      <c r="ABY193" s="1"/>
      <c r="ABZ193" s="1"/>
      <c r="ACA193" s="1"/>
      <c r="ACB193" s="1"/>
      <c r="ACC193" s="1"/>
      <c r="ACD193" s="1"/>
      <c r="ACE193" s="1"/>
      <c r="ACF193" s="1"/>
      <c r="ACG193" s="1"/>
      <c r="ACH193" s="1"/>
      <c r="ACI193" s="1"/>
      <c r="ACJ193" s="1"/>
      <c r="ACK193" s="1"/>
      <c r="ACL193" s="1"/>
      <c r="ACM193" s="1"/>
      <c r="ACN193" s="1"/>
      <c r="ACO193" s="1"/>
      <c r="ACP193" s="1"/>
      <c r="ACQ193" s="1"/>
      <c r="ACR193" s="1"/>
      <c r="ACS193" s="1"/>
      <c r="ACT193" s="1"/>
      <c r="ACU193" s="1"/>
      <c r="ACV193" s="1"/>
      <c r="ACW193" s="1"/>
      <c r="ACX193" s="1"/>
      <c r="ACY193" s="1"/>
      <c r="ACZ193" s="1"/>
      <c r="ADA193" s="1"/>
      <c r="ADB193" s="1"/>
      <c r="ADC193" s="1"/>
      <c r="ADD193" s="1"/>
      <c r="ADE193" s="1"/>
      <c r="ADF193" s="1"/>
      <c r="ADG193" s="1"/>
      <c r="ADH193" s="1"/>
      <c r="ADI193" s="1"/>
      <c r="ADJ193" s="1"/>
      <c r="ADK193" s="1"/>
      <c r="ADL193" s="1"/>
      <c r="ADM193" s="1"/>
      <c r="ADN193" s="1"/>
      <c r="ADO193" s="1"/>
      <c r="ADP193" s="1"/>
      <c r="ADQ193" s="1"/>
      <c r="ADR193" s="1"/>
      <c r="ADS193" s="1"/>
      <c r="ADT193" s="1"/>
      <c r="ADU193" s="1"/>
      <c r="ADV193" s="1"/>
      <c r="ADW193" s="1"/>
      <c r="ADX193" s="1"/>
      <c r="ADY193" s="1"/>
      <c r="ADZ193" s="1"/>
      <c r="AEA193" s="1"/>
      <c r="AEB193" s="1"/>
      <c r="AEC193" s="1"/>
      <c r="AED193" s="1"/>
      <c r="AEE193" s="1"/>
      <c r="AEF193" s="1"/>
      <c r="AEG193" s="1"/>
      <c r="AEH193" s="1"/>
      <c r="AEI193" s="1"/>
      <c r="AEJ193" s="1"/>
      <c r="AEK193" s="1"/>
      <c r="AEL193" s="1"/>
      <c r="AEM193" s="1"/>
      <c r="AEN193" s="1"/>
      <c r="AEO193" s="1"/>
      <c r="AEP193" s="1"/>
      <c r="AEQ193" s="1"/>
      <c r="AER193" s="1"/>
      <c r="AES193" s="1"/>
      <c r="AET193" s="1"/>
      <c r="AEU193" s="1"/>
      <c r="AEV193" s="1"/>
      <c r="AEW193" s="1"/>
      <c r="AEX193" s="1"/>
      <c r="AEY193" s="1"/>
      <c r="AEZ193" s="1"/>
      <c r="AFA193" s="1"/>
      <c r="AFB193" s="1"/>
      <c r="AFC193" s="1"/>
      <c r="AFD193" s="1"/>
      <c r="AFE193" s="1"/>
      <c r="AFF193" s="1"/>
      <c r="AFG193" s="1"/>
      <c r="AFH193" s="1"/>
      <c r="AFI193" s="1"/>
      <c r="AFJ193" s="1"/>
      <c r="AFK193" s="1"/>
      <c r="AFL193" s="1"/>
      <c r="AFM193" s="1"/>
      <c r="AFN193" s="1"/>
      <c r="AFO193" s="1"/>
      <c r="AFP193" s="1"/>
      <c r="AFQ193" s="1"/>
      <c r="AFR193" s="1"/>
      <c r="AFS193" s="1"/>
      <c r="AFT193" s="1"/>
      <c r="AFU193" s="1"/>
      <c r="AFV193" s="1"/>
      <c r="AFW193" s="1"/>
      <c r="AFX193" s="1"/>
      <c r="AFY193" s="1"/>
      <c r="AFZ193" s="1"/>
      <c r="AGA193" s="1"/>
      <c r="AGB193" s="1"/>
      <c r="AGC193" s="1"/>
      <c r="AGD193" s="1"/>
      <c r="AGE193" s="1"/>
      <c r="AGF193" s="1"/>
      <c r="AGG193" s="1"/>
      <c r="AGH193" s="1"/>
      <c r="AGI193" s="1"/>
      <c r="AGJ193" s="1"/>
      <c r="AGK193" s="1"/>
      <c r="AGL193" s="1"/>
      <c r="AGM193" s="1"/>
      <c r="AGN193" s="1"/>
      <c r="AGO193" s="1"/>
      <c r="AGP193" s="1"/>
      <c r="AGQ193" s="1"/>
      <c r="AGR193" s="1"/>
      <c r="AGS193" s="1"/>
      <c r="AGT193" s="1"/>
      <c r="AGU193" s="1"/>
      <c r="AGV193" s="1"/>
      <c r="AGW193" s="1"/>
      <c r="AGX193" s="1"/>
      <c r="AGY193" s="1"/>
      <c r="AGZ193" s="1"/>
      <c r="AHA193" s="1"/>
      <c r="AHB193" s="1"/>
      <c r="AHC193" s="1"/>
      <c r="AHD193" s="1"/>
      <c r="AHE193" s="1"/>
      <c r="AHF193" s="1"/>
      <c r="AHG193" s="1"/>
      <c r="AHH193" s="1"/>
      <c r="AHI193" s="1"/>
      <c r="AHJ193" s="1"/>
      <c r="AHK193" s="1"/>
      <c r="AHL193" s="1"/>
      <c r="AHM193" s="1"/>
      <c r="AHN193" s="1"/>
      <c r="AHO193" s="1"/>
      <c r="AHP193" s="1"/>
      <c r="AHQ193" s="1"/>
      <c r="AHR193" s="1"/>
      <c r="AHS193" s="1"/>
      <c r="AHT193" s="1"/>
      <c r="AHU193" s="1"/>
      <c r="AHV193" s="1"/>
      <c r="AHW193" s="1"/>
      <c r="AHX193" s="1"/>
      <c r="AHY193" s="1"/>
      <c r="AHZ193" s="1"/>
      <c r="AIA193" s="1"/>
      <c r="AIB193" s="1"/>
      <c r="AIC193" s="1"/>
      <c r="AID193" s="1"/>
      <c r="AIE193" s="1"/>
      <c r="AIF193" s="1"/>
      <c r="AIG193" s="1"/>
      <c r="AIH193" s="1"/>
      <c r="AII193" s="1"/>
      <c r="AIJ193" s="1"/>
      <c r="AIK193" s="1"/>
      <c r="AIL193" s="1"/>
      <c r="AIM193" s="1"/>
      <c r="AIN193" s="1"/>
      <c r="AIO193" s="1"/>
      <c r="AIP193" s="1"/>
      <c r="AIQ193" s="1"/>
      <c r="AIR193" s="1"/>
      <c r="AIS193" s="1"/>
      <c r="AIT193" s="1"/>
      <c r="AIU193" s="1"/>
      <c r="AIV193" s="1"/>
      <c r="AIW193" s="1"/>
      <c r="AIX193" s="1"/>
      <c r="AIY193" s="1"/>
      <c r="AIZ193" s="1"/>
      <c r="AJA193" s="1"/>
      <c r="AJB193" s="1"/>
      <c r="AJC193" s="1"/>
      <c r="AJD193" s="1"/>
      <c r="AJE193" s="1"/>
      <c r="AJF193" s="1"/>
      <c r="AJG193" s="1"/>
      <c r="AJH193" s="1"/>
      <c r="AJI193" s="1"/>
      <c r="AJJ193" s="1"/>
      <c r="AJK193" s="1"/>
      <c r="AJL193" s="1"/>
      <c r="AJM193" s="1"/>
      <c r="AJN193" s="1"/>
      <c r="AJO193" s="1"/>
      <c r="AJP193" s="1"/>
      <c r="AJQ193" s="1"/>
      <c r="AJR193" s="1"/>
      <c r="AJS193" s="1"/>
      <c r="AJT193" s="1"/>
      <c r="AJU193" s="1"/>
      <c r="AJV193" s="1"/>
      <c r="AJW193" s="1"/>
      <c r="AJX193" s="1"/>
      <c r="AJY193" s="1"/>
      <c r="AJZ193" s="1"/>
      <c r="AKA193" s="1"/>
      <c r="AKB193" s="1"/>
      <c r="AKC193" s="1"/>
      <c r="AKD193" s="1"/>
      <c r="AKE193" s="1"/>
      <c r="AKF193" s="1"/>
      <c r="AKG193" s="1"/>
      <c r="AKH193" s="1"/>
      <c r="AKI193" s="1"/>
      <c r="AKJ193" s="1"/>
      <c r="AKK193" s="1"/>
      <c r="AKL193" s="1"/>
      <c r="AKM193" s="1"/>
      <c r="AKN193" s="1"/>
      <c r="AKO193" s="1"/>
      <c r="AKP193" s="1"/>
      <c r="AKQ193" s="1"/>
      <c r="AKR193" s="1"/>
      <c r="AKS193" s="1"/>
      <c r="AKT193" s="1"/>
      <c r="AKU193" s="1"/>
      <c r="AKV193" s="1"/>
      <c r="AKW193" s="1"/>
      <c r="AKX193" s="1"/>
      <c r="AKY193" s="1"/>
      <c r="AKZ193" s="1"/>
      <c r="ALA193" s="1"/>
      <c r="ALB193" s="1"/>
      <c r="ALC193" s="1"/>
      <c r="ALD193" s="1"/>
      <c r="ALE193" s="1"/>
      <c r="ALF193" s="1"/>
      <c r="ALG193" s="1"/>
      <c r="ALH193" s="1"/>
      <c r="ALI193" s="1"/>
      <c r="ALJ193" s="1"/>
      <c r="ALK193" s="1"/>
      <c r="ALL193" s="1"/>
      <c r="ALM193" s="1"/>
      <c r="ALN193" s="1"/>
      <c r="ALO193" s="1"/>
      <c r="ALP193" s="1"/>
      <c r="ALQ193" s="1"/>
      <c r="ALR193" s="1"/>
      <c r="ALS193" s="1"/>
      <c r="ALT193" s="1"/>
      <c r="ALU193" s="1"/>
      <c r="ALV193" s="1"/>
      <c r="ALW193" s="1"/>
      <c r="ALX193" s="1"/>
      <c r="ALY193" s="1"/>
      <c r="ALZ193" s="1"/>
      <c r="AMA193" s="1"/>
      <c r="AMB193" s="1"/>
      <c r="AMC193" s="1"/>
      <c r="AMD193" s="1"/>
      <c r="AME193" s="1"/>
      <c r="AMF193" s="1"/>
      <c r="AMG193" s="1"/>
      <c r="AMH193" s="1"/>
      <c r="AMI193" s="1"/>
      <c r="AMJ193" s="1"/>
      <c r="AMK193" s="1"/>
      <c r="AML193" s="1"/>
      <c r="AMM193" s="1"/>
      <c r="AMN193" s="1"/>
      <c r="AMO193" s="1"/>
      <c r="AMP193" s="1"/>
      <c r="AMQ193" s="1"/>
      <c r="AMR193" s="1"/>
      <c r="AMS193" s="1"/>
      <c r="AMT193" s="1"/>
      <c r="AMU193" s="1"/>
      <c r="AMV193" s="1"/>
      <c r="AMW193" s="1"/>
      <c r="AMX193" s="1"/>
      <c r="AMY193" s="1"/>
      <c r="AMZ193" s="1"/>
      <c r="ANA193" s="1"/>
      <c r="ANB193" s="1"/>
      <c r="ANC193" s="1"/>
      <c r="AND193" s="1"/>
      <c r="ANE193" s="1"/>
      <c r="ANF193" s="1"/>
      <c r="ANG193" s="1"/>
      <c r="ANH193" s="1"/>
      <c r="ANI193" s="1"/>
      <c r="ANJ193" s="1"/>
      <c r="ANK193" s="1"/>
      <c r="ANL193" s="1"/>
      <c r="ANM193" s="1"/>
      <c r="ANN193" s="1"/>
      <c r="ANO193" s="1"/>
      <c r="ANP193" s="1"/>
      <c r="ANQ193" s="1"/>
      <c r="ANR193" s="1"/>
      <c r="ANS193" s="1"/>
      <c r="ANT193" s="1"/>
      <c r="ANU193" s="1"/>
      <c r="ANV193" s="1"/>
      <c r="ANW193" s="1"/>
      <c r="ANX193" s="1"/>
      <c r="ANY193" s="1"/>
      <c r="ANZ193" s="1"/>
      <c r="AOA193" s="1"/>
      <c r="AOB193" s="1"/>
      <c r="AOC193" s="1"/>
      <c r="AOD193" s="1"/>
      <c r="AOE193" s="1"/>
      <c r="AOF193" s="1"/>
      <c r="AOG193" s="1"/>
      <c r="AOH193" s="1"/>
      <c r="AOI193" s="1"/>
      <c r="AOJ193" s="1"/>
      <c r="AOK193" s="1"/>
      <c r="AOL193" s="1"/>
      <c r="AOM193" s="1"/>
      <c r="AON193" s="1"/>
      <c r="AOO193" s="1"/>
      <c r="AOP193" s="1"/>
      <c r="AOQ193" s="1"/>
      <c r="AOR193" s="1"/>
      <c r="AOS193" s="1"/>
      <c r="AOT193" s="1"/>
      <c r="AOU193" s="1"/>
      <c r="AOV193" s="1"/>
      <c r="AOW193" s="1"/>
      <c r="AOX193" s="1"/>
      <c r="AOY193" s="1"/>
      <c r="AOZ193" s="1"/>
      <c r="APA193" s="1"/>
      <c r="APB193" s="1"/>
      <c r="APC193" s="1"/>
      <c r="APD193" s="1"/>
      <c r="APE193" s="1"/>
      <c r="APF193" s="1"/>
    </row>
    <row r="194" spans="1:1098" ht="25.5" x14ac:dyDescent="0.2">
      <c r="A194" s="332" t="s">
        <v>18</v>
      </c>
      <c r="B194" s="344">
        <f>SUM(B195:B195)</f>
        <v>1</v>
      </c>
      <c r="C194" s="344"/>
      <c r="D194" s="344"/>
      <c r="E194" s="344">
        <f>SUM(E195:E195)</f>
        <v>8</v>
      </c>
      <c r="F194" s="344"/>
      <c r="G194" s="349"/>
      <c r="H194" s="350">
        <f>SUM(H195:H195)</f>
        <v>69.260000000000005</v>
      </c>
      <c r="I194" s="350">
        <f>SUM(I195:I195)</f>
        <v>85.6</v>
      </c>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
      <c r="IP194" s="1"/>
      <c r="IQ194" s="1"/>
      <c r="IR194" s="1"/>
      <c r="IS194" s="1"/>
      <c r="IT194" s="1"/>
      <c r="IU194" s="1"/>
      <c r="IV194" s="1"/>
      <c r="IW194" s="1"/>
      <c r="IX194" s="1"/>
      <c r="IY194" s="1"/>
      <c r="IZ194" s="1"/>
      <c r="JA194" s="1"/>
      <c r="JB194" s="1"/>
      <c r="JC194" s="1"/>
      <c r="JD194" s="1"/>
      <c r="JE194" s="1"/>
      <c r="JF194" s="1"/>
      <c r="JG194" s="1"/>
      <c r="JH194" s="1"/>
      <c r="JI194" s="1"/>
      <c r="JJ194" s="1"/>
      <c r="JK194" s="1"/>
      <c r="JL194" s="1"/>
      <c r="JM194" s="1"/>
      <c r="JN194" s="1"/>
      <c r="JO194" s="1"/>
      <c r="JP194" s="1"/>
      <c r="JQ194" s="1"/>
      <c r="JR194" s="1"/>
      <c r="JS194" s="1"/>
      <c r="JT194" s="1"/>
      <c r="JU194" s="1"/>
      <c r="JV194" s="1"/>
      <c r="JW194" s="1"/>
      <c r="JX194" s="1"/>
      <c r="JY194" s="1"/>
      <c r="JZ194" s="1"/>
      <c r="KA194" s="1"/>
      <c r="KB194" s="1"/>
      <c r="KC194" s="1"/>
      <c r="KD194" s="1"/>
      <c r="KE194" s="1"/>
      <c r="KF194" s="1"/>
      <c r="KG194" s="1"/>
      <c r="KH194" s="1"/>
      <c r="KI194" s="1"/>
      <c r="KJ194" s="1"/>
      <c r="KK194" s="1"/>
      <c r="KL194" s="1"/>
      <c r="KM194" s="1"/>
      <c r="KN194" s="1"/>
      <c r="KO194" s="1"/>
      <c r="KP194" s="1"/>
      <c r="KQ194" s="1"/>
      <c r="KR194" s="1"/>
      <c r="KS194" s="1"/>
      <c r="KT194" s="1"/>
      <c r="KU194" s="1"/>
      <c r="KV194" s="1"/>
      <c r="KW194" s="1"/>
      <c r="KX194" s="1"/>
      <c r="KY194" s="1"/>
      <c r="KZ194" s="1"/>
      <c r="LA194" s="1"/>
      <c r="LB194" s="1"/>
      <c r="LC194" s="1"/>
      <c r="LD194" s="1"/>
      <c r="LE194" s="1"/>
      <c r="LF194" s="1"/>
      <c r="LG194" s="1"/>
      <c r="LH194" s="1"/>
      <c r="LI194" s="1"/>
      <c r="LJ194" s="1"/>
      <c r="LK194" s="1"/>
      <c r="LL194" s="1"/>
      <c r="LM194" s="1"/>
      <c r="LN194" s="1"/>
      <c r="LO194" s="1"/>
      <c r="LP194" s="1"/>
      <c r="LQ194" s="1"/>
      <c r="LR194" s="1"/>
      <c r="LS194" s="1"/>
      <c r="LT194" s="1"/>
      <c r="LU194" s="1"/>
      <c r="LV194" s="1"/>
      <c r="LW194" s="1"/>
      <c r="LX194" s="1"/>
      <c r="LY194" s="1"/>
      <c r="LZ194" s="1"/>
      <c r="MA194" s="1"/>
      <c r="MB194" s="1"/>
      <c r="MC194" s="1"/>
      <c r="MD194" s="1"/>
      <c r="ME194" s="1"/>
      <c r="MF194" s="1"/>
      <c r="MG194" s="1"/>
      <c r="MH194" s="1"/>
      <c r="MI194" s="1"/>
      <c r="MJ194" s="1"/>
      <c r="MK194" s="1"/>
      <c r="ML194" s="1"/>
      <c r="MM194" s="1"/>
      <c r="MN194" s="1"/>
      <c r="MO194" s="1"/>
      <c r="MP194" s="1"/>
      <c r="MQ194" s="1"/>
      <c r="MR194" s="1"/>
      <c r="MS194" s="1"/>
      <c r="MT194" s="1"/>
      <c r="MU194" s="1"/>
      <c r="MV194" s="1"/>
      <c r="MW194" s="1"/>
      <c r="MX194" s="1"/>
      <c r="MY194" s="1"/>
      <c r="MZ194" s="1"/>
      <c r="NA194" s="1"/>
      <c r="NB194" s="1"/>
      <c r="NC194" s="1"/>
      <c r="ND194" s="1"/>
      <c r="NE194" s="1"/>
      <c r="NF194" s="1"/>
      <c r="NG194" s="1"/>
      <c r="NH194" s="1"/>
      <c r="NI194" s="1"/>
      <c r="NJ194" s="1"/>
      <c r="NK194" s="1"/>
      <c r="NL194" s="1"/>
      <c r="NM194" s="1"/>
      <c r="NN194" s="1"/>
      <c r="NO194" s="1"/>
      <c r="NP194" s="1"/>
      <c r="NQ194" s="1"/>
      <c r="NR194" s="1"/>
      <c r="NS194" s="1"/>
      <c r="NT194" s="1"/>
      <c r="NU194" s="1"/>
      <c r="NV194" s="1"/>
      <c r="NW194" s="1"/>
      <c r="NX194" s="1"/>
      <c r="NY194" s="1"/>
      <c r="NZ194" s="1"/>
      <c r="OA194" s="1"/>
      <c r="OB194" s="1"/>
      <c r="OC194" s="1"/>
      <c r="OD194" s="1"/>
      <c r="OE194" s="1"/>
      <c r="OF194" s="1"/>
      <c r="OG194" s="1"/>
      <c r="OH194" s="1"/>
      <c r="OI194" s="1"/>
      <c r="OJ194" s="1"/>
      <c r="OK194" s="1"/>
      <c r="OL194" s="1"/>
      <c r="OM194" s="1"/>
      <c r="ON194" s="1"/>
      <c r="OO194" s="1"/>
      <c r="OP194" s="1"/>
      <c r="OQ194" s="1"/>
      <c r="OR194" s="1"/>
      <c r="OS194" s="1"/>
      <c r="OT194" s="1"/>
      <c r="OU194" s="1"/>
      <c r="OV194" s="1"/>
      <c r="OW194" s="1"/>
      <c r="OX194" s="1"/>
      <c r="OY194" s="1"/>
      <c r="OZ194" s="1"/>
      <c r="PA194" s="1"/>
      <c r="PB194" s="1"/>
      <c r="PC194" s="1"/>
      <c r="PD194" s="1"/>
      <c r="PE194" s="1"/>
      <c r="PF194" s="1"/>
      <c r="PG194" s="1"/>
      <c r="PH194" s="1"/>
      <c r="PI194" s="1"/>
      <c r="PJ194" s="1"/>
      <c r="PK194" s="1"/>
      <c r="PL194" s="1"/>
      <c r="PM194" s="1"/>
      <c r="PN194" s="1"/>
      <c r="PO194" s="1"/>
      <c r="PP194" s="1"/>
      <c r="PQ194" s="1"/>
      <c r="PR194" s="1"/>
      <c r="PS194" s="1"/>
      <c r="PT194" s="1"/>
      <c r="PU194" s="1"/>
      <c r="PV194" s="1"/>
      <c r="PW194" s="1"/>
      <c r="PX194" s="1"/>
      <c r="PY194" s="1"/>
      <c r="PZ194" s="1"/>
      <c r="QA194" s="1"/>
      <c r="QB194" s="1"/>
      <c r="QC194" s="1"/>
      <c r="QD194" s="1"/>
      <c r="QE194" s="1"/>
      <c r="QF194" s="1"/>
      <c r="QG194" s="1"/>
      <c r="QH194" s="1"/>
      <c r="QI194" s="1"/>
      <c r="QJ194" s="1"/>
      <c r="QK194" s="1"/>
      <c r="QL194" s="1"/>
      <c r="QM194" s="1"/>
      <c r="QN194" s="1"/>
      <c r="QO194" s="1"/>
      <c r="QP194" s="1"/>
      <c r="QQ194" s="1"/>
      <c r="QR194" s="1"/>
      <c r="QS194" s="1"/>
      <c r="QT194" s="1"/>
      <c r="QU194" s="1"/>
      <c r="QV194" s="1"/>
      <c r="QW194" s="1"/>
      <c r="QX194" s="1"/>
      <c r="QY194" s="1"/>
      <c r="QZ194" s="1"/>
      <c r="RA194" s="1"/>
      <c r="RB194" s="1"/>
      <c r="RC194" s="1"/>
      <c r="RD194" s="1"/>
      <c r="RE194" s="1"/>
      <c r="RF194" s="1"/>
      <c r="RG194" s="1"/>
      <c r="RH194" s="1"/>
      <c r="RI194" s="1"/>
      <c r="RJ194" s="1"/>
      <c r="RK194" s="1"/>
      <c r="RL194" s="1"/>
      <c r="RM194" s="1"/>
      <c r="RN194" s="1"/>
      <c r="RO194" s="1"/>
      <c r="RP194" s="1"/>
      <c r="RQ194" s="1"/>
      <c r="RR194" s="1"/>
      <c r="RS194" s="1"/>
      <c r="RT194" s="1"/>
      <c r="RU194" s="1"/>
      <c r="RV194" s="1"/>
      <c r="RW194" s="1"/>
      <c r="RX194" s="1"/>
      <c r="RY194" s="1"/>
      <c r="RZ194" s="1"/>
      <c r="SA194" s="1"/>
      <c r="SB194" s="1"/>
      <c r="SC194" s="1"/>
      <c r="SD194" s="1"/>
      <c r="SE194" s="1"/>
      <c r="SF194" s="1"/>
      <c r="SG194" s="1"/>
      <c r="SH194" s="1"/>
      <c r="SI194" s="1"/>
      <c r="SJ194" s="1"/>
      <c r="SK194" s="1"/>
      <c r="SL194" s="1"/>
      <c r="SM194" s="1"/>
      <c r="SN194" s="1"/>
      <c r="SO194" s="1"/>
      <c r="SP194" s="1"/>
      <c r="SQ194" s="1"/>
      <c r="SR194" s="1"/>
      <c r="SS194" s="1"/>
      <c r="ST194" s="1"/>
      <c r="SU194" s="1"/>
      <c r="SV194" s="1"/>
      <c r="SW194" s="1"/>
      <c r="SX194" s="1"/>
      <c r="SY194" s="1"/>
      <c r="SZ194" s="1"/>
      <c r="TA194" s="1"/>
      <c r="TB194" s="1"/>
      <c r="TC194" s="1"/>
      <c r="TD194" s="1"/>
      <c r="TE194" s="1"/>
      <c r="TF194" s="1"/>
      <c r="TG194" s="1"/>
      <c r="TH194" s="1"/>
      <c r="TI194" s="1"/>
      <c r="TJ194" s="1"/>
      <c r="TK194" s="1"/>
      <c r="TL194" s="1"/>
      <c r="TM194" s="1"/>
      <c r="TN194" s="1"/>
      <c r="TO194" s="1"/>
      <c r="TP194" s="1"/>
      <c r="TQ194" s="1"/>
      <c r="TR194" s="1"/>
      <c r="TS194" s="1"/>
      <c r="TT194" s="1"/>
      <c r="TU194" s="1"/>
      <c r="TV194" s="1"/>
      <c r="TW194" s="1"/>
      <c r="TX194" s="1"/>
      <c r="TY194" s="1"/>
      <c r="TZ194" s="1"/>
      <c r="UA194" s="1"/>
      <c r="UB194" s="1"/>
      <c r="UC194" s="1"/>
      <c r="UD194" s="1"/>
      <c r="UE194" s="1"/>
      <c r="UF194" s="1"/>
      <c r="UG194" s="1"/>
      <c r="UH194" s="1"/>
      <c r="UI194" s="1"/>
      <c r="UJ194" s="1"/>
      <c r="UK194" s="1"/>
      <c r="UL194" s="1"/>
      <c r="UM194" s="1"/>
      <c r="UN194" s="1"/>
      <c r="UO194" s="1"/>
      <c r="UP194" s="1"/>
      <c r="UQ194" s="1"/>
      <c r="UR194" s="1"/>
      <c r="US194" s="1"/>
      <c r="UT194" s="1"/>
      <c r="UU194" s="1"/>
      <c r="UV194" s="1"/>
      <c r="UW194" s="1"/>
      <c r="UX194" s="1"/>
      <c r="UY194" s="1"/>
      <c r="UZ194" s="1"/>
      <c r="VA194" s="1"/>
      <c r="VB194" s="1"/>
      <c r="VC194" s="1"/>
      <c r="VD194" s="1"/>
      <c r="VE194" s="1"/>
      <c r="VF194" s="1"/>
      <c r="VG194" s="1"/>
      <c r="VH194" s="1"/>
      <c r="VI194" s="1"/>
      <c r="VJ194" s="1"/>
      <c r="VK194" s="1"/>
      <c r="VL194" s="1"/>
      <c r="VM194" s="1"/>
      <c r="VN194" s="1"/>
      <c r="VO194" s="1"/>
      <c r="VP194" s="1"/>
      <c r="VQ194" s="1"/>
      <c r="VR194" s="1"/>
      <c r="VS194" s="1"/>
      <c r="VT194" s="1"/>
      <c r="VU194" s="1"/>
      <c r="VV194" s="1"/>
      <c r="VW194" s="1"/>
      <c r="VX194" s="1"/>
      <c r="VY194" s="1"/>
      <c r="VZ194" s="1"/>
      <c r="WA194" s="1"/>
      <c r="WB194" s="1"/>
      <c r="WC194" s="1"/>
      <c r="WD194" s="1"/>
      <c r="WE194" s="1"/>
      <c r="WF194" s="1"/>
      <c r="WG194" s="1"/>
      <c r="WH194" s="1"/>
      <c r="WI194" s="1"/>
      <c r="WJ194" s="1"/>
      <c r="WK194" s="1"/>
      <c r="WL194" s="1"/>
      <c r="WM194" s="1"/>
      <c r="WN194" s="1"/>
      <c r="WO194" s="1"/>
      <c r="WP194" s="1"/>
      <c r="WQ194" s="1"/>
      <c r="WR194" s="1"/>
      <c r="WS194" s="1"/>
      <c r="WT194" s="1"/>
      <c r="WU194" s="1"/>
      <c r="WV194" s="1"/>
      <c r="WW194" s="1"/>
      <c r="WX194" s="1"/>
      <c r="WY194" s="1"/>
      <c r="WZ194" s="1"/>
      <c r="XA194" s="1"/>
      <c r="XB194" s="1"/>
      <c r="XC194" s="1"/>
      <c r="XD194" s="1"/>
      <c r="XE194" s="1"/>
      <c r="XF194" s="1"/>
      <c r="XG194" s="1"/>
      <c r="XH194" s="1"/>
      <c r="XI194" s="1"/>
      <c r="XJ194" s="1"/>
      <c r="XK194" s="1"/>
      <c r="XL194" s="1"/>
      <c r="XM194" s="1"/>
      <c r="XN194" s="1"/>
      <c r="XO194" s="1"/>
      <c r="XP194" s="1"/>
      <c r="XQ194" s="1"/>
      <c r="XR194" s="1"/>
      <c r="XS194" s="1"/>
      <c r="XT194" s="1"/>
      <c r="XU194" s="1"/>
      <c r="XV194" s="1"/>
      <c r="XW194" s="1"/>
      <c r="XX194" s="1"/>
      <c r="XY194" s="1"/>
      <c r="XZ194" s="1"/>
      <c r="YA194" s="1"/>
      <c r="YB194" s="1"/>
      <c r="YC194" s="1"/>
      <c r="YD194" s="1"/>
      <c r="YE194" s="1"/>
      <c r="YF194" s="1"/>
      <c r="YG194" s="1"/>
      <c r="YH194" s="1"/>
      <c r="YI194" s="1"/>
      <c r="YJ194" s="1"/>
      <c r="YK194" s="1"/>
      <c r="YL194" s="1"/>
      <c r="YM194" s="1"/>
      <c r="YN194" s="1"/>
      <c r="YO194" s="1"/>
      <c r="YP194" s="1"/>
      <c r="YQ194" s="1"/>
      <c r="YR194" s="1"/>
      <c r="YS194" s="1"/>
      <c r="YT194" s="1"/>
      <c r="YU194" s="1"/>
      <c r="YV194" s="1"/>
      <c r="YW194" s="1"/>
      <c r="YX194" s="1"/>
      <c r="YY194" s="1"/>
      <c r="YZ194" s="1"/>
      <c r="ZA194" s="1"/>
      <c r="ZB194" s="1"/>
      <c r="ZC194" s="1"/>
      <c r="ZD194" s="1"/>
      <c r="ZE194" s="1"/>
      <c r="ZF194" s="1"/>
      <c r="ZG194" s="1"/>
      <c r="ZH194" s="1"/>
      <c r="ZI194" s="1"/>
      <c r="ZJ194" s="1"/>
      <c r="ZK194" s="1"/>
      <c r="ZL194" s="1"/>
      <c r="ZM194" s="1"/>
      <c r="ZN194" s="1"/>
      <c r="ZO194" s="1"/>
      <c r="ZP194" s="1"/>
      <c r="ZQ194" s="1"/>
      <c r="ZR194" s="1"/>
      <c r="ZS194" s="1"/>
      <c r="ZT194" s="1"/>
      <c r="ZU194" s="1"/>
      <c r="ZV194" s="1"/>
      <c r="ZW194" s="1"/>
      <c r="ZX194" s="1"/>
      <c r="ZY194" s="1"/>
      <c r="ZZ194" s="1"/>
      <c r="AAA194" s="1"/>
      <c r="AAB194" s="1"/>
      <c r="AAC194" s="1"/>
      <c r="AAD194" s="1"/>
      <c r="AAE194" s="1"/>
      <c r="AAF194" s="1"/>
      <c r="AAG194" s="1"/>
      <c r="AAH194" s="1"/>
      <c r="AAI194" s="1"/>
      <c r="AAJ194" s="1"/>
      <c r="AAK194" s="1"/>
      <c r="AAL194" s="1"/>
      <c r="AAM194" s="1"/>
      <c r="AAN194" s="1"/>
      <c r="AAO194" s="1"/>
      <c r="AAP194" s="1"/>
      <c r="AAQ194" s="1"/>
      <c r="AAR194" s="1"/>
      <c r="AAS194" s="1"/>
      <c r="AAT194" s="1"/>
      <c r="AAU194" s="1"/>
      <c r="AAV194" s="1"/>
      <c r="AAW194" s="1"/>
      <c r="AAX194" s="1"/>
      <c r="AAY194" s="1"/>
      <c r="AAZ194" s="1"/>
      <c r="ABA194" s="1"/>
      <c r="ABB194" s="1"/>
      <c r="ABC194" s="1"/>
      <c r="ABD194" s="1"/>
      <c r="ABE194" s="1"/>
      <c r="ABF194" s="1"/>
      <c r="ABG194" s="1"/>
      <c r="ABH194" s="1"/>
      <c r="ABI194" s="1"/>
      <c r="ABJ194" s="1"/>
      <c r="ABK194" s="1"/>
      <c r="ABL194" s="1"/>
      <c r="ABM194" s="1"/>
      <c r="ABN194" s="1"/>
      <c r="ABO194" s="1"/>
      <c r="ABP194" s="1"/>
      <c r="ABQ194" s="1"/>
      <c r="ABR194" s="1"/>
      <c r="ABS194" s="1"/>
      <c r="ABT194" s="1"/>
      <c r="ABU194" s="1"/>
      <c r="ABV194" s="1"/>
      <c r="ABW194" s="1"/>
      <c r="ABX194" s="1"/>
      <c r="ABY194" s="1"/>
      <c r="ABZ194" s="1"/>
      <c r="ACA194" s="1"/>
      <c r="ACB194" s="1"/>
      <c r="ACC194" s="1"/>
      <c r="ACD194" s="1"/>
      <c r="ACE194" s="1"/>
      <c r="ACF194" s="1"/>
      <c r="ACG194" s="1"/>
      <c r="ACH194" s="1"/>
      <c r="ACI194" s="1"/>
      <c r="ACJ194" s="1"/>
      <c r="ACK194" s="1"/>
      <c r="ACL194" s="1"/>
      <c r="ACM194" s="1"/>
      <c r="ACN194" s="1"/>
      <c r="ACO194" s="1"/>
      <c r="ACP194" s="1"/>
      <c r="ACQ194" s="1"/>
      <c r="ACR194" s="1"/>
      <c r="ACS194" s="1"/>
      <c r="ACT194" s="1"/>
      <c r="ACU194" s="1"/>
      <c r="ACV194" s="1"/>
      <c r="ACW194" s="1"/>
      <c r="ACX194" s="1"/>
      <c r="ACY194" s="1"/>
      <c r="ACZ194" s="1"/>
      <c r="ADA194" s="1"/>
      <c r="ADB194" s="1"/>
      <c r="ADC194" s="1"/>
      <c r="ADD194" s="1"/>
      <c r="ADE194" s="1"/>
      <c r="ADF194" s="1"/>
      <c r="ADG194" s="1"/>
      <c r="ADH194" s="1"/>
      <c r="ADI194" s="1"/>
      <c r="ADJ194" s="1"/>
      <c r="ADK194" s="1"/>
      <c r="ADL194" s="1"/>
      <c r="ADM194" s="1"/>
      <c r="ADN194" s="1"/>
      <c r="ADO194" s="1"/>
      <c r="ADP194" s="1"/>
      <c r="ADQ194" s="1"/>
      <c r="ADR194" s="1"/>
      <c r="ADS194" s="1"/>
      <c r="ADT194" s="1"/>
      <c r="ADU194" s="1"/>
      <c r="ADV194" s="1"/>
      <c r="ADW194" s="1"/>
      <c r="ADX194" s="1"/>
      <c r="ADY194" s="1"/>
      <c r="ADZ194" s="1"/>
      <c r="AEA194" s="1"/>
      <c r="AEB194" s="1"/>
      <c r="AEC194" s="1"/>
      <c r="AED194" s="1"/>
      <c r="AEE194" s="1"/>
      <c r="AEF194" s="1"/>
      <c r="AEG194" s="1"/>
      <c r="AEH194" s="1"/>
      <c r="AEI194" s="1"/>
      <c r="AEJ194" s="1"/>
      <c r="AEK194" s="1"/>
      <c r="AEL194" s="1"/>
      <c r="AEM194" s="1"/>
      <c r="AEN194" s="1"/>
      <c r="AEO194" s="1"/>
      <c r="AEP194" s="1"/>
      <c r="AEQ194" s="1"/>
      <c r="AER194" s="1"/>
      <c r="AES194" s="1"/>
      <c r="AET194" s="1"/>
      <c r="AEU194" s="1"/>
      <c r="AEV194" s="1"/>
      <c r="AEW194" s="1"/>
      <c r="AEX194" s="1"/>
      <c r="AEY194" s="1"/>
      <c r="AEZ194" s="1"/>
      <c r="AFA194" s="1"/>
      <c r="AFB194" s="1"/>
      <c r="AFC194" s="1"/>
      <c r="AFD194" s="1"/>
      <c r="AFE194" s="1"/>
      <c r="AFF194" s="1"/>
      <c r="AFG194" s="1"/>
      <c r="AFH194" s="1"/>
      <c r="AFI194" s="1"/>
      <c r="AFJ194" s="1"/>
      <c r="AFK194" s="1"/>
      <c r="AFL194" s="1"/>
      <c r="AFM194" s="1"/>
      <c r="AFN194" s="1"/>
      <c r="AFO194" s="1"/>
      <c r="AFP194" s="1"/>
      <c r="AFQ194" s="1"/>
      <c r="AFR194" s="1"/>
      <c r="AFS194" s="1"/>
      <c r="AFT194" s="1"/>
      <c r="AFU194" s="1"/>
      <c r="AFV194" s="1"/>
      <c r="AFW194" s="1"/>
      <c r="AFX194" s="1"/>
      <c r="AFY194" s="1"/>
      <c r="AFZ194" s="1"/>
      <c r="AGA194" s="1"/>
      <c r="AGB194" s="1"/>
      <c r="AGC194" s="1"/>
      <c r="AGD194" s="1"/>
      <c r="AGE194" s="1"/>
      <c r="AGF194" s="1"/>
      <c r="AGG194" s="1"/>
      <c r="AGH194" s="1"/>
      <c r="AGI194" s="1"/>
      <c r="AGJ194" s="1"/>
      <c r="AGK194" s="1"/>
      <c r="AGL194" s="1"/>
      <c r="AGM194" s="1"/>
      <c r="AGN194" s="1"/>
      <c r="AGO194" s="1"/>
      <c r="AGP194" s="1"/>
      <c r="AGQ194" s="1"/>
      <c r="AGR194" s="1"/>
      <c r="AGS194" s="1"/>
      <c r="AGT194" s="1"/>
      <c r="AGU194" s="1"/>
      <c r="AGV194" s="1"/>
      <c r="AGW194" s="1"/>
      <c r="AGX194" s="1"/>
      <c r="AGY194" s="1"/>
      <c r="AGZ194" s="1"/>
      <c r="AHA194" s="1"/>
      <c r="AHB194" s="1"/>
      <c r="AHC194" s="1"/>
      <c r="AHD194" s="1"/>
      <c r="AHE194" s="1"/>
      <c r="AHF194" s="1"/>
      <c r="AHG194" s="1"/>
      <c r="AHH194" s="1"/>
      <c r="AHI194" s="1"/>
      <c r="AHJ194" s="1"/>
      <c r="AHK194" s="1"/>
      <c r="AHL194" s="1"/>
      <c r="AHM194" s="1"/>
      <c r="AHN194" s="1"/>
      <c r="AHO194" s="1"/>
      <c r="AHP194" s="1"/>
      <c r="AHQ194" s="1"/>
      <c r="AHR194" s="1"/>
      <c r="AHS194" s="1"/>
      <c r="AHT194" s="1"/>
      <c r="AHU194" s="1"/>
      <c r="AHV194" s="1"/>
      <c r="AHW194" s="1"/>
      <c r="AHX194" s="1"/>
      <c r="AHY194" s="1"/>
      <c r="AHZ194" s="1"/>
      <c r="AIA194" s="1"/>
      <c r="AIB194" s="1"/>
      <c r="AIC194" s="1"/>
      <c r="AID194" s="1"/>
      <c r="AIE194" s="1"/>
      <c r="AIF194" s="1"/>
      <c r="AIG194" s="1"/>
      <c r="AIH194" s="1"/>
      <c r="AII194" s="1"/>
      <c r="AIJ194" s="1"/>
      <c r="AIK194" s="1"/>
      <c r="AIL194" s="1"/>
      <c r="AIM194" s="1"/>
      <c r="AIN194" s="1"/>
      <c r="AIO194" s="1"/>
      <c r="AIP194" s="1"/>
      <c r="AIQ194" s="1"/>
      <c r="AIR194" s="1"/>
      <c r="AIS194" s="1"/>
      <c r="AIT194" s="1"/>
      <c r="AIU194" s="1"/>
      <c r="AIV194" s="1"/>
      <c r="AIW194" s="1"/>
      <c r="AIX194" s="1"/>
      <c r="AIY194" s="1"/>
      <c r="AIZ194" s="1"/>
      <c r="AJA194" s="1"/>
      <c r="AJB194" s="1"/>
      <c r="AJC194" s="1"/>
      <c r="AJD194" s="1"/>
      <c r="AJE194" s="1"/>
      <c r="AJF194" s="1"/>
      <c r="AJG194" s="1"/>
      <c r="AJH194" s="1"/>
      <c r="AJI194" s="1"/>
      <c r="AJJ194" s="1"/>
      <c r="AJK194" s="1"/>
      <c r="AJL194" s="1"/>
      <c r="AJM194" s="1"/>
      <c r="AJN194" s="1"/>
      <c r="AJO194" s="1"/>
      <c r="AJP194" s="1"/>
      <c r="AJQ194" s="1"/>
      <c r="AJR194" s="1"/>
      <c r="AJS194" s="1"/>
      <c r="AJT194" s="1"/>
      <c r="AJU194" s="1"/>
      <c r="AJV194" s="1"/>
      <c r="AJW194" s="1"/>
      <c r="AJX194" s="1"/>
      <c r="AJY194" s="1"/>
      <c r="AJZ194" s="1"/>
      <c r="AKA194" s="1"/>
      <c r="AKB194" s="1"/>
      <c r="AKC194" s="1"/>
      <c r="AKD194" s="1"/>
      <c r="AKE194" s="1"/>
      <c r="AKF194" s="1"/>
      <c r="AKG194" s="1"/>
      <c r="AKH194" s="1"/>
      <c r="AKI194" s="1"/>
      <c r="AKJ194" s="1"/>
      <c r="AKK194" s="1"/>
      <c r="AKL194" s="1"/>
      <c r="AKM194" s="1"/>
      <c r="AKN194" s="1"/>
      <c r="AKO194" s="1"/>
      <c r="AKP194" s="1"/>
      <c r="AKQ194" s="1"/>
      <c r="AKR194" s="1"/>
      <c r="AKS194" s="1"/>
      <c r="AKT194" s="1"/>
      <c r="AKU194" s="1"/>
      <c r="AKV194" s="1"/>
      <c r="AKW194" s="1"/>
      <c r="AKX194" s="1"/>
      <c r="AKY194" s="1"/>
      <c r="AKZ194" s="1"/>
      <c r="ALA194" s="1"/>
      <c r="ALB194" s="1"/>
      <c r="ALC194" s="1"/>
      <c r="ALD194" s="1"/>
      <c r="ALE194" s="1"/>
      <c r="ALF194" s="1"/>
      <c r="ALG194" s="1"/>
      <c r="ALH194" s="1"/>
      <c r="ALI194" s="1"/>
      <c r="ALJ194" s="1"/>
      <c r="ALK194" s="1"/>
      <c r="ALL194" s="1"/>
      <c r="ALM194" s="1"/>
      <c r="ALN194" s="1"/>
      <c r="ALO194" s="1"/>
      <c r="ALP194" s="1"/>
      <c r="ALQ194" s="1"/>
      <c r="ALR194" s="1"/>
      <c r="ALS194" s="1"/>
      <c r="ALT194" s="1"/>
      <c r="ALU194" s="1"/>
      <c r="ALV194" s="1"/>
      <c r="ALW194" s="1"/>
      <c r="ALX194" s="1"/>
      <c r="ALY194" s="1"/>
      <c r="ALZ194" s="1"/>
      <c r="AMA194" s="1"/>
      <c r="AMB194" s="1"/>
      <c r="AMC194" s="1"/>
      <c r="AMD194" s="1"/>
      <c r="AME194" s="1"/>
      <c r="AMF194" s="1"/>
      <c r="AMG194" s="1"/>
      <c r="AMH194" s="1"/>
      <c r="AMI194" s="1"/>
      <c r="AMJ194" s="1"/>
      <c r="AMK194" s="1"/>
      <c r="AML194" s="1"/>
      <c r="AMM194" s="1"/>
      <c r="AMN194" s="1"/>
      <c r="AMO194" s="1"/>
      <c r="AMP194" s="1"/>
      <c r="AMQ194" s="1"/>
      <c r="AMR194" s="1"/>
      <c r="AMS194" s="1"/>
      <c r="AMT194" s="1"/>
      <c r="AMU194" s="1"/>
      <c r="AMV194" s="1"/>
      <c r="AMW194" s="1"/>
      <c r="AMX194" s="1"/>
      <c r="AMY194" s="1"/>
      <c r="AMZ194" s="1"/>
      <c r="ANA194" s="1"/>
      <c r="ANB194" s="1"/>
      <c r="ANC194" s="1"/>
      <c r="AND194" s="1"/>
      <c r="ANE194" s="1"/>
      <c r="ANF194" s="1"/>
      <c r="ANG194" s="1"/>
      <c r="ANH194" s="1"/>
      <c r="ANI194" s="1"/>
      <c r="ANJ194" s="1"/>
      <c r="ANK194" s="1"/>
      <c r="ANL194" s="1"/>
      <c r="ANM194" s="1"/>
      <c r="ANN194" s="1"/>
      <c r="ANO194" s="1"/>
      <c r="ANP194" s="1"/>
      <c r="ANQ194" s="1"/>
      <c r="ANR194" s="1"/>
      <c r="ANS194" s="1"/>
      <c r="ANT194" s="1"/>
      <c r="ANU194" s="1"/>
      <c r="ANV194" s="1"/>
      <c r="ANW194" s="1"/>
      <c r="ANX194" s="1"/>
      <c r="ANY194" s="1"/>
      <c r="ANZ194" s="1"/>
      <c r="AOA194" s="1"/>
      <c r="AOB194" s="1"/>
      <c r="AOC194" s="1"/>
      <c r="AOD194" s="1"/>
      <c r="AOE194" s="1"/>
      <c r="AOF194" s="1"/>
      <c r="AOG194" s="1"/>
      <c r="AOH194" s="1"/>
      <c r="AOI194" s="1"/>
      <c r="AOJ194" s="1"/>
      <c r="AOK194" s="1"/>
      <c r="AOL194" s="1"/>
      <c r="AOM194" s="1"/>
      <c r="AON194" s="1"/>
      <c r="AOO194" s="1"/>
      <c r="AOP194" s="1"/>
      <c r="AOQ194" s="1"/>
      <c r="AOR194" s="1"/>
      <c r="AOS194" s="1"/>
      <c r="AOT194" s="1"/>
      <c r="AOU194" s="1"/>
      <c r="AOV194" s="1"/>
      <c r="AOW194" s="1"/>
      <c r="AOX194" s="1"/>
      <c r="AOY194" s="1"/>
      <c r="AOZ194" s="1"/>
      <c r="APA194" s="1"/>
      <c r="APB194" s="1"/>
      <c r="APC194" s="1"/>
      <c r="APD194" s="1"/>
      <c r="APE194" s="1"/>
      <c r="APF194" s="1"/>
    </row>
    <row r="195" spans="1:1098" ht="16.5" customHeight="1" x14ac:dyDescent="0.2">
      <c r="A195" s="9" t="s">
        <v>22</v>
      </c>
      <c r="B195" s="345">
        <v>1</v>
      </c>
      <c r="C195" s="345">
        <f>D195+E195</f>
        <v>168</v>
      </c>
      <c r="D195" s="345">
        <v>160</v>
      </c>
      <c r="E195" s="345">
        <v>8</v>
      </c>
      <c r="F195" s="346"/>
      <c r="G195" s="347">
        <v>4.3289999999999997</v>
      </c>
      <c r="H195" s="348">
        <f t="shared" ref="H195" si="90">ROUND(G195*E195*2,2)</f>
        <v>69.260000000000005</v>
      </c>
      <c r="I195" s="346">
        <f t="shared" si="79"/>
        <v>85.6</v>
      </c>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
      <c r="IP195" s="1"/>
      <c r="IQ195" s="1"/>
      <c r="IR195" s="1"/>
      <c r="IS195" s="1"/>
      <c r="IT195" s="1"/>
      <c r="IU195" s="1"/>
      <c r="IV195" s="1"/>
      <c r="IW195" s="1"/>
      <c r="IX195" s="1"/>
      <c r="IY195" s="1"/>
      <c r="IZ195" s="1"/>
      <c r="JA195" s="1"/>
      <c r="JB195" s="1"/>
      <c r="JC195" s="1"/>
      <c r="JD195" s="1"/>
      <c r="JE195" s="1"/>
      <c r="JF195" s="1"/>
      <c r="JG195" s="1"/>
      <c r="JH195" s="1"/>
      <c r="JI195" s="1"/>
      <c r="JJ195" s="1"/>
      <c r="JK195" s="1"/>
      <c r="JL195" s="1"/>
      <c r="JM195" s="1"/>
      <c r="JN195" s="1"/>
      <c r="JO195" s="1"/>
      <c r="JP195" s="1"/>
      <c r="JQ195" s="1"/>
      <c r="JR195" s="1"/>
      <c r="JS195" s="1"/>
      <c r="JT195" s="1"/>
      <c r="JU195" s="1"/>
      <c r="JV195" s="1"/>
      <c r="JW195" s="1"/>
      <c r="JX195" s="1"/>
      <c r="JY195" s="1"/>
      <c r="JZ195" s="1"/>
      <c r="KA195" s="1"/>
      <c r="KB195" s="1"/>
      <c r="KC195" s="1"/>
      <c r="KD195" s="1"/>
      <c r="KE195" s="1"/>
      <c r="KF195" s="1"/>
      <c r="KG195" s="1"/>
      <c r="KH195" s="1"/>
      <c r="KI195" s="1"/>
      <c r="KJ195" s="1"/>
      <c r="KK195" s="1"/>
      <c r="KL195" s="1"/>
      <c r="KM195" s="1"/>
      <c r="KN195" s="1"/>
      <c r="KO195" s="1"/>
      <c r="KP195" s="1"/>
      <c r="KQ195" s="1"/>
      <c r="KR195" s="1"/>
      <c r="KS195" s="1"/>
      <c r="KT195" s="1"/>
      <c r="KU195" s="1"/>
      <c r="KV195" s="1"/>
      <c r="KW195" s="1"/>
      <c r="KX195" s="1"/>
      <c r="KY195" s="1"/>
      <c r="KZ195" s="1"/>
      <c r="LA195" s="1"/>
      <c r="LB195" s="1"/>
      <c r="LC195" s="1"/>
      <c r="LD195" s="1"/>
      <c r="LE195" s="1"/>
      <c r="LF195" s="1"/>
      <c r="LG195" s="1"/>
      <c r="LH195" s="1"/>
      <c r="LI195" s="1"/>
      <c r="LJ195" s="1"/>
      <c r="LK195" s="1"/>
      <c r="LL195" s="1"/>
      <c r="LM195" s="1"/>
      <c r="LN195" s="1"/>
      <c r="LO195" s="1"/>
      <c r="LP195" s="1"/>
      <c r="LQ195" s="1"/>
      <c r="LR195" s="1"/>
      <c r="LS195" s="1"/>
      <c r="LT195" s="1"/>
      <c r="LU195" s="1"/>
      <c r="LV195" s="1"/>
      <c r="LW195" s="1"/>
      <c r="LX195" s="1"/>
      <c r="LY195" s="1"/>
      <c r="LZ195" s="1"/>
      <c r="MA195" s="1"/>
      <c r="MB195" s="1"/>
      <c r="MC195" s="1"/>
      <c r="MD195" s="1"/>
      <c r="ME195" s="1"/>
      <c r="MF195" s="1"/>
      <c r="MG195" s="1"/>
      <c r="MH195" s="1"/>
      <c r="MI195" s="1"/>
      <c r="MJ195" s="1"/>
      <c r="MK195" s="1"/>
      <c r="ML195" s="1"/>
      <c r="MM195" s="1"/>
      <c r="MN195" s="1"/>
      <c r="MO195" s="1"/>
      <c r="MP195" s="1"/>
      <c r="MQ195" s="1"/>
      <c r="MR195" s="1"/>
      <c r="MS195" s="1"/>
      <c r="MT195" s="1"/>
      <c r="MU195" s="1"/>
      <c r="MV195" s="1"/>
      <c r="MW195" s="1"/>
      <c r="MX195" s="1"/>
      <c r="MY195" s="1"/>
      <c r="MZ195" s="1"/>
      <c r="NA195" s="1"/>
      <c r="NB195" s="1"/>
      <c r="NC195" s="1"/>
      <c r="ND195" s="1"/>
      <c r="NE195" s="1"/>
      <c r="NF195" s="1"/>
      <c r="NG195" s="1"/>
      <c r="NH195" s="1"/>
      <c r="NI195" s="1"/>
      <c r="NJ195" s="1"/>
      <c r="NK195" s="1"/>
      <c r="NL195" s="1"/>
      <c r="NM195" s="1"/>
      <c r="NN195" s="1"/>
      <c r="NO195" s="1"/>
      <c r="NP195" s="1"/>
      <c r="NQ195" s="1"/>
      <c r="NR195" s="1"/>
      <c r="NS195" s="1"/>
      <c r="NT195" s="1"/>
      <c r="NU195" s="1"/>
      <c r="NV195" s="1"/>
      <c r="NW195" s="1"/>
      <c r="NX195" s="1"/>
      <c r="NY195" s="1"/>
      <c r="NZ195" s="1"/>
      <c r="OA195" s="1"/>
      <c r="OB195" s="1"/>
      <c r="OC195" s="1"/>
      <c r="OD195" s="1"/>
      <c r="OE195" s="1"/>
      <c r="OF195" s="1"/>
      <c r="OG195" s="1"/>
      <c r="OH195" s="1"/>
      <c r="OI195" s="1"/>
      <c r="OJ195" s="1"/>
      <c r="OK195" s="1"/>
      <c r="OL195" s="1"/>
      <c r="OM195" s="1"/>
      <c r="ON195" s="1"/>
      <c r="OO195" s="1"/>
      <c r="OP195" s="1"/>
      <c r="OQ195" s="1"/>
      <c r="OR195" s="1"/>
      <c r="OS195" s="1"/>
      <c r="OT195" s="1"/>
      <c r="OU195" s="1"/>
      <c r="OV195" s="1"/>
      <c r="OW195" s="1"/>
      <c r="OX195" s="1"/>
      <c r="OY195" s="1"/>
      <c r="OZ195" s="1"/>
      <c r="PA195" s="1"/>
      <c r="PB195" s="1"/>
      <c r="PC195" s="1"/>
      <c r="PD195" s="1"/>
      <c r="PE195" s="1"/>
      <c r="PF195" s="1"/>
      <c r="PG195" s="1"/>
      <c r="PH195" s="1"/>
      <c r="PI195" s="1"/>
      <c r="PJ195" s="1"/>
      <c r="PK195" s="1"/>
      <c r="PL195" s="1"/>
      <c r="PM195" s="1"/>
      <c r="PN195" s="1"/>
      <c r="PO195" s="1"/>
      <c r="PP195" s="1"/>
      <c r="PQ195" s="1"/>
      <c r="PR195" s="1"/>
      <c r="PS195" s="1"/>
      <c r="PT195" s="1"/>
      <c r="PU195" s="1"/>
      <c r="PV195" s="1"/>
      <c r="PW195" s="1"/>
      <c r="PX195" s="1"/>
      <c r="PY195" s="1"/>
      <c r="PZ195" s="1"/>
      <c r="QA195" s="1"/>
      <c r="QB195" s="1"/>
      <c r="QC195" s="1"/>
      <c r="QD195" s="1"/>
      <c r="QE195" s="1"/>
      <c r="QF195" s="1"/>
      <c r="QG195" s="1"/>
      <c r="QH195" s="1"/>
      <c r="QI195" s="1"/>
      <c r="QJ195" s="1"/>
      <c r="QK195" s="1"/>
      <c r="QL195" s="1"/>
      <c r="QM195" s="1"/>
      <c r="QN195" s="1"/>
      <c r="QO195" s="1"/>
      <c r="QP195" s="1"/>
      <c r="QQ195" s="1"/>
      <c r="QR195" s="1"/>
      <c r="QS195" s="1"/>
      <c r="QT195" s="1"/>
      <c r="QU195" s="1"/>
      <c r="QV195" s="1"/>
      <c r="QW195" s="1"/>
      <c r="QX195" s="1"/>
      <c r="QY195" s="1"/>
      <c r="QZ195" s="1"/>
      <c r="RA195" s="1"/>
      <c r="RB195" s="1"/>
      <c r="RC195" s="1"/>
      <c r="RD195" s="1"/>
      <c r="RE195" s="1"/>
      <c r="RF195" s="1"/>
      <c r="RG195" s="1"/>
      <c r="RH195" s="1"/>
      <c r="RI195" s="1"/>
      <c r="RJ195" s="1"/>
      <c r="RK195" s="1"/>
      <c r="RL195" s="1"/>
      <c r="RM195" s="1"/>
      <c r="RN195" s="1"/>
      <c r="RO195" s="1"/>
      <c r="RP195" s="1"/>
      <c r="RQ195" s="1"/>
      <c r="RR195" s="1"/>
      <c r="RS195" s="1"/>
      <c r="RT195" s="1"/>
      <c r="RU195" s="1"/>
      <c r="RV195" s="1"/>
      <c r="RW195" s="1"/>
      <c r="RX195" s="1"/>
      <c r="RY195" s="1"/>
      <c r="RZ195" s="1"/>
      <c r="SA195" s="1"/>
      <c r="SB195" s="1"/>
      <c r="SC195" s="1"/>
      <c r="SD195" s="1"/>
      <c r="SE195" s="1"/>
      <c r="SF195" s="1"/>
      <c r="SG195" s="1"/>
      <c r="SH195" s="1"/>
      <c r="SI195" s="1"/>
      <c r="SJ195" s="1"/>
      <c r="SK195" s="1"/>
      <c r="SL195" s="1"/>
      <c r="SM195" s="1"/>
      <c r="SN195" s="1"/>
      <c r="SO195" s="1"/>
      <c r="SP195" s="1"/>
      <c r="SQ195" s="1"/>
      <c r="SR195" s="1"/>
      <c r="SS195" s="1"/>
      <c r="ST195" s="1"/>
      <c r="SU195" s="1"/>
      <c r="SV195" s="1"/>
      <c r="SW195" s="1"/>
      <c r="SX195" s="1"/>
      <c r="SY195" s="1"/>
      <c r="SZ195" s="1"/>
      <c r="TA195" s="1"/>
      <c r="TB195" s="1"/>
      <c r="TC195" s="1"/>
      <c r="TD195" s="1"/>
      <c r="TE195" s="1"/>
      <c r="TF195" s="1"/>
      <c r="TG195" s="1"/>
      <c r="TH195" s="1"/>
      <c r="TI195" s="1"/>
      <c r="TJ195" s="1"/>
      <c r="TK195" s="1"/>
      <c r="TL195" s="1"/>
      <c r="TM195" s="1"/>
      <c r="TN195" s="1"/>
      <c r="TO195" s="1"/>
      <c r="TP195" s="1"/>
      <c r="TQ195" s="1"/>
      <c r="TR195" s="1"/>
      <c r="TS195" s="1"/>
      <c r="TT195" s="1"/>
      <c r="TU195" s="1"/>
      <c r="TV195" s="1"/>
      <c r="TW195" s="1"/>
      <c r="TX195" s="1"/>
      <c r="TY195" s="1"/>
      <c r="TZ195" s="1"/>
      <c r="UA195" s="1"/>
      <c r="UB195" s="1"/>
      <c r="UC195" s="1"/>
      <c r="UD195" s="1"/>
      <c r="UE195" s="1"/>
      <c r="UF195" s="1"/>
      <c r="UG195" s="1"/>
      <c r="UH195" s="1"/>
      <c r="UI195" s="1"/>
      <c r="UJ195" s="1"/>
      <c r="UK195" s="1"/>
      <c r="UL195" s="1"/>
      <c r="UM195" s="1"/>
      <c r="UN195" s="1"/>
      <c r="UO195" s="1"/>
      <c r="UP195" s="1"/>
      <c r="UQ195" s="1"/>
      <c r="UR195" s="1"/>
      <c r="US195" s="1"/>
      <c r="UT195" s="1"/>
      <c r="UU195" s="1"/>
      <c r="UV195" s="1"/>
      <c r="UW195" s="1"/>
      <c r="UX195" s="1"/>
      <c r="UY195" s="1"/>
      <c r="UZ195" s="1"/>
      <c r="VA195" s="1"/>
      <c r="VB195" s="1"/>
      <c r="VC195" s="1"/>
      <c r="VD195" s="1"/>
      <c r="VE195" s="1"/>
      <c r="VF195" s="1"/>
      <c r="VG195" s="1"/>
      <c r="VH195" s="1"/>
      <c r="VI195" s="1"/>
      <c r="VJ195" s="1"/>
      <c r="VK195" s="1"/>
      <c r="VL195" s="1"/>
      <c r="VM195" s="1"/>
      <c r="VN195" s="1"/>
      <c r="VO195" s="1"/>
      <c r="VP195" s="1"/>
      <c r="VQ195" s="1"/>
      <c r="VR195" s="1"/>
      <c r="VS195" s="1"/>
      <c r="VT195" s="1"/>
      <c r="VU195" s="1"/>
      <c r="VV195" s="1"/>
      <c r="VW195" s="1"/>
      <c r="VX195" s="1"/>
      <c r="VY195" s="1"/>
      <c r="VZ195" s="1"/>
      <c r="WA195" s="1"/>
      <c r="WB195" s="1"/>
      <c r="WC195" s="1"/>
      <c r="WD195" s="1"/>
      <c r="WE195" s="1"/>
      <c r="WF195" s="1"/>
      <c r="WG195" s="1"/>
      <c r="WH195" s="1"/>
      <c r="WI195" s="1"/>
      <c r="WJ195" s="1"/>
      <c r="WK195" s="1"/>
      <c r="WL195" s="1"/>
      <c r="WM195" s="1"/>
      <c r="WN195" s="1"/>
      <c r="WO195" s="1"/>
      <c r="WP195" s="1"/>
      <c r="WQ195" s="1"/>
      <c r="WR195" s="1"/>
      <c r="WS195" s="1"/>
      <c r="WT195" s="1"/>
      <c r="WU195" s="1"/>
      <c r="WV195" s="1"/>
      <c r="WW195" s="1"/>
      <c r="WX195" s="1"/>
      <c r="WY195" s="1"/>
      <c r="WZ195" s="1"/>
      <c r="XA195" s="1"/>
      <c r="XB195" s="1"/>
      <c r="XC195" s="1"/>
      <c r="XD195" s="1"/>
      <c r="XE195" s="1"/>
      <c r="XF195" s="1"/>
      <c r="XG195" s="1"/>
      <c r="XH195" s="1"/>
      <c r="XI195" s="1"/>
      <c r="XJ195" s="1"/>
      <c r="XK195" s="1"/>
      <c r="XL195" s="1"/>
      <c r="XM195" s="1"/>
      <c r="XN195" s="1"/>
      <c r="XO195" s="1"/>
      <c r="XP195" s="1"/>
      <c r="XQ195" s="1"/>
      <c r="XR195" s="1"/>
      <c r="XS195" s="1"/>
      <c r="XT195" s="1"/>
      <c r="XU195" s="1"/>
      <c r="XV195" s="1"/>
      <c r="XW195" s="1"/>
      <c r="XX195" s="1"/>
      <c r="XY195" s="1"/>
      <c r="XZ195" s="1"/>
      <c r="YA195" s="1"/>
      <c r="YB195" s="1"/>
      <c r="YC195" s="1"/>
      <c r="YD195" s="1"/>
      <c r="YE195" s="1"/>
      <c r="YF195" s="1"/>
      <c r="YG195" s="1"/>
      <c r="YH195" s="1"/>
      <c r="YI195" s="1"/>
      <c r="YJ195" s="1"/>
      <c r="YK195" s="1"/>
      <c r="YL195" s="1"/>
      <c r="YM195" s="1"/>
      <c r="YN195" s="1"/>
      <c r="YO195" s="1"/>
      <c r="YP195" s="1"/>
      <c r="YQ195" s="1"/>
      <c r="YR195" s="1"/>
      <c r="YS195" s="1"/>
      <c r="YT195" s="1"/>
      <c r="YU195" s="1"/>
      <c r="YV195" s="1"/>
      <c r="YW195" s="1"/>
      <c r="YX195" s="1"/>
      <c r="YY195" s="1"/>
      <c r="YZ195" s="1"/>
      <c r="ZA195" s="1"/>
      <c r="ZB195" s="1"/>
      <c r="ZC195" s="1"/>
      <c r="ZD195" s="1"/>
      <c r="ZE195" s="1"/>
      <c r="ZF195" s="1"/>
      <c r="ZG195" s="1"/>
      <c r="ZH195" s="1"/>
      <c r="ZI195" s="1"/>
      <c r="ZJ195" s="1"/>
      <c r="ZK195" s="1"/>
      <c r="ZL195" s="1"/>
      <c r="ZM195" s="1"/>
      <c r="ZN195" s="1"/>
      <c r="ZO195" s="1"/>
      <c r="ZP195" s="1"/>
      <c r="ZQ195" s="1"/>
      <c r="ZR195" s="1"/>
      <c r="ZS195" s="1"/>
      <c r="ZT195" s="1"/>
      <c r="ZU195" s="1"/>
      <c r="ZV195" s="1"/>
      <c r="ZW195" s="1"/>
      <c r="ZX195" s="1"/>
      <c r="ZY195" s="1"/>
      <c r="ZZ195" s="1"/>
      <c r="AAA195" s="1"/>
      <c r="AAB195" s="1"/>
      <c r="AAC195" s="1"/>
      <c r="AAD195" s="1"/>
      <c r="AAE195" s="1"/>
      <c r="AAF195" s="1"/>
      <c r="AAG195" s="1"/>
      <c r="AAH195" s="1"/>
      <c r="AAI195" s="1"/>
      <c r="AAJ195" s="1"/>
      <c r="AAK195" s="1"/>
      <c r="AAL195" s="1"/>
      <c r="AAM195" s="1"/>
      <c r="AAN195" s="1"/>
      <c r="AAO195" s="1"/>
      <c r="AAP195" s="1"/>
      <c r="AAQ195" s="1"/>
      <c r="AAR195" s="1"/>
      <c r="AAS195" s="1"/>
      <c r="AAT195" s="1"/>
      <c r="AAU195" s="1"/>
      <c r="AAV195" s="1"/>
      <c r="AAW195" s="1"/>
      <c r="AAX195" s="1"/>
      <c r="AAY195" s="1"/>
      <c r="AAZ195" s="1"/>
      <c r="ABA195" s="1"/>
      <c r="ABB195" s="1"/>
      <c r="ABC195" s="1"/>
      <c r="ABD195" s="1"/>
      <c r="ABE195" s="1"/>
      <c r="ABF195" s="1"/>
      <c r="ABG195" s="1"/>
      <c r="ABH195" s="1"/>
      <c r="ABI195" s="1"/>
      <c r="ABJ195" s="1"/>
      <c r="ABK195" s="1"/>
      <c r="ABL195" s="1"/>
      <c r="ABM195" s="1"/>
      <c r="ABN195" s="1"/>
      <c r="ABO195" s="1"/>
      <c r="ABP195" s="1"/>
      <c r="ABQ195" s="1"/>
      <c r="ABR195" s="1"/>
      <c r="ABS195" s="1"/>
      <c r="ABT195" s="1"/>
      <c r="ABU195" s="1"/>
      <c r="ABV195" s="1"/>
      <c r="ABW195" s="1"/>
      <c r="ABX195" s="1"/>
      <c r="ABY195" s="1"/>
      <c r="ABZ195" s="1"/>
      <c r="ACA195" s="1"/>
      <c r="ACB195" s="1"/>
      <c r="ACC195" s="1"/>
      <c r="ACD195" s="1"/>
      <c r="ACE195" s="1"/>
      <c r="ACF195" s="1"/>
      <c r="ACG195" s="1"/>
      <c r="ACH195" s="1"/>
      <c r="ACI195" s="1"/>
      <c r="ACJ195" s="1"/>
      <c r="ACK195" s="1"/>
      <c r="ACL195" s="1"/>
      <c r="ACM195" s="1"/>
      <c r="ACN195" s="1"/>
      <c r="ACO195" s="1"/>
      <c r="ACP195" s="1"/>
      <c r="ACQ195" s="1"/>
      <c r="ACR195" s="1"/>
      <c r="ACS195" s="1"/>
      <c r="ACT195" s="1"/>
      <c r="ACU195" s="1"/>
      <c r="ACV195" s="1"/>
      <c r="ACW195" s="1"/>
      <c r="ACX195" s="1"/>
      <c r="ACY195" s="1"/>
      <c r="ACZ195" s="1"/>
      <c r="ADA195" s="1"/>
      <c r="ADB195" s="1"/>
      <c r="ADC195" s="1"/>
      <c r="ADD195" s="1"/>
      <c r="ADE195" s="1"/>
      <c r="ADF195" s="1"/>
      <c r="ADG195" s="1"/>
      <c r="ADH195" s="1"/>
      <c r="ADI195" s="1"/>
      <c r="ADJ195" s="1"/>
      <c r="ADK195" s="1"/>
      <c r="ADL195" s="1"/>
      <c r="ADM195" s="1"/>
      <c r="ADN195" s="1"/>
      <c r="ADO195" s="1"/>
      <c r="ADP195" s="1"/>
      <c r="ADQ195" s="1"/>
      <c r="ADR195" s="1"/>
      <c r="ADS195" s="1"/>
      <c r="ADT195" s="1"/>
      <c r="ADU195" s="1"/>
      <c r="ADV195" s="1"/>
      <c r="ADW195" s="1"/>
      <c r="ADX195" s="1"/>
      <c r="ADY195" s="1"/>
      <c r="ADZ195" s="1"/>
      <c r="AEA195" s="1"/>
      <c r="AEB195" s="1"/>
      <c r="AEC195" s="1"/>
      <c r="AED195" s="1"/>
      <c r="AEE195" s="1"/>
      <c r="AEF195" s="1"/>
      <c r="AEG195" s="1"/>
      <c r="AEH195" s="1"/>
      <c r="AEI195" s="1"/>
      <c r="AEJ195" s="1"/>
      <c r="AEK195" s="1"/>
      <c r="AEL195" s="1"/>
      <c r="AEM195" s="1"/>
      <c r="AEN195" s="1"/>
      <c r="AEO195" s="1"/>
      <c r="AEP195" s="1"/>
      <c r="AEQ195" s="1"/>
      <c r="AER195" s="1"/>
      <c r="AES195" s="1"/>
      <c r="AET195" s="1"/>
      <c r="AEU195" s="1"/>
      <c r="AEV195" s="1"/>
      <c r="AEW195" s="1"/>
      <c r="AEX195" s="1"/>
      <c r="AEY195" s="1"/>
      <c r="AEZ195" s="1"/>
      <c r="AFA195" s="1"/>
      <c r="AFB195" s="1"/>
      <c r="AFC195" s="1"/>
      <c r="AFD195" s="1"/>
      <c r="AFE195" s="1"/>
      <c r="AFF195" s="1"/>
      <c r="AFG195" s="1"/>
      <c r="AFH195" s="1"/>
      <c r="AFI195" s="1"/>
      <c r="AFJ195" s="1"/>
      <c r="AFK195" s="1"/>
      <c r="AFL195" s="1"/>
      <c r="AFM195" s="1"/>
      <c r="AFN195" s="1"/>
      <c r="AFO195" s="1"/>
      <c r="AFP195" s="1"/>
      <c r="AFQ195" s="1"/>
      <c r="AFR195" s="1"/>
      <c r="AFS195" s="1"/>
      <c r="AFT195" s="1"/>
      <c r="AFU195" s="1"/>
      <c r="AFV195" s="1"/>
      <c r="AFW195" s="1"/>
      <c r="AFX195" s="1"/>
      <c r="AFY195" s="1"/>
      <c r="AFZ195" s="1"/>
      <c r="AGA195" s="1"/>
      <c r="AGB195" s="1"/>
      <c r="AGC195" s="1"/>
      <c r="AGD195" s="1"/>
      <c r="AGE195" s="1"/>
      <c r="AGF195" s="1"/>
      <c r="AGG195" s="1"/>
      <c r="AGH195" s="1"/>
      <c r="AGI195" s="1"/>
      <c r="AGJ195" s="1"/>
      <c r="AGK195" s="1"/>
      <c r="AGL195" s="1"/>
      <c r="AGM195" s="1"/>
      <c r="AGN195" s="1"/>
      <c r="AGO195" s="1"/>
      <c r="AGP195" s="1"/>
      <c r="AGQ195" s="1"/>
      <c r="AGR195" s="1"/>
      <c r="AGS195" s="1"/>
      <c r="AGT195" s="1"/>
      <c r="AGU195" s="1"/>
      <c r="AGV195" s="1"/>
      <c r="AGW195" s="1"/>
      <c r="AGX195" s="1"/>
      <c r="AGY195" s="1"/>
      <c r="AGZ195" s="1"/>
      <c r="AHA195" s="1"/>
      <c r="AHB195" s="1"/>
      <c r="AHC195" s="1"/>
      <c r="AHD195" s="1"/>
      <c r="AHE195" s="1"/>
      <c r="AHF195" s="1"/>
      <c r="AHG195" s="1"/>
      <c r="AHH195" s="1"/>
      <c r="AHI195" s="1"/>
      <c r="AHJ195" s="1"/>
      <c r="AHK195" s="1"/>
      <c r="AHL195" s="1"/>
      <c r="AHM195" s="1"/>
      <c r="AHN195" s="1"/>
      <c r="AHO195" s="1"/>
      <c r="AHP195" s="1"/>
      <c r="AHQ195" s="1"/>
      <c r="AHR195" s="1"/>
      <c r="AHS195" s="1"/>
      <c r="AHT195" s="1"/>
      <c r="AHU195" s="1"/>
      <c r="AHV195" s="1"/>
      <c r="AHW195" s="1"/>
      <c r="AHX195" s="1"/>
      <c r="AHY195" s="1"/>
      <c r="AHZ195" s="1"/>
      <c r="AIA195" s="1"/>
      <c r="AIB195" s="1"/>
      <c r="AIC195" s="1"/>
      <c r="AID195" s="1"/>
      <c r="AIE195" s="1"/>
      <c r="AIF195" s="1"/>
      <c r="AIG195" s="1"/>
      <c r="AIH195" s="1"/>
      <c r="AII195" s="1"/>
      <c r="AIJ195" s="1"/>
      <c r="AIK195" s="1"/>
      <c r="AIL195" s="1"/>
      <c r="AIM195" s="1"/>
      <c r="AIN195" s="1"/>
      <c r="AIO195" s="1"/>
      <c r="AIP195" s="1"/>
      <c r="AIQ195" s="1"/>
      <c r="AIR195" s="1"/>
      <c r="AIS195" s="1"/>
      <c r="AIT195" s="1"/>
      <c r="AIU195" s="1"/>
      <c r="AIV195" s="1"/>
      <c r="AIW195" s="1"/>
      <c r="AIX195" s="1"/>
      <c r="AIY195" s="1"/>
      <c r="AIZ195" s="1"/>
      <c r="AJA195" s="1"/>
      <c r="AJB195" s="1"/>
      <c r="AJC195" s="1"/>
      <c r="AJD195" s="1"/>
      <c r="AJE195" s="1"/>
      <c r="AJF195" s="1"/>
      <c r="AJG195" s="1"/>
      <c r="AJH195" s="1"/>
      <c r="AJI195" s="1"/>
      <c r="AJJ195" s="1"/>
      <c r="AJK195" s="1"/>
      <c r="AJL195" s="1"/>
      <c r="AJM195" s="1"/>
      <c r="AJN195" s="1"/>
      <c r="AJO195" s="1"/>
      <c r="AJP195" s="1"/>
      <c r="AJQ195" s="1"/>
      <c r="AJR195" s="1"/>
      <c r="AJS195" s="1"/>
      <c r="AJT195" s="1"/>
      <c r="AJU195" s="1"/>
      <c r="AJV195" s="1"/>
      <c r="AJW195" s="1"/>
      <c r="AJX195" s="1"/>
      <c r="AJY195" s="1"/>
      <c r="AJZ195" s="1"/>
      <c r="AKA195" s="1"/>
      <c r="AKB195" s="1"/>
      <c r="AKC195" s="1"/>
      <c r="AKD195" s="1"/>
      <c r="AKE195" s="1"/>
      <c r="AKF195" s="1"/>
      <c r="AKG195" s="1"/>
      <c r="AKH195" s="1"/>
      <c r="AKI195" s="1"/>
      <c r="AKJ195" s="1"/>
      <c r="AKK195" s="1"/>
      <c r="AKL195" s="1"/>
      <c r="AKM195" s="1"/>
      <c r="AKN195" s="1"/>
      <c r="AKO195" s="1"/>
      <c r="AKP195" s="1"/>
      <c r="AKQ195" s="1"/>
      <c r="AKR195" s="1"/>
      <c r="AKS195" s="1"/>
      <c r="AKT195" s="1"/>
      <c r="AKU195" s="1"/>
      <c r="AKV195" s="1"/>
      <c r="AKW195" s="1"/>
      <c r="AKX195" s="1"/>
      <c r="AKY195" s="1"/>
      <c r="AKZ195" s="1"/>
      <c r="ALA195" s="1"/>
      <c r="ALB195" s="1"/>
      <c r="ALC195" s="1"/>
      <c r="ALD195" s="1"/>
      <c r="ALE195" s="1"/>
      <c r="ALF195" s="1"/>
      <c r="ALG195" s="1"/>
      <c r="ALH195" s="1"/>
      <c r="ALI195" s="1"/>
      <c r="ALJ195" s="1"/>
      <c r="ALK195" s="1"/>
      <c r="ALL195" s="1"/>
      <c r="ALM195" s="1"/>
      <c r="ALN195" s="1"/>
      <c r="ALO195" s="1"/>
      <c r="ALP195" s="1"/>
      <c r="ALQ195" s="1"/>
      <c r="ALR195" s="1"/>
      <c r="ALS195" s="1"/>
      <c r="ALT195" s="1"/>
      <c r="ALU195" s="1"/>
      <c r="ALV195" s="1"/>
      <c r="ALW195" s="1"/>
      <c r="ALX195" s="1"/>
      <c r="ALY195" s="1"/>
      <c r="ALZ195" s="1"/>
      <c r="AMA195" s="1"/>
      <c r="AMB195" s="1"/>
      <c r="AMC195" s="1"/>
      <c r="AMD195" s="1"/>
      <c r="AME195" s="1"/>
      <c r="AMF195" s="1"/>
      <c r="AMG195" s="1"/>
      <c r="AMH195" s="1"/>
      <c r="AMI195" s="1"/>
      <c r="AMJ195" s="1"/>
      <c r="AMK195" s="1"/>
      <c r="AML195" s="1"/>
      <c r="AMM195" s="1"/>
      <c r="AMN195" s="1"/>
      <c r="AMO195" s="1"/>
      <c r="AMP195" s="1"/>
      <c r="AMQ195" s="1"/>
      <c r="AMR195" s="1"/>
      <c r="AMS195" s="1"/>
      <c r="AMT195" s="1"/>
      <c r="AMU195" s="1"/>
      <c r="AMV195" s="1"/>
      <c r="AMW195" s="1"/>
      <c r="AMX195" s="1"/>
      <c r="AMY195" s="1"/>
      <c r="AMZ195" s="1"/>
      <c r="ANA195" s="1"/>
      <c r="ANB195" s="1"/>
      <c r="ANC195" s="1"/>
      <c r="AND195" s="1"/>
      <c r="ANE195" s="1"/>
      <c r="ANF195" s="1"/>
      <c r="ANG195" s="1"/>
      <c r="ANH195" s="1"/>
      <c r="ANI195" s="1"/>
      <c r="ANJ195" s="1"/>
      <c r="ANK195" s="1"/>
      <c r="ANL195" s="1"/>
      <c r="ANM195" s="1"/>
      <c r="ANN195" s="1"/>
      <c r="ANO195" s="1"/>
      <c r="ANP195" s="1"/>
      <c r="ANQ195" s="1"/>
      <c r="ANR195" s="1"/>
      <c r="ANS195" s="1"/>
      <c r="ANT195" s="1"/>
      <c r="ANU195" s="1"/>
      <c r="ANV195" s="1"/>
      <c r="ANW195" s="1"/>
      <c r="ANX195" s="1"/>
      <c r="ANY195" s="1"/>
      <c r="ANZ195" s="1"/>
      <c r="AOA195" s="1"/>
      <c r="AOB195" s="1"/>
      <c r="AOC195" s="1"/>
      <c r="AOD195" s="1"/>
      <c r="AOE195" s="1"/>
      <c r="AOF195" s="1"/>
      <c r="AOG195" s="1"/>
      <c r="AOH195" s="1"/>
      <c r="AOI195" s="1"/>
      <c r="AOJ195" s="1"/>
      <c r="AOK195" s="1"/>
      <c r="AOL195" s="1"/>
      <c r="AOM195" s="1"/>
      <c r="AON195" s="1"/>
      <c r="AOO195" s="1"/>
      <c r="AOP195" s="1"/>
      <c r="AOQ195" s="1"/>
      <c r="AOR195" s="1"/>
      <c r="AOS195" s="1"/>
      <c r="AOT195" s="1"/>
      <c r="AOU195" s="1"/>
      <c r="AOV195" s="1"/>
      <c r="AOW195" s="1"/>
      <c r="AOX195" s="1"/>
      <c r="AOY195" s="1"/>
      <c r="AOZ195" s="1"/>
      <c r="APA195" s="1"/>
      <c r="APB195" s="1"/>
      <c r="APC195" s="1"/>
      <c r="APD195" s="1"/>
      <c r="APE195" s="1"/>
      <c r="APF195" s="1"/>
    </row>
    <row r="196" spans="1:1098" ht="16.5" customHeight="1" x14ac:dyDescent="0.2">
      <c r="A196" s="334"/>
      <c r="B196" s="337"/>
      <c r="C196" s="337"/>
      <c r="D196" s="337"/>
      <c r="E196" s="338"/>
      <c r="F196" s="339"/>
      <c r="G196" s="340"/>
      <c r="H196" s="341"/>
      <c r="I196" s="339"/>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c r="IM196" s="1"/>
      <c r="IN196" s="1"/>
      <c r="IO196" s="1"/>
      <c r="IP196" s="1"/>
      <c r="IQ196" s="1"/>
      <c r="IR196" s="1"/>
      <c r="IS196" s="1"/>
      <c r="IT196" s="1"/>
      <c r="IU196" s="1"/>
      <c r="IV196" s="1"/>
      <c r="IW196" s="1"/>
      <c r="IX196" s="1"/>
      <c r="IY196" s="1"/>
      <c r="IZ196" s="1"/>
      <c r="JA196" s="1"/>
      <c r="JB196" s="1"/>
      <c r="JC196" s="1"/>
      <c r="JD196" s="1"/>
      <c r="JE196" s="1"/>
      <c r="JF196" s="1"/>
      <c r="JG196" s="1"/>
      <c r="JH196" s="1"/>
      <c r="JI196" s="1"/>
      <c r="JJ196" s="1"/>
      <c r="JK196" s="1"/>
      <c r="JL196" s="1"/>
      <c r="JM196" s="1"/>
      <c r="JN196" s="1"/>
      <c r="JO196" s="1"/>
      <c r="JP196" s="1"/>
      <c r="JQ196" s="1"/>
      <c r="JR196" s="1"/>
      <c r="JS196" s="1"/>
      <c r="JT196" s="1"/>
      <c r="JU196" s="1"/>
      <c r="JV196" s="1"/>
      <c r="JW196" s="1"/>
      <c r="JX196" s="1"/>
      <c r="JY196" s="1"/>
      <c r="JZ196" s="1"/>
      <c r="KA196" s="1"/>
      <c r="KB196" s="1"/>
      <c r="KC196" s="1"/>
      <c r="KD196" s="1"/>
      <c r="KE196" s="1"/>
      <c r="KF196" s="1"/>
      <c r="KG196" s="1"/>
      <c r="KH196" s="1"/>
      <c r="KI196" s="1"/>
      <c r="KJ196" s="1"/>
      <c r="KK196" s="1"/>
      <c r="KL196" s="1"/>
      <c r="KM196" s="1"/>
      <c r="KN196" s="1"/>
      <c r="KO196" s="1"/>
      <c r="KP196" s="1"/>
      <c r="KQ196" s="1"/>
      <c r="KR196" s="1"/>
      <c r="KS196" s="1"/>
      <c r="KT196" s="1"/>
      <c r="KU196" s="1"/>
      <c r="KV196" s="1"/>
      <c r="KW196" s="1"/>
      <c r="KX196" s="1"/>
      <c r="KY196" s="1"/>
      <c r="KZ196" s="1"/>
      <c r="LA196" s="1"/>
      <c r="LB196" s="1"/>
      <c r="LC196" s="1"/>
      <c r="LD196" s="1"/>
      <c r="LE196" s="1"/>
      <c r="LF196" s="1"/>
      <c r="LG196" s="1"/>
      <c r="LH196" s="1"/>
      <c r="LI196" s="1"/>
      <c r="LJ196" s="1"/>
      <c r="LK196" s="1"/>
      <c r="LL196" s="1"/>
      <c r="LM196" s="1"/>
      <c r="LN196" s="1"/>
      <c r="LO196" s="1"/>
      <c r="LP196" s="1"/>
      <c r="LQ196" s="1"/>
      <c r="LR196" s="1"/>
      <c r="LS196" s="1"/>
      <c r="LT196" s="1"/>
      <c r="LU196" s="1"/>
      <c r="LV196" s="1"/>
      <c r="LW196" s="1"/>
      <c r="LX196" s="1"/>
      <c r="LY196" s="1"/>
      <c r="LZ196" s="1"/>
      <c r="MA196" s="1"/>
      <c r="MB196" s="1"/>
      <c r="MC196" s="1"/>
      <c r="MD196" s="1"/>
      <c r="ME196" s="1"/>
      <c r="MF196" s="1"/>
      <c r="MG196" s="1"/>
      <c r="MH196" s="1"/>
      <c r="MI196" s="1"/>
      <c r="MJ196" s="1"/>
      <c r="MK196" s="1"/>
      <c r="ML196" s="1"/>
      <c r="MM196" s="1"/>
      <c r="MN196" s="1"/>
      <c r="MO196" s="1"/>
      <c r="MP196" s="1"/>
      <c r="MQ196" s="1"/>
      <c r="MR196" s="1"/>
      <c r="MS196" s="1"/>
      <c r="MT196" s="1"/>
      <c r="MU196" s="1"/>
      <c r="MV196" s="1"/>
      <c r="MW196" s="1"/>
      <c r="MX196" s="1"/>
      <c r="MY196" s="1"/>
      <c r="MZ196" s="1"/>
      <c r="NA196" s="1"/>
      <c r="NB196" s="1"/>
      <c r="NC196" s="1"/>
      <c r="ND196" s="1"/>
      <c r="NE196" s="1"/>
      <c r="NF196" s="1"/>
      <c r="NG196" s="1"/>
      <c r="NH196" s="1"/>
      <c r="NI196" s="1"/>
      <c r="NJ196" s="1"/>
      <c r="NK196" s="1"/>
      <c r="NL196" s="1"/>
      <c r="NM196" s="1"/>
      <c r="NN196" s="1"/>
      <c r="NO196" s="1"/>
      <c r="NP196" s="1"/>
      <c r="NQ196" s="1"/>
      <c r="NR196" s="1"/>
      <c r="NS196" s="1"/>
      <c r="NT196" s="1"/>
      <c r="NU196" s="1"/>
      <c r="NV196" s="1"/>
      <c r="NW196" s="1"/>
      <c r="NX196" s="1"/>
      <c r="NY196" s="1"/>
      <c r="NZ196" s="1"/>
      <c r="OA196" s="1"/>
      <c r="OB196" s="1"/>
      <c r="OC196" s="1"/>
      <c r="OD196" s="1"/>
      <c r="OE196" s="1"/>
      <c r="OF196" s="1"/>
      <c r="OG196" s="1"/>
      <c r="OH196" s="1"/>
      <c r="OI196" s="1"/>
      <c r="OJ196" s="1"/>
      <c r="OK196" s="1"/>
      <c r="OL196" s="1"/>
      <c r="OM196" s="1"/>
      <c r="ON196" s="1"/>
      <c r="OO196" s="1"/>
      <c r="OP196" s="1"/>
      <c r="OQ196" s="1"/>
      <c r="OR196" s="1"/>
      <c r="OS196" s="1"/>
      <c r="OT196" s="1"/>
      <c r="OU196" s="1"/>
      <c r="OV196" s="1"/>
      <c r="OW196" s="1"/>
      <c r="OX196" s="1"/>
      <c r="OY196" s="1"/>
      <c r="OZ196" s="1"/>
      <c r="PA196" s="1"/>
      <c r="PB196" s="1"/>
      <c r="PC196" s="1"/>
      <c r="PD196" s="1"/>
      <c r="PE196" s="1"/>
      <c r="PF196" s="1"/>
      <c r="PG196" s="1"/>
      <c r="PH196" s="1"/>
      <c r="PI196" s="1"/>
      <c r="PJ196" s="1"/>
      <c r="PK196" s="1"/>
      <c r="PL196" s="1"/>
      <c r="PM196" s="1"/>
      <c r="PN196" s="1"/>
      <c r="PO196" s="1"/>
      <c r="PP196" s="1"/>
      <c r="PQ196" s="1"/>
      <c r="PR196" s="1"/>
      <c r="PS196" s="1"/>
      <c r="PT196" s="1"/>
      <c r="PU196" s="1"/>
      <c r="PV196" s="1"/>
      <c r="PW196" s="1"/>
      <c r="PX196" s="1"/>
      <c r="PY196" s="1"/>
      <c r="PZ196" s="1"/>
      <c r="QA196" s="1"/>
      <c r="QB196" s="1"/>
      <c r="QC196" s="1"/>
      <c r="QD196" s="1"/>
      <c r="QE196" s="1"/>
      <c r="QF196" s="1"/>
      <c r="QG196" s="1"/>
      <c r="QH196" s="1"/>
      <c r="QI196" s="1"/>
      <c r="QJ196" s="1"/>
      <c r="QK196" s="1"/>
      <c r="QL196" s="1"/>
      <c r="QM196" s="1"/>
      <c r="QN196" s="1"/>
      <c r="QO196" s="1"/>
      <c r="QP196" s="1"/>
      <c r="QQ196" s="1"/>
      <c r="QR196" s="1"/>
      <c r="QS196" s="1"/>
      <c r="QT196" s="1"/>
      <c r="QU196" s="1"/>
      <c r="QV196" s="1"/>
      <c r="QW196" s="1"/>
      <c r="QX196" s="1"/>
      <c r="QY196" s="1"/>
      <c r="QZ196" s="1"/>
      <c r="RA196" s="1"/>
      <c r="RB196" s="1"/>
      <c r="RC196" s="1"/>
      <c r="RD196" s="1"/>
      <c r="RE196" s="1"/>
      <c r="RF196" s="1"/>
      <c r="RG196" s="1"/>
      <c r="RH196" s="1"/>
      <c r="RI196" s="1"/>
      <c r="RJ196" s="1"/>
      <c r="RK196" s="1"/>
      <c r="RL196" s="1"/>
      <c r="RM196" s="1"/>
      <c r="RN196" s="1"/>
      <c r="RO196" s="1"/>
      <c r="RP196" s="1"/>
      <c r="RQ196" s="1"/>
      <c r="RR196" s="1"/>
      <c r="RS196" s="1"/>
      <c r="RT196" s="1"/>
      <c r="RU196" s="1"/>
      <c r="RV196" s="1"/>
      <c r="RW196" s="1"/>
      <c r="RX196" s="1"/>
      <c r="RY196" s="1"/>
      <c r="RZ196" s="1"/>
      <c r="SA196" s="1"/>
      <c r="SB196" s="1"/>
      <c r="SC196" s="1"/>
      <c r="SD196" s="1"/>
      <c r="SE196" s="1"/>
      <c r="SF196" s="1"/>
      <c r="SG196" s="1"/>
      <c r="SH196" s="1"/>
      <c r="SI196" s="1"/>
      <c r="SJ196" s="1"/>
      <c r="SK196" s="1"/>
      <c r="SL196" s="1"/>
      <c r="SM196" s="1"/>
      <c r="SN196" s="1"/>
      <c r="SO196" s="1"/>
      <c r="SP196" s="1"/>
      <c r="SQ196" s="1"/>
      <c r="SR196" s="1"/>
      <c r="SS196" s="1"/>
      <c r="ST196" s="1"/>
      <c r="SU196" s="1"/>
      <c r="SV196" s="1"/>
      <c r="SW196" s="1"/>
      <c r="SX196" s="1"/>
      <c r="SY196" s="1"/>
      <c r="SZ196" s="1"/>
      <c r="TA196" s="1"/>
      <c r="TB196" s="1"/>
      <c r="TC196" s="1"/>
      <c r="TD196" s="1"/>
      <c r="TE196" s="1"/>
      <c r="TF196" s="1"/>
      <c r="TG196" s="1"/>
      <c r="TH196" s="1"/>
      <c r="TI196" s="1"/>
      <c r="TJ196" s="1"/>
      <c r="TK196" s="1"/>
      <c r="TL196" s="1"/>
      <c r="TM196" s="1"/>
      <c r="TN196" s="1"/>
      <c r="TO196" s="1"/>
      <c r="TP196" s="1"/>
      <c r="TQ196" s="1"/>
      <c r="TR196" s="1"/>
      <c r="TS196" s="1"/>
      <c r="TT196" s="1"/>
      <c r="TU196" s="1"/>
      <c r="TV196" s="1"/>
      <c r="TW196" s="1"/>
      <c r="TX196" s="1"/>
      <c r="TY196" s="1"/>
      <c r="TZ196" s="1"/>
      <c r="UA196" s="1"/>
      <c r="UB196" s="1"/>
      <c r="UC196" s="1"/>
      <c r="UD196" s="1"/>
      <c r="UE196" s="1"/>
      <c r="UF196" s="1"/>
      <c r="UG196" s="1"/>
      <c r="UH196" s="1"/>
      <c r="UI196" s="1"/>
      <c r="UJ196" s="1"/>
      <c r="UK196" s="1"/>
      <c r="UL196" s="1"/>
      <c r="UM196" s="1"/>
      <c r="UN196" s="1"/>
      <c r="UO196" s="1"/>
      <c r="UP196" s="1"/>
      <c r="UQ196" s="1"/>
      <c r="UR196" s="1"/>
      <c r="US196" s="1"/>
      <c r="UT196" s="1"/>
      <c r="UU196" s="1"/>
      <c r="UV196" s="1"/>
      <c r="UW196" s="1"/>
      <c r="UX196" s="1"/>
      <c r="UY196" s="1"/>
      <c r="UZ196" s="1"/>
      <c r="VA196" s="1"/>
      <c r="VB196" s="1"/>
      <c r="VC196" s="1"/>
      <c r="VD196" s="1"/>
      <c r="VE196" s="1"/>
      <c r="VF196" s="1"/>
      <c r="VG196" s="1"/>
      <c r="VH196" s="1"/>
      <c r="VI196" s="1"/>
      <c r="VJ196" s="1"/>
      <c r="VK196" s="1"/>
      <c r="VL196" s="1"/>
      <c r="VM196" s="1"/>
      <c r="VN196" s="1"/>
      <c r="VO196" s="1"/>
      <c r="VP196" s="1"/>
      <c r="VQ196" s="1"/>
      <c r="VR196" s="1"/>
      <c r="VS196" s="1"/>
      <c r="VT196" s="1"/>
      <c r="VU196" s="1"/>
      <c r="VV196" s="1"/>
      <c r="VW196" s="1"/>
      <c r="VX196" s="1"/>
      <c r="VY196" s="1"/>
      <c r="VZ196" s="1"/>
      <c r="WA196" s="1"/>
      <c r="WB196" s="1"/>
      <c r="WC196" s="1"/>
      <c r="WD196" s="1"/>
      <c r="WE196" s="1"/>
      <c r="WF196" s="1"/>
      <c r="WG196" s="1"/>
      <c r="WH196" s="1"/>
      <c r="WI196" s="1"/>
      <c r="WJ196" s="1"/>
      <c r="WK196" s="1"/>
      <c r="WL196" s="1"/>
      <c r="WM196" s="1"/>
      <c r="WN196" s="1"/>
      <c r="WO196" s="1"/>
      <c r="WP196" s="1"/>
      <c r="WQ196" s="1"/>
      <c r="WR196" s="1"/>
      <c r="WS196" s="1"/>
      <c r="WT196" s="1"/>
      <c r="WU196" s="1"/>
      <c r="WV196" s="1"/>
      <c r="WW196" s="1"/>
      <c r="WX196" s="1"/>
      <c r="WY196" s="1"/>
      <c r="WZ196" s="1"/>
      <c r="XA196" s="1"/>
      <c r="XB196" s="1"/>
      <c r="XC196" s="1"/>
      <c r="XD196" s="1"/>
      <c r="XE196" s="1"/>
      <c r="XF196" s="1"/>
      <c r="XG196" s="1"/>
      <c r="XH196" s="1"/>
      <c r="XI196" s="1"/>
      <c r="XJ196" s="1"/>
      <c r="XK196" s="1"/>
      <c r="XL196" s="1"/>
      <c r="XM196" s="1"/>
      <c r="XN196" s="1"/>
      <c r="XO196" s="1"/>
      <c r="XP196" s="1"/>
      <c r="XQ196" s="1"/>
      <c r="XR196" s="1"/>
      <c r="XS196" s="1"/>
      <c r="XT196" s="1"/>
      <c r="XU196" s="1"/>
      <c r="XV196" s="1"/>
      <c r="XW196" s="1"/>
      <c r="XX196" s="1"/>
      <c r="XY196" s="1"/>
      <c r="XZ196" s="1"/>
      <c r="YA196" s="1"/>
      <c r="YB196" s="1"/>
      <c r="YC196" s="1"/>
      <c r="YD196" s="1"/>
      <c r="YE196" s="1"/>
      <c r="YF196" s="1"/>
      <c r="YG196" s="1"/>
      <c r="YH196" s="1"/>
      <c r="YI196" s="1"/>
      <c r="YJ196" s="1"/>
      <c r="YK196" s="1"/>
      <c r="YL196" s="1"/>
      <c r="YM196" s="1"/>
      <c r="YN196" s="1"/>
      <c r="YO196" s="1"/>
      <c r="YP196" s="1"/>
      <c r="YQ196" s="1"/>
      <c r="YR196" s="1"/>
      <c r="YS196" s="1"/>
      <c r="YT196" s="1"/>
      <c r="YU196" s="1"/>
      <c r="YV196" s="1"/>
      <c r="YW196" s="1"/>
      <c r="YX196" s="1"/>
      <c r="YY196" s="1"/>
      <c r="YZ196" s="1"/>
      <c r="ZA196" s="1"/>
      <c r="ZB196" s="1"/>
      <c r="ZC196" s="1"/>
      <c r="ZD196" s="1"/>
      <c r="ZE196" s="1"/>
      <c r="ZF196" s="1"/>
      <c r="ZG196" s="1"/>
      <c r="ZH196" s="1"/>
      <c r="ZI196" s="1"/>
      <c r="ZJ196" s="1"/>
      <c r="ZK196" s="1"/>
      <c r="ZL196" s="1"/>
      <c r="ZM196" s="1"/>
      <c r="ZN196" s="1"/>
      <c r="ZO196" s="1"/>
      <c r="ZP196" s="1"/>
      <c r="ZQ196" s="1"/>
      <c r="ZR196" s="1"/>
      <c r="ZS196" s="1"/>
      <c r="ZT196" s="1"/>
      <c r="ZU196" s="1"/>
      <c r="ZV196" s="1"/>
      <c r="ZW196" s="1"/>
      <c r="ZX196" s="1"/>
      <c r="ZY196" s="1"/>
      <c r="ZZ196" s="1"/>
      <c r="AAA196" s="1"/>
      <c r="AAB196" s="1"/>
      <c r="AAC196" s="1"/>
      <c r="AAD196" s="1"/>
      <c r="AAE196" s="1"/>
      <c r="AAF196" s="1"/>
      <c r="AAG196" s="1"/>
      <c r="AAH196" s="1"/>
      <c r="AAI196" s="1"/>
      <c r="AAJ196" s="1"/>
      <c r="AAK196" s="1"/>
      <c r="AAL196" s="1"/>
      <c r="AAM196" s="1"/>
      <c r="AAN196" s="1"/>
      <c r="AAO196" s="1"/>
      <c r="AAP196" s="1"/>
      <c r="AAQ196" s="1"/>
      <c r="AAR196" s="1"/>
      <c r="AAS196" s="1"/>
      <c r="AAT196" s="1"/>
      <c r="AAU196" s="1"/>
      <c r="AAV196" s="1"/>
      <c r="AAW196" s="1"/>
      <c r="AAX196" s="1"/>
      <c r="AAY196" s="1"/>
      <c r="AAZ196" s="1"/>
      <c r="ABA196" s="1"/>
      <c r="ABB196" s="1"/>
      <c r="ABC196" s="1"/>
      <c r="ABD196" s="1"/>
      <c r="ABE196" s="1"/>
      <c r="ABF196" s="1"/>
      <c r="ABG196" s="1"/>
      <c r="ABH196" s="1"/>
      <c r="ABI196" s="1"/>
      <c r="ABJ196" s="1"/>
      <c r="ABK196" s="1"/>
      <c r="ABL196" s="1"/>
      <c r="ABM196" s="1"/>
      <c r="ABN196" s="1"/>
      <c r="ABO196" s="1"/>
      <c r="ABP196" s="1"/>
      <c r="ABQ196" s="1"/>
      <c r="ABR196" s="1"/>
      <c r="ABS196" s="1"/>
      <c r="ABT196" s="1"/>
      <c r="ABU196" s="1"/>
      <c r="ABV196" s="1"/>
      <c r="ABW196" s="1"/>
      <c r="ABX196" s="1"/>
      <c r="ABY196" s="1"/>
      <c r="ABZ196" s="1"/>
      <c r="ACA196" s="1"/>
      <c r="ACB196" s="1"/>
      <c r="ACC196" s="1"/>
      <c r="ACD196" s="1"/>
      <c r="ACE196" s="1"/>
      <c r="ACF196" s="1"/>
      <c r="ACG196" s="1"/>
      <c r="ACH196" s="1"/>
      <c r="ACI196" s="1"/>
      <c r="ACJ196" s="1"/>
      <c r="ACK196" s="1"/>
      <c r="ACL196" s="1"/>
      <c r="ACM196" s="1"/>
      <c r="ACN196" s="1"/>
      <c r="ACO196" s="1"/>
      <c r="ACP196" s="1"/>
      <c r="ACQ196" s="1"/>
      <c r="ACR196" s="1"/>
      <c r="ACS196" s="1"/>
      <c r="ACT196" s="1"/>
      <c r="ACU196" s="1"/>
      <c r="ACV196" s="1"/>
      <c r="ACW196" s="1"/>
      <c r="ACX196" s="1"/>
      <c r="ACY196" s="1"/>
      <c r="ACZ196" s="1"/>
      <c r="ADA196" s="1"/>
      <c r="ADB196" s="1"/>
      <c r="ADC196" s="1"/>
      <c r="ADD196" s="1"/>
      <c r="ADE196" s="1"/>
      <c r="ADF196" s="1"/>
      <c r="ADG196" s="1"/>
      <c r="ADH196" s="1"/>
      <c r="ADI196" s="1"/>
      <c r="ADJ196" s="1"/>
      <c r="ADK196" s="1"/>
      <c r="ADL196" s="1"/>
      <c r="ADM196" s="1"/>
      <c r="ADN196" s="1"/>
      <c r="ADO196" s="1"/>
      <c r="ADP196" s="1"/>
      <c r="ADQ196" s="1"/>
      <c r="ADR196" s="1"/>
      <c r="ADS196" s="1"/>
      <c r="ADT196" s="1"/>
      <c r="ADU196" s="1"/>
      <c r="ADV196" s="1"/>
      <c r="ADW196" s="1"/>
      <c r="ADX196" s="1"/>
      <c r="ADY196" s="1"/>
      <c r="ADZ196" s="1"/>
      <c r="AEA196" s="1"/>
      <c r="AEB196" s="1"/>
      <c r="AEC196" s="1"/>
      <c r="AED196" s="1"/>
      <c r="AEE196" s="1"/>
      <c r="AEF196" s="1"/>
      <c r="AEG196" s="1"/>
      <c r="AEH196" s="1"/>
      <c r="AEI196" s="1"/>
      <c r="AEJ196" s="1"/>
      <c r="AEK196" s="1"/>
      <c r="AEL196" s="1"/>
      <c r="AEM196" s="1"/>
      <c r="AEN196" s="1"/>
      <c r="AEO196" s="1"/>
      <c r="AEP196" s="1"/>
      <c r="AEQ196" s="1"/>
      <c r="AER196" s="1"/>
      <c r="AES196" s="1"/>
      <c r="AET196" s="1"/>
      <c r="AEU196" s="1"/>
      <c r="AEV196" s="1"/>
      <c r="AEW196" s="1"/>
      <c r="AEX196" s="1"/>
      <c r="AEY196" s="1"/>
      <c r="AEZ196" s="1"/>
      <c r="AFA196" s="1"/>
      <c r="AFB196" s="1"/>
      <c r="AFC196" s="1"/>
      <c r="AFD196" s="1"/>
      <c r="AFE196" s="1"/>
      <c r="AFF196" s="1"/>
      <c r="AFG196" s="1"/>
      <c r="AFH196" s="1"/>
      <c r="AFI196" s="1"/>
      <c r="AFJ196" s="1"/>
      <c r="AFK196" s="1"/>
      <c r="AFL196" s="1"/>
      <c r="AFM196" s="1"/>
      <c r="AFN196" s="1"/>
      <c r="AFO196" s="1"/>
      <c r="AFP196" s="1"/>
      <c r="AFQ196" s="1"/>
      <c r="AFR196" s="1"/>
      <c r="AFS196" s="1"/>
      <c r="AFT196" s="1"/>
      <c r="AFU196" s="1"/>
      <c r="AFV196" s="1"/>
      <c r="AFW196" s="1"/>
      <c r="AFX196" s="1"/>
      <c r="AFY196" s="1"/>
      <c r="AFZ196" s="1"/>
      <c r="AGA196" s="1"/>
      <c r="AGB196" s="1"/>
      <c r="AGC196" s="1"/>
      <c r="AGD196" s="1"/>
      <c r="AGE196" s="1"/>
      <c r="AGF196" s="1"/>
      <c r="AGG196" s="1"/>
      <c r="AGH196" s="1"/>
      <c r="AGI196" s="1"/>
      <c r="AGJ196" s="1"/>
      <c r="AGK196" s="1"/>
      <c r="AGL196" s="1"/>
      <c r="AGM196" s="1"/>
      <c r="AGN196" s="1"/>
      <c r="AGO196" s="1"/>
      <c r="AGP196" s="1"/>
      <c r="AGQ196" s="1"/>
      <c r="AGR196" s="1"/>
      <c r="AGS196" s="1"/>
      <c r="AGT196" s="1"/>
      <c r="AGU196" s="1"/>
      <c r="AGV196" s="1"/>
      <c r="AGW196" s="1"/>
      <c r="AGX196" s="1"/>
      <c r="AGY196" s="1"/>
      <c r="AGZ196" s="1"/>
      <c r="AHA196" s="1"/>
      <c r="AHB196" s="1"/>
      <c r="AHC196" s="1"/>
      <c r="AHD196" s="1"/>
      <c r="AHE196" s="1"/>
      <c r="AHF196" s="1"/>
      <c r="AHG196" s="1"/>
      <c r="AHH196" s="1"/>
      <c r="AHI196" s="1"/>
      <c r="AHJ196" s="1"/>
      <c r="AHK196" s="1"/>
      <c r="AHL196" s="1"/>
      <c r="AHM196" s="1"/>
      <c r="AHN196" s="1"/>
      <c r="AHO196" s="1"/>
      <c r="AHP196" s="1"/>
      <c r="AHQ196" s="1"/>
      <c r="AHR196" s="1"/>
      <c r="AHS196" s="1"/>
      <c r="AHT196" s="1"/>
      <c r="AHU196" s="1"/>
      <c r="AHV196" s="1"/>
      <c r="AHW196" s="1"/>
      <c r="AHX196" s="1"/>
      <c r="AHY196" s="1"/>
      <c r="AHZ196" s="1"/>
      <c r="AIA196" s="1"/>
      <c r="AIB196" s="1"/>
      <c r="AIC196" s="1"/>
      <c r="AID196" s="1"/>
      <c r="AIE196" s="1"/>
      <c r="AIF196" s="1"/>
      <c r="AIG196" s="1"/>
      <c r="AIH196" s="1"/>
      <c r="AII196" s="1"/>
      <c r="AIJ196" s="1"/>
      <c r="AIK196" s="1"/>
      <c r="AIL196" s="1"/>
      <c r="AIM196" s="1"/>
      <c r="AIN196" s="1"/>
      <c r="AIO196" s="1"/>
      <c r="AIP196" s="1"/>
      <c r="AIQ196" s="1"/>
      <c r="AIR196" s="1"/>
      <c r="AIS196" s="1"/>
      <c r="AIT196" s="1"/>
      <c r="AIU196" s="1"/>
      <c r="AIV196" s="1"/>
      <c r="AIW196" s="1"/>
      <c r="AIX196" s="1"/>
      <c r="AIY196" s="1"/>
      <c r="AIZ196" s="1"/>
      <c r="AJA196" s="1"/>
      <c r="AJB196" s="1"/>
      <c r="AJC196" s="1"/>
      <c r="AJD196" s="1"/>
      <c r="AJE196" s="1"/>
      <c r="AJF196" s="1"/>
      <c r="AJG196" s="1"/>
      <c r="AJH196" s="1"/>
      <c r="AJI196" s="1"/>
      <c r="AJJ196" s="1"/>
      <c r="AJK196" s="1"/>
      <c r="AJL196" s="1"/>
      <c r="AJM196" s="1"/>
      <c r="AJN196" s="1"/>
      <c r="AJO196" s="1"/>
      <c r="AJP196" s="1"/>
      <c r="AJQ196" s="1"/>
      <c r="AJR196" s="1"/>
      <c r="AJS196" s="1"/>
      <c r="AJT196" s="1"/>
      <c r="AJU196" s="1"/>
      <c r="AJV196" s="1"/>
      <c r="AJW196" s="1"/>
      <c r="AJX196" s="1"/>
      <c r="AJY196" s="1"/>
      <c r="AJZ196" s="1"/>
      <c r="AKA196" s="1"/>
      <c r="AKB196" s="1"/>
      <c r="AKC196" s="1"/>
      <c r="AKD196" s="1"/>
      <c r="AKE196" s="1"/>
      <c r="AKF196" s="1"/>
      <c r="AKG196" s="1"/>
      <c r="AKH196" s="1"/>
      <c r="AKI196" s="1"/>
      <c r="AKJ196" s="1"/>
      <c r="AKK196" s="1"/>
      <c r="AKL196" s="1"/>
      <c r="AKM196" s="1"/>
      <c r="AKN196" s="1"/>
      <c r="AKO196" s="1"/>
      <c r="AKP196" s="1"/>
      <c r="AKQ196" s="1"/>
      <c r="AKR196" s="1"/>
      <c r="AKS196" s="1"/>
      <c r="AKT196" s="1"/>
      <c r="AKU196" s="1"/>
      <c r="AKV196" s="1"/>
      <c r="AKW196" s="1"/>
      <c r="AKX196" s="1"/>
      <c r="AKY196" s="1"/>
      <c r="AKZ196" s="1"/>
      <c r="ALA196" s="1"/>
      <c r="ALB196" s="1"/>
      <c r="ALC196" s="1"/>
      <c r="ALD196" s="1"/>
      <c r="ALE196" s="1"/>
      <c r="ALF196" s="1"/>
      <c r="ALG196" s="1"/>
      <c r="ALH196" s="1"/>
      <c r="ALI196" s="1"/>
      <c r="ALJ196" s="1"/>
      <c r="ALK196" s="1"/>
      <c r="ALL196" s="1"/>
      <c r="ALM196" s="1"/>
      <c r="ALN196" s="1"/>
      <c r="ALO196" s="1"/>
      <c r="ALP196" s="1"/>
      <c r="ALQ196" s="1"/>
      <c r="ALR196" s="1"/>
      <c r="ALS196" s="1"/>
      <c r="ALT196" s="1"/>
      <c r="ALU196" s="1"/>
      <c r="ALV196" s="1"/>
      <c r="ALW196" s="1"/>
      <c r="ALX196" s="1"/>
      <c r="ALY196" s="1"/>
      <c r="ALZ196" s="1"/>
      <c r="AMA196" s="1"/>
      <c r="AMB196" s="1"/>
      <c r="AMC196" s="1"/>
      <c r="AMD196" s="1"/>
      <c r="AME196" s="1"/>
      <c r="AMF196" s="1"/>
      <c r="AMG196" s="1"/>
      <c r="AMH196" s="1"/>
      <c r="AMI196" s="1"/>
      <c r="AMJ196" s="1"/>
      <c r="AMK196" s="1"/>
      <c r="AML196" s="1"/>
      <c r="AMM196" s="1"/>
      <c r="AMN196" s="1"/>
      <c r="AMO196" s="1"/>
      <c r="AMP196" s="1"/>
      <c r="AMQ196" s="1"/>
      <c r="AMR196" s="1"/>
      <c r="AMS196" s="1"/>
      <c r="AMT196" s="1"/>
      <c r="AMU196" s="1"/>
      <c r="AMV196" s="1"/>
      <c r="AMW196" s="1"/>
      <c r="AMX196" s="1"/>
      <c r="AMY196" s="1"/>
      <c r="AMZ196" s="1"/>
      <c r="ANA196" s="1"/>
      <c r="ANB196" s="1"/>
      <c r="ANC196" s="1"/>
      <c r="AND196" s="1"/>
      <c r="ANE196" s="1"/>
      <c r="ANF196" s="1"/>
      <c r="ANG196" s="1"/>
      <c r="ANH196" s="1"/>
      <c r="ANI196" s="1"/>
      <c r="ANJ196" s="1"/>
      <c r="ANK196" s="1"/>
      <c r="ANL196" s="1"/>
      <c r="ANM196" s="1"/>
      <c r="ANN196" s="1"/>
      <c r="ANO196" s="1"/>
      <c r="ANP196" s="1"/>
      <c r="ANQ196" s="1"/>
      <c r="ANR196" s="1"/>
      <c r="ANS196" s="1"/>
      <c r="ANT196" s="1"/>
      <c r="ANU196" s="1"/>
      <c r="ANV196" s="1"/>
      <c r="ANW196" s="1"/>
      <c r="ANX196" s="1"/>
      <c r="ANY196" s="1"/>
      <c r="ANZ196" s="1"/>
      <c r="AOA196" s="1"/>
      <c r="AOB196" s="1"/>
      <c r="AOC196" s="1"/>
      <c r="AOD196" s="1"/>
      <c r="AOE196" s="1"/>
      <c r="AOF196" s="1"/>
      <c r="AOG196" s="1"/>
      <c r="AOH196" s="1"/>
      <c r="AOI196" s="1"/>
      <c r="AOJ196" s="1"/>
      <c r="AOK196" s="1"/>
      <c r="AOL196" s="1"/>
      <c r="AOM196" s="1"/>
      <c r="AON196" s="1"/>
      <c r="AOO196" s="1"/>
      <c r="AOP196" s="1"/>
      <c r="AOQ196" s="1"/>
      <c r="AOR196" s="1"/>
      <c r="AOS196" s="1"/>
      <c r="AOT196" s="1"/>
      <c r="AOU196" s="1"/>
      <c r="AOV196" s="1"/>
      <c r="AOW196" s="1"/>
      <c r="AOX196" s="1"/>
      <c r="AOY196" s="1"/>
      <c r="AOZ196" s="1"/>
      <c r="APA196" s="1"/>
      <c r="APB196" s="1"/>
      <c r="APC196" s="1"/>
      <c r="APD196" s="1"/>
      <c r="APE196" s="1"/>
      <c r="APF196" s="1"/>
    </row>
    <row r="197" spans="1:1098" x14ac:dyDescent="0.2">
      <c r="A197" s="568" t="s">
        <v>589</v>
      </c>
      <c r="B197" s="568"/>
      <c r="C197" s="568"/>
      <c r="D197" s="568"/>
      <c r="E197" s="568"/>
      <c r="F197" s="568"/>
      <c r="G197" s="568"/>
      <c r="H197" s="568"/>
      <c r="I197" s="568"/>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c r="IM197" s="1"/>
      <c r="IN197" s="1"/>
      <c r="IO197" s="1"/>
      <c r="IP197" s="1"/>
      <c r="IQ197" s="1"/>
      <c r="IR197" s="1"/>
      <c r="IS197" s="1"/>
      <c r="IT197" s="1"/>
      <c r="IU197" s="1"/>
      <c r="IV197" s="1"/>
      <c r="IW197" s="1"/>
      <c r="IX197" s="1"/>
      <c r="IY197" s="1"/>
      <c r="IZ197" s="1"/>
      <c r="JA197" s="1"/>
      <c r="JB197" s="1"/>
      <c r="JC197" s="1"/>
      <c r="JD197" s="1"/>
      <c r="JE197" s="1"/>
      <c r="JF197" s="1"/>
      <c r="JG197" s="1"/>
      <c r="JH197" s="1"/>
      <c r="JI197" s="1"/>
      <c r="JJ197" s="1"/>
      <c r="JK197" s="1"/>
      <c r="JL197" s="1"/>
      <c r="JM197" s="1"/>
      <c r="JN197" s="1"/>
      <c r="JO197" s="1"/>
      <c r="JP197" s="1"/>
      <c r="JQ197" s="1"/>
      <c r="JR197" s="1"/>
      <c r="JS197" s="1"/>
      <c r="JT197" s="1"/>
      <c r="JU197" s="1"/>
      <c r="JV197" s="1"/>
      <c r="JW197" s="1"/>
      <c r="JX197" s="1"/>
      <c r="JY197" s="1"/>
      <c r="JZ197" s="1"/>
      <c r="KA197" s="1"/>
      <c r="KB197" s="1"/>
      <c r="KC197" s="1"/>
      <c r="KD197" s="1"/>
      <c r="KE197" s="1"/>
      <c r="KF197" s="1"/>
      <c r="KG197" s="1"/>
      <c r="KH197" s="1"/>
      <c r="KI197" s="1"/>
      <c r="KJ197" s="1"/>
      <c r="KK197" s="1"/>
      <c r="KL197" s="1"/>
      <c r="KM197" s="1"/>
      <c r="KN197" s="1"/>
      <c r="KO197" s="1"/>
      <c r="KP197" s="1"/>
      <c r="KQ197" s="1"/>
      <c r="KR197" s="1"/>
      <c r="KS197" s="1"/>
      <c r="KT197" s="1"/>
      <c r="KU197" s="1"/>
      <c r="KV197" s="1"/>
      <c r="KW197" s="1"/>
      <c r="KX197" s="1"/>
      <c r="KY197" s="1"/>
      <c r="KZ197" s="1"/>
      <c r="LA197" s="1"/>
      <c r="LB197" s="1"/>
      <c r="LC197" s="1"/>
      <c r="LD197" s="1"/>
      <c r="LE197" s="1"/>
      <c r="LF197" s="1"/>
      <c r="LG197" s="1"/>
      <c r="LH197" s="1"/>
      <c r="LI197" s="1"/>
      <c r="LJ197" s="1"/>
      <c r="LK197" s="1"/>
      <c r="LL197" s="1"/>
      <c r="LM197" s="1"/>
      <c r="LN197" s="1"/>
      <c r="LO197" s="1"/>
      <c r="LP197" s="1"/>
      <c r="LQ197" s="1"/>
      <c r="LR197" s="1"/>
      <c r="LS197" s="1"/>
      <c r="LT197" s="1"/>
      <c r="LU197" s="1"/>
      <c r="LV197" s="1"/>
      <c r="LW197" s="1"/>
      <c r="LX197" s="1"/>
      <c r="LY197" s="1"/>
      <c r="LZ197" s="1"/>
      <c r="MA197" s="1"/>
      <c r="MB197" s="1"/>
      <c r="MC197" s="1"/>
      <c r="MD197" s="1"/>
      <c r="ME197" s="1"/>
      <c r="MF197" s="1"/>
      <c r="MG197" s="1"/>
      <c r="MH197" s="1"/>
      <c r="MI197" s="1"/>
      <c r="MJ197" s="1"/>
      <c r="MK197" s="1"/>
      <c r="ML197" s="1"/>
      <c r="MM197" s="1"/>
      <c r="MN197" s="1"/>
      <c r="MO197" s="1"/>
      <c r="MP197" s="1"/>
      <c r="MQ197" s="1"/>
      <c r="MR197" s="1"/>
      <c r="MS197" s="1"/>
      <c r="MT197" s="1"/>
      <c r="MU197" s="1"/>
      <c r="MV197" s="1"/>
      <c r="MW197" s="1"/>
      <c r="MX197" s="1"/>
      <c r="MY197" s="1"/>
      <c r="MZ197" s="1"/>
      <c r="NA197" s="1"/>
      <c r="NB197" s="1"/>
      <c r="NC197" s="1"/>
      <c r="ND197" s="1"/>
      <c r="NE197" s="1"/>
      <c r="NF197" s="1"/>
      <c r="NG197" s="1"/>
      <c r="NH197" s="1"/>
      <c r="NI197" s="1"/>
      <c r="NJ197" s="1"/>
      <c r="NK197" s="1"/>
      <c r="NL197" s="1"/>
      <c r="NM197" s="1"/>
      <c r="NN197" s="1"/>
      <c r="NO197" s="1"/>
      <c r="NP197" s="1"/>
      <c r="NQ197" s="1"/>
      <c r="NR197" s="1"/>
      <c r="NS197" s="1"/>
      <c r="NT197" s="1"/>
      <c r="NU197" s="1"/>
      <c r="NV197" s="1"/>
      <c r="NW197" s="1"/>
      <c r="NX197" s="1"/>
      <c r="NY197" s="1"/>
      <c r="NZ197" s="1"/>
      <c r="OA197" s="1"/>
      <c r="OB197" s="1"/>
      <c r="OC197" s="1"/>
      <c r="OD197" s="1"/>
      <c r="OE197" s="1"/>
      <c r="OF197" s="1"/>
      <c r="OG197" s="1"/>
      <c r="OH197" s="1"/>
      <c r="OI197" s="1"/>
      <c r="OJ197" s="1"/>
      <c r="OK197" s="1"/>
      <c r="OL197" s="1"/>
      <c r="OM197" s="1"/>
      <c r="ON197" s="1"/>
      <c r="OO197" s="1"/>
      <c r="OP197" s="1"/>
      <c r="OQ197" s="1"/>
      <c r="OR197" s="1"/>
      <c r="OS197" s="1"/>
      <c r="OT197" s="1"/>
      <c r="OU197" s="1"/>
      <c r="OV197" s="1"/>
      <c r="OW197" s="1"/>
      <c r="OX197" s="1"/>
      <c r="OY197" s="1"/>
      <c r="OZ197" s="1"/>
      <c r="PA197" s="1"/>
      <c r="PB197" s="1"/>
      <c r="PC197" s="1"/>
      <c r="PD197" s="1"/>
      <c r="PE197" s="1"/>
      <c r="PF197" s="1"/>
      <c r="PG197" s="1"/>
      <c r="PH197" s="1"/>
      <c r="PI197" s="1"/>
      <c r="PJ197" s="1"/>
      <c r="PK197" s="1"/>
      <c r="PL197" s="1"/>
      <c r="PM197" s="1"/>
      <c r="PN197" s="1"/>
      <c r="PO197" s="1"/>
      <c r="PP197" s="1"/>
      <c r="PQ197" s="1"/>
      <c r="PR197" s="1"/>
      <c r="PS197" s="1"/>
      <c r="PT197" s="1"/>
      <c r="PU197" s="1"/>
      <c r="PV197" s="1"/>
      <c r="PW197" s="1"/>
      <c r="PX197" s="1"/>
      <c r="PY197" s="1"/>
      <c r="PZ197" s="1"/>
      <c r="QA197" s="1"/>
      <c r="QB197" s="1"/>
      <c r="QC197" s="1"/>
      <c r="QD197" s="1"/>
      <c r="QE197" s="1"/>
      <c r="QF197" s="1"/>
      <c r="QG197" s="1"/>
      <c r="QH197" s="1"/>
      <c r="QI197" s="1"/>
      <c r="QJ197" s="1"/>
      <c r="QK197" s="1"/>
      <c r="QL197" s="1"/>
      <c r="QM197" s="1"/>
      <c r="QN197" s="1"/>
      <c r="QO197" s="1"/>
      <c r="QP197" s="1"/>
      <c r="QQ197" s="1"/>
      <c r="QR197" s="1"/>
      <c r="QS197" s="1"/>
      <c r="QT197" s="1"/>
      <c r="QU197" s="1"/>
      <c r="QV197" s="1"/>
      <c r="QW197" s="1"/>
      <c r="QX197" s="1"/>
      <c r="QY197" s="1"/>
      <c r="QZ197" s="1"/>
      <c r="RA197" s="1"/>
      <c r="RB197" s="1"/>
      <c r="RC197" s="1"/>
      <c r="RD197" s="1"/>
      <c r="RE197" s="1"/>
      <c r="RF197" s="1"/>
      <c r="RG197" s="1"/>
      <c r="RH197" s="1"/>
      <c r="RI197" s="1"/>
      <c r="RJ197" s="1"/>
      <c r="RK197" s="1"/>
      <c r="RL197" s="1"/>
      <c r="RM197" s="1"/>
      <c r="RN197" s="1"/>
      <c r="RO197" s="1"/>
      <c r="RP197" s="1"/>
      <c r="RQ197" s="1"/>
      <c r="RR197" s="1"/>
      <c r="RS197" s="1"/>
      <c r="RT197" s="1"/>
      <c r="RU197" s="1"/>
      <c r="RV197" s="1"/>
      <c r="RW197" s="1"/>
      <c r="RX197" s="1"/>
      <c r="RY197" s="1"/>
      <c r="RZ197" s="1"/>
      <c r="SA197" s="1"/>
      <c r="SB197" s="1"/>
      <c r="SC197" s="1"/>
      <c r="SD197" s="1"/>
      <c r="SE197" s="1"/>
      <c r="SF197" s="1"/>
      <c r="SG197" s="1"/>
      <c r="SH197" s="1"/>
      <c r="SI197" s="1"/>
      <c r="SJ197" s="1"/>
      <c r="SK197" s="1"/>
      <c r="SL197" s="1"/>
      <c r="SM197" s="1"/>
      <c r="SN197" s="1"/>
      <c r="SO197" s="1"/>
      <c r="SP197" s="1"/>
      <c r="SQ197" s="1"/>
      <c r="SR197" s="1"/>
      <c r="SS197" s="1"/>
      <c r="ST197" s="1"/>
      <c r="SU197" s="1"/>
      <c r="SV197" s="1"/>
      <c r="SW197" s="1"/>
      <c r="SX197" s="1"/>
      <c r="SY197" s="1"/>
      <c r="SZ197" s="1"/>
      <c r="TA197" s="1"/>
      <c r="TB197" s="1"/>
      <c r="TC197" s="1"/>
      <c r="TD197" s="1"/>
      <c r="TE197" s="1"/>
      <c r="TF197" s="1"/>
      <c r="TG197" s="1"/>
      <c r="TH197" s="1"/>
      <c r="TI197" s="1"/>
      <c r="TJ197" s="1"/>
      <c r="TK197" s="1"/>
      <c r="TL197" s="1"/>
      <c r="TM197" s="1"/>
      <c r="TN197" s="1"/>
      <c r="TO197" s="1"/>
      <c r="TP197" s="1"/>
      <c r="TQ197" s="1"/>
      <c r="TR197" s="1"/>
      <c r="TS197" s="1"/>
      <c r="TT197" s="1"/>
      <c r="TU197" s="1"/>
      <c r="TV197" s="1"/>
      <c r="TW197" s="1"/>
      <c r="TX197" s="1"/>
      <c r="TY197" s="1"/>
      <c r="TZ197" s="1"/>
      <c r="UA197" s="1"/>
      <c r="UB197" s="1"/>
      <c r="UC197" s="1"/>
      <c r="UD197" s="1"/>
      <c r="UE197" s="1"/>
      <c r="UF197" s="1"/>
      <c r="UG197" s="1"/>
      <c r="UH197" s="1"/>
      <c r="UI197" s="1"/>
      <c r="UJ197" s="1"/>
      <c r="UK197" s="1"/>
      <c r="UL197" s="1"/>
      <c r="UM197" s="1"/>
      <c r="UN197" s="1"/>
      <c r="UO197" s="1"/>
      <c r="UP197" s="1"/>
      <c r="UQ197" s="1"/>
      <c r="UR197" s="1"/>
      <c r="US197" s="1"/>
      <c r="UT197" s="1"/>
      <c r="UU197" s="1"/>
      <c r="UV197" s="1"/>
      <c r="UW197" s="1"/>
      <c r="UX197" s="1"/>
      <c r="UY197" s="1"/>
      <c r="UZ197" s="1"/>
      <c r="VA197" s="1"/>
      <c r="VB197" s="1"/>
      <c r="VC197" s="1"/>
      <c r="VD197" s="1"/>
      <c r="VE197" s="1"/>
      <c r="VF197" s="1"/>
      <c r="VG197" s="1"/>
      <c r="VH197" s="1"/>
      <c r="VI197" s="1"/>
      <c r="VJ197" s="1"/>
      <c r="VK197" s="1"/>
      <c r="VL197" s="1"/>
      <c r="VM197" s="1"/>
      <c r="VN197" s="1"/>
      <c r="VO197" s="1"/>
      <c r="VP197" s="1"/>
      <c r="VQ197" s="1"/>
      <c r="VR197" s="1"/>
      <c r="VS197" s="1"/>
      <c r="VT197" s="1"/>
      <c r="VU197" s="1"/>
      <c r="VV197" s="1"/>
      <c r="VW197" s="1"/>
      <c r="VX197" s="1"/>
      <c r="VY197" s="1"/>
      <c r="VZ197" s="1"/>
      <c r="WA197" s="1"/>
      <c r="WB197" s="1"/>
      <c r="WC197" s="1"/>
      <c r="WD197" s="1"/>
      <c r="WE197" s="1"/>
      <c r="WF197" s="1"/>
      <c r="WG197" s="1"/>
      <c r="WH197" s="1"/>
      <c r="WI197" s="1"/>
      <c r="WJ197" s="1"/>
      <c r="WK197" s="1"/>
      <c r="WL197" s="1"/>
      <c r="WM197" s="1"/>
      <c r="WN197" s="1"/>
      <c r="WO197" s="1"/>
      <c r="WP197" s="1"/>
      <c r="WQ197" s="1"/>
      <c r="WR197" s="1"/>
      <c r="WS197" s="1"/>
      <c r="WT197" s="1"/>
      <c r="WU197" s="1"/>
      <c r="WV197" s="1"/>
      <c r="WW197" s="1"/>
      <c r="WX197" s="1"/>
      <c r="WY197" s="1"/>
      <c r="WZ197" s="1"/>
      <c r="XA197" s="1"/>
      <c r="XB197" s="1"/>
      <c r="XC197" s="1"/>
      <c r="XD197" s="1"/>
      <c r="XE197" s="1"/>
      <c r="XF197" s="1"/>
      <c r="XG197" s="1"/>
      <c r="XH197" s="1"/>
      <c r="XI197" s="1"/>
      <c r="XJ197" s="1"/>
      <c r="XK197" s="1"/>
      <c r="XL197" s="1"/>
      <c r="XM197" s="1"/>
      <c r="XN197" s="1"/>
      <c r="XO197" s="1"/>
      <c r="XP197" s="1"/>
      <c r="XQ197" s="1"/>
      <c r="XR197" s="1"/>
      <c r="XS197" s="1"/>
      <c r="XT197" s="1"/>
      <c r="XU197" s="1"/>
      <c r="XV197" s="1"/>
      <c r="XW197" s="1"/>
      <c r="XX197" s="1"/>
      <c r="XY197" s="1"/>
      <c r="XZ197" s="1"/>
      <c r="YA197" s="1"/>
      <c r="YB197" s="1"/>
      <c r="YC197" s="1"/>
      <c r="YD197" s="1"/>
      <c r="YE197" s="1"/>
      <c r="YF197" s="1"/>
      <c r="YG197" s="1"/>
      <c r="YH197" s="1"/>
      <c r="YI197" s="1"/>
      <c r="YJ197" s="1"/>
      <c r="YK197" s="1"/>
      <c r="YL197" s="1"/>
      <c r="YM197" s="1"/>
      <c r="YN197" s="1"/>
      <c r="YO197" s="1"/>
      <c r="YP197" s="1"/>
      <c r="YQ197" s="1"/>
      <c r="YR197" s="1"/>
      <c r="YS197" s="1"/>
      <c r="YT197" s="1"/>
      <c r="YU197" s="1"/>
      <c r="YV197" s="1"/>
      <c r="YW197" s="1"/>
      <c r="YX197" s="1"/>
      <c r="YY197" s="1"/>
      <c r="YZ197" s="1"/>
      <c r="ZA197" s="1"/>
      <c r="ZB197" s="1"/>
      <c r="ZC197" s="1"/>
      <c r="ZD197" s="1"/>
      <c r="ZE197" s="1"/>
      <c r="ZF197" s="1"/>
      <c r="ZG197" s="1"/>
      <c r="ZH197" s="1"/>
      <c r="ZI197" s="1"/>
      <c r="ZJ197" s="1"/>
      <c r="ZK197" s="1"/>
      <c r="ZL197" s="1"/>
      <c r="ZM197" s="1"/>
      <c r="ZN197" s="1"/>
      <c r="ZO197" s="1"/>
      <c r="ZP197" s="1"/>
      <c r="ZQ197" s="1"/>
      <c r="ZR197" s="1"/>
      <c r="ZS197" s="1"/>
      <c r="ZT197" s="1"/>
      <c r="ZU197" s="1"/>
      <c r="ZV197" s="1"/>
      <c r="ZW197" s="1"/>
      <c r="ZX197" s="1"/>
      <c r="ZY197" s="1"/>
      <c r="ZZ197" s="1"/>
      <c r="AAA197" s="1"/>
      <c r="AAB197" s="1"/>
      <c r="AAC197" s="1"/>
      <c r="AAD197" s="1"/>
      <c r="AAE197" s="1"/>
      <c r="AAF197" s="1"/>
      <c r="AAG197" s="1"/>
      <c r="AAH197" s="1"/>
      <c r="AAI197" s="1"/>
      <c r="AAJ197" s="1"/>
      <c r="AAK197" s="1"/>
      <c r="AAL197" s="1"/>
      <c r="AAM197" s="1"/>
      <c r="AAN197" s="1"/>
      <c r="AAO197" s="1"/>
      <c r="AAP197" s="1"/>
      <c r="AAQ197" s="1"/>
      <c r="AAR197" s="1"/>
      <c r="AAS197" s="1"/>
      <c r="AAT197" s="1"/>
      <c r="AAU197" s="1"/>
      <c r="AAV197" s="1"/>
      <c r="AAW197" s="1"/>
      <c r="AAX197" s="1"/>
      <c r="AAY197" s="1"/>
      <c r="AAZ197" s="1"/>
      <c r="ABA197" s="1"/>
      <c r="ABB197" s="1"/>
      <c r="ABC197" s="1"/>
      <c r="ABD197" s="1"/>
      <c r="ABE197" s="1"/>
      <c r="ABF197" s="1"/>
      <c r="ABG197" s="1"/>
      <c r="ABH197" s="1"/>
      <c r="ABI197" s="1"/>
      <c r="ABJ197" s="1"/>
      <c r="ABK197" s="1"/>
      <c r="ABL197" s="1"/>
      <c r="ABM197" s="1"/>
      <c r="ABN197" s="1"/>
      <c r="ABO197" s="1"/>
      <c r="ABP197" s="1"/>
      <c r="ABQ197" s="1"/>
      <c r="ABR197" s="1"/>
      <c r="ABS197" s="1"/>
      <c r="ABT197" s="1"/>
      <c r="ABU197" s="1"/>
      <c r="ABV197" s="1"/>
      <c r="ABW197" s="1"/>
      <c r="ABX197" s="1"/>
      <c r="ABY197" s="1"/>
      <c r="ABZ197" s="1"/>
      <c r="ACA197" s="1"/>
      <c r="ACB197" s="1"/>
      <c r="ACC197" s="1"/>
      <c r="ACD197" s="1"/>
      <c r="ACE197" s="1"/>
      <c r="ACF197" s="1"/>
      <c r="ACG197" s="1"/>
      <c r="ACH197" s="1"/>
      <c r="ACI197" s="1"/>
      <c r="ACJ197" s="1"/>
      <c r="ACK197" s="1"/>
      <c r="ACL197" s="1"/>
      <c r="ACM197" s="1"/>
      <c r="ACN197" s="1"/>
      <c r="ACO197" s="1"/>
      <c r="ACP197" s="1"/>
      <c r="ACQ197" s="1"/>
      <c r="ACR197" s="1"/>
      <c r="ACS197" s="1"/>
      <c r="ACT197" s="1"/>
      <c r="ACU197" s="1"/>
      <c r="ACV197" s="1"/>
      <c r="ACW197" s="1"/>
      <c r="ACX197" s="1"/>
      <c r="ACY197" s="1"/>
      <c r="ACZ197" s="1"/>
      <c r="ADA197" s="1"/>
      <c r="ADB197" s="1"/>
      <c r="ADC197" s="1"/>
      <c r="ADD197" s="1"/>
      <c r="ADE197" s="1"/>
      <c r="ADF197" s="1"/>
      <c r="ADG197" s="1"/>
      <c r="ADH197" s="1"/>
      <c r="ADI197" s="1"/>
      <c r="ADJ197" s="1"/>
      <c r="ADK197" s="1"/>
      <c r="ADL197" s="1"/>
      <c r="ADM197" s="1"/>
      <c r="ADN197" s="1"/>
      <c r="ADO197" s="1"/>
      <c r="ADP197" s="1"/>
      <c r="ADQ197" s="1"/>
      <c r="ADR197" s="1"/>
      <c r="ADS197" s="1"/>
      <c r="ADT197" s="1"/>
      <c r="ADU197" s="1"/>
      <c r="ADV197" s="1"/>
      <c r="ADW197" s="1"/>
      <c r="ADX197" s="1"/>
      <c r="ADY197" s="1"/>
      <c r="ADZ197" s="1"/>
      <c r="AEA197" s="1"/>
      <c r="AEB197" s="1"/>
      <c r="AEC197" s="1"/>
      <c r="AED197" s="1"/>
      <c r="AEE197" s="1"/>
      <c r="AEF197" s="1"/>
      <c r="AEG197" s="1"/>
      <c r="AEH197" s="1"/>
      <c r="AEI197" s="1"/>
      <c r="AEJ197" s="1"/>
      <c r="AEK197" s="1"/>
      <c r="AEL197" s="1"/>
      <c r="AEM197" s="1"/>
      <c r="AEN197" s="1"/>
      <c r="AEO197" s="1"/>
      <c r="AEP197" s="1"/>
      <c r="AEQ197" s="1"/>
      <c r="AER197" s="1"/>
      <c r="AES197" s="1"/>
      <c r="AET197" s="1"/>
      <c r="AEU197" s="1"/>
      <c r="AEV197" s="1"/>
      <c r="AEW197" s="1"/>
      <c r="AEX197" s="1"/>
      <c r="AEY197" s="1"/>
      <c r="AEZ197" s="1"/>
      <c r="AFA197" s="1"/>
      <c r="AFB197" s="1"/>
      <c r="AFC197" s="1"/>
      <c r="AFD197" s="1"/>
      <c r="AFE197" s="1"/>
      <c r="AFF197" s="1"/>
      <c r="AFG197" s="1"/>
      <c r="AFH197" s="1"/>
      <c r="AFI197" s="1"/>
      <c r="AFJ197" s="1"/>
      <c r="AFK197" s="1"/>
      <c r="AFL197" s="1"/>
      <c r="AFM197" s="1"/>
      <c r="AFN197" s="1"/>
      <c r="AFO197" s="1"/>
      <c r="AFP197" s="1"/>
      <c r="AFQ197" s="1"/>
      <c r="AFR197" s="1"/>
      <c r="AFS197" s="1"/>
      <c r="AFT197" s="1"/>
      <c r="AFU197" s="1"/>
      <c r="AFV197" s="1"/>
      <c r="AFW197" s="1"/>
      <c r="AFX197" s="1"/>
      <c r="AFY197" s="1"/>
      <c r="AFZ197" s="1"/>
      <c r="AGA197" s="1"/>
      <c r="AGB197" s="1"/>
      <c r="AGC197" s="1"/>
      <c r="AGD197" s="1"/>
      <c r="AGE197" s="1"/>
      <c r="AGF197" s="1"/>
      <c r="AGG197" s="1"/>
      <c r="AGH197" s="1"/>
      <c r="AGI197" s="1"/>
      <c r="AGJ197" s="1"/>
      <c r="AGK197" s="1"/>
      <c r="AGL197" s="1"/>
      <c r="AGM197" s="1"/>
      <c r="AGN197" s="1"/>
      <c r="AGO197" s="1"/>
      <c r="AGP197" s="1"/>
      <c r="AGQ197" s="1"/>
      <c r="AGR197" s="1"/>
      <c r="AGS197" s="1"/>
      <c r="AGT197" s="1"/>
      <c r="AGU197" s="1"/>
      <c r="AGV197" s="1"/>
      <c r="AGW197" s="1"/>
      <c r="AGX197" s="1"/>
      <c r="AGY197" s="1"/>
      <c r="AGZ197" s="1"/>
      <c r="AHA197" s="1"/>
      <c r="AHB197" s="1"/>
      <c r="AHC197" s="1"/>
      <c r="AHD197" s="1"/>
      <c r="AHE197" s="1"/>
      <c r="AHF197" s="1"/>
      <c r="AHG197" s="1"/>
      <c r="AHH197" s="1"/>
      <c r="AHI197" s="1"/>
      <c r="AHJ197" s="1"/>
      <c r="AHK197" s="1"/>
      <c r="AHL197" s="1"/>
      <c r="AHM197" s="1"/>
      <c r="AHN197" s="1"/>
      <c r="AHO197" s="1"/>
      <c r="AHP197" s="1"/>
      <c r="AHQ197" s="1"/>
      <c r="AHR197" s="1"/>
      <c r="AHS197" s="1"/>
      <c r="AHT197" s="1"/>
      <c r="AHU197" s="1"/>
      <c r="AHV197" s="1"/>
      <c r="AHW197" s="1"/>
      <c r="AHX197" s="1"/>
      <c r="AHY197" s="1"/>
      <c r="AHZ197" s="1"/>
      <c r="AIA197" s="1"/>
      <c r="AIB197" s="1"/>
      <c r="AIC197" s="1"/>
      <c r="AID197" s="1"/>
      <c r="AIE197" s="1"/>
      <c r="AIF197" s="1"/>
      <c r="AIG197" s="1"/>
      <c r="AIH197" s="1"/>
      <c r="AII197" s="1"/>
      <c r="AIJ197" s="1"/>
      <c r="AIK197" s="1"/>
      <c r="AIL197" s="1"/>
      <c r="AIM197" s="1"/>
      <c r="AIN197" s="1"/>
      <c r="AIO197" s="1"/>
      <c r="AIP197" s="1"/>
      <c r="AIQ197" s="1"/>
      <c r="AIR197" s="1"/>
      <c r="AIS197" s="1"/>
      <c r="AIT197" s="1"/>
      <c r="AIU197" s="1"/>
      <c r="AIV197" s="1"/>
      <c r="AIW197" s="1"/>
      <c r="AIX197" s="1"/>
      <c r="AIY197" s="1"/>
      <c r="AIZ197" s="1"/>
      <c r="AJA197" s="1"/>
      <c r="AJB197" s="1"/>
      <c r="AJC197" s="1"/>
      <c r="AJD197" s="1"/>
      <c r="AJE197" s="1"/>
      <c r="AJF197" s="1"/>
      <c r="AJG197" s="1"/>
      <c r="AJH197" s="1"/>
      <c r="AJI197" s="1"/>
      <c r="AJJ197" s="1"/>
      <c r="AJK197" s="1"/>
      <c r="AJL197" s="1"/>
      <c r="AJM197" s="1"/>
      <c r="AJN197" s="1"/>
      <c r="AJO197" s="1"/>
      <c r="AJP197" s="1"/>
      <c r="AJQ197" s="1"/>
      <c r="AJR197" s="1"/>
      <c r="AJS197" s="1"/>
      <c r="AJT197" s="1"/>
      <c r="AJU197" s="1"/>
      <c r="AJV197" s="1"/>
      <c r="AJW197" s="1"/>
      <c r="AJX197" s="1"/>
      <c r="AJY197" s="1"/>
      <c r="AJZ197" s="1"/>
      <c r="AKA197" s="1"/>
      <c r="AKB197" s="1"/>
      <c r="AKC197" s="1"/>
      <c r="AKD197" s="1"/>
      <c r="AKE197" s="1"/>
      <c r="AKF197" s="1"/>
      <c r="AKG197" s="1"/>
      <c r="AKH197" s="1"/>
      <c r="AKI197" s="1"/>
      <c r="AKJ197" s="1"/>
      <c r="AKK197" s="1"/>
      <c r="AKL197" s="1"/>
      <c r="AKM197" s="1"/>
      <c r="AKN197" s="1"/>
      <c r="AKO197" s="1"/>
      <c r="AKP197" s="1"/>
      <c r="AKQ197" s="1"/>
      <c r="AKR197" s="1"/>
      <c r="AKS197" s="1"/>
      <c r="AKT197" s="1"/>
      <c r="AKU197" s="1"/>
      <c r="AKV197" s="1"/>
      <c r="AKW197" s="1"/>
      <c r="AKX197" s="1"/>
      <c r="AKY197" s="1"/>
      <c r="AKZ197" s="1"/>
      <c r="ALA197" s="1"/>
      <c r="ALB197" s="1"/>
      <c r="ALC197" s="1"/>
      <c r="ALD197" s="1"/>
      <c r="ALE197" s="1"/>
      <c r="ALF197" s="1"/>
      <c r="ALG197" s="1"/>
      <c r="ALH197" s="1"/>
      <c r="ALI197" s="1"/>
      <c r="ALJ197" s="1"/>
      <c r="ALK197" s="1"/>
      <c r="ALL197" s="1"/>
      <c r="ALM197" s="1"/>
      <c r="ALN197" s="1"/>
      <c r="ALO197" s="1"/>
      <c r="ALP197" s="1"/>
      <c r="ALQ197" s="1"/>
      <c r="ALR197" s="1"/>
      <c r="ALS197" s="1"/>
      <c r="ALT197" s="1"/>
      <c r="ALU197" s="1"/>
      <c r="ALV197" s="1"/>
      <c r="ALW197" s="1"/>
      <c r="ALX197" s="1"/>
      <c r="ALY197" s="1"/>
      <c r="ALZ197" s="1"/>
      <c r="AMA197" s="1"/>
      <c r="AMB197" s="1"/>
      <c r="AMC197" s="1"/>
      <c r="AMD197" s="1"/>
      <c r="AME197" s="1"/>
      <c r="AMF197" s="1"/>
      <c r="AMG197" s="1"/>
      <c r="AMH197" s="1"/>
      <c r="AMI197" s="1"/>
      <c r="AMJ197" s="1"/>
      <c r="AMK197" s="1"/>
      <c r="AML197" s="1"/>
      <c r="AMM197" s="1"/>
      <c r="AMN197" s="1"/>
      <c r="AMO197" s="1"/>
      <c r="AMP197" s="1"/>
      <c r="AMQ197" s="1"/>
      <c r="AMR197" s="1"/>
      <c r="AMS197" s="1"/>
      <c r="AMT197" s="1"/>
      <c r="AMU197" s="1"/>
      <c r="AMV197" s="1"/>
      <c r="AMW197" s="1"/>
      <c r="AMX197" s="1"/>
      <c r="AMY197" s="1"/>
      <c r="AMZ197" s="1"/>
      <c r="ANA197" s="1"/>
      <c r="ANB197" s="1"/>
      <c r="ANC197" s="1"/>
      <c r="AND197" s="1"/>
      <c r="ANE197" s="1"/>
      <c r="ANF197" s="1"/>
      <c r="ANG197" s="1"/>
      <c r="ANH197" s="1"/>
      <c r="ANI197" s="1"/>
      <c r="ANJ197" s="1"/>
      <c r="ANK197" s="1"/>
      <c r="ANL197" s="1"/>
      <c r="ANM197" s="1"/>
      <c r="ANN197" s="1"/>
      <c r="ANO197" s="1"/>
      <c r="ANP197" s="1"/>
      <c r="ANQ197" s="1"/>
      <c r="ANR197" s="1"/>
      <c r="ANS197" s="1"/>
      <c r="ANT197" s="1"/>
      <c r="ANU197" s="1"/>
      <c r="ANV197" s="1"/>
      <c r="ANW197" s="1"/>
      <c r="ANX197" s="1"/>
      <c r="ANY197" s="1"/>
      <c r="ANZ197" s="1"/>
      <c r="AOA197" s="1"/>
      <c r="AOB197" s="1"/>
      <c r="AOC197" s="1"/>
      <c r="AOD197" s="1"/>
      <c r="AOE197" s="1"/>
      <c r="AOF197" s="1"/>
      <c r="AOG197" s="1"/>
      <c r="AOH197" s="1"/>
      <c r="AOI197" s="1"/>
      <c r="AOJ197" s="1"/>
      <c r="AOK197" s="1"/>
      <c r="AOL197" s="1"/>
      <c r="AOM197" s="1"/>
      <c r="AON197" s="1"/>
      <c r="AOO197" s="1"/>
      <c r="AOP197" s="1"/>
      <c r="AOQ197" s="1"/>
      <c r="AOR197" s="1"/>
      <c r="AOS197" s="1"/>
      <c r="AOT197" s="1"/>
      <c r="AOU197" s="1"/>
      <c r="AOV197" s="1"/>
      <c r="AOW197" s="1"/>
      <c r="AOX197" s="1"/>
      <c r="AOY197" s="1"/>
      <c r="AOZ197" s="1"/>
      <c r="APA197" s="1"/>
      <c r="APB197" s="1"/>
      <c r="APC197" s="1"/>
      <c r="APD197" s="1"/>
      <c r="APE197" s="1"/>
      <c r="APF197" s="1"/>
    </row>
    <row r="198" spans="1:1098" x14ac:dyDescent="0.2">
      <c r="A198" s="568"/>
      <c r="B198" s="568"/>
      <c r="C198" s="568"/>
      <c r="D198" s="568"/>
      <c r="E198" s="568"/>
      <c r="F198" s="568"/>
      <c r="G198" s="568"/>
      <c r="H198" s="568"/>
      <c r="I198" s="568"/>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c r="IM198" s="1"/>
      <c r="IN198" s="1"/>
      <c r="IO198" s="1"/>
      <c r="IP198" s="1"/>
      <c r="IQ198" s="1"/>
      <c r="IR198" s="1"/>
      <c r="IS198" s="1"/>
      <c r="IT198" s="1"/>
      <c r="IU198" s="1"/>
      <c r="IV198" s="1"/>
      <c r="IW198" s="1"/>
      <c r="IX198" s="1"/>
      <c r="IY198" s="1"/>
      <c r="IZ198" s="1"/>
      <c r="JA198" s="1"/>
      <c r="JB198" s="1"/>
      <c r="JC198" s="1"/>
      <c r="JD198" s="1"/>
      <c r="JE198" s="1"/>
      <c r="JF198" s="1"/>
      <c r="JG198" s="1"/>
      <c r="JH198" s="1"/>
      <c r="JI198" s="1"/>
      <c r="JJ198" s="1"/>
      <c r="JK198" s="1"/>
      <c r="JL198" s="1"/>
      <c r="JM198" s="1"/>
      <c r="JN198" s="1"/>
      <c r="JO198" s="1"/>
      <c r="JP198" s="1"/>
      <c r="JQ198" s="1"/>
      <c r="JR198" s="1"/>
      <c r="JS198" s="1"/>
      <c r="JT198" s="1"/>
      <c r="JU198" s="1"/>
      <c r="JV198" s="1"/>
      <c r="JW198" s="1"/>
      <c r="JX198" s="1"/>
      <c r="JY198" s="1"/>
      <c r="JZ198" s="1"/>
      <c r="KA198" s="1"/>
      <c r="KB198" s="1"/>
      <c r="KC198" s="1"/>
      <c r="KD198" s="1"/>
      <c r="KE198" s="1"/>
      <c r="KF198" s="1"/>
      <c r="KG198" s="1"/>
      <c r="KH198" s="1"/>
      <c r="KI198" s="1"/>
      <c r="KJ198" s="1"/>
      <c r="KK198" s="1"/>
      <c r="KL198" s="1"/>
      <c r="KM198" s="1"/>
      <c r="KN198" s="1"/>
      <c r="KO198" s="1"/>
      <c r="KP198" s="1"/>
      <c r="KQ198" s="1"/>
      <c r="KR198" s="1"/>
      <c r="KS198" s="1"/>
      <c r="KT198" s="1"/>
      <c r="KU198" s="1"/>
      <c r="KV198" s="1"/>
      <c r="KW198" s="1"/>
      <c r="KX198" s="1"/>
      <c r="KY198" s="1"/>
      <c r="KZ198" s="1"/>
      <c r="LA198" s="1"/>
      <c r="LB198" s="1"/>
      <c r="LC198" s="1"/>
      <c r="LD198" s="1"/>
      <c r="LE198" s="1"/>
      <c r="LF198" s="1"/>
      <c r="LG198" s="1"/>
      <c r="LH198" s="1"/>
      <c r="LI198" s="1"/>
      <c r="LJ198" s="1"/>
      <c r="LK198" s="1"/>
      <c r="LL198" s="1"/>
      <c r="LM198" s="1"/>
      <c r="LN198" s="1"/>
      <c r="LO198" s="1"/>
      <c r="LP198" s="1"/>
      <c r="LQ198" s="1"/>
      <c r="LR198" s="1"/>
      <c r="LS198" s="1"/>
      <c r="LT198" s="1"/>
      <c r="LU198" s="1"/>
      <c r="LV198" s="1"/>
      <c r="LW198" s="1"/>
      <c r="LX198" s="1"/>
      <c r="LY198" s="1"/>
      <c r="LZ198" s="1"/>
      <c r="MA198" s="1"/>
      <c r="MB198" s="1"/>
      <c r="MC198" s="1"/>
      <c r="MD198" s="1"/>
      <c r="ME198" s="1"/>
      <c r="MF198" s="1"/>
      <c r="MG198" s="1"/>
      <c r="MH198" s="1"/>
      <c r="MI198" s="1"/>
      <c r="MJ198" s="1"/>
      <c r="MK198" s="1"/>
      <c r="ML198" s="1"/>
      <c r="MM198" s="1"/>
      <c r="MN198" s="1"/>
      <c r="MO198" s="1"/>
      <c r="MP198" s="1"/>
      <c r="MQ198" s="1"/>
      <c r="MR198" s="1"/>
      <c r="MS198" s="1"/>
      <c r="MT198" s="1"/>
      <c r="MU198" s="1"/>
      <c r="MV198" s="1"/>
      <c r="MW198" s="1"/>
      <c r="MX198" s="1"/>
      <c r="MY198" s="1"/>
      <c r="MZ198" s="1"/>
      <c r="NA198" s="1"/>
      <c r="NB198" s="1"/>
      <c r="NC198" s="1"/>
      <c r="ND198" s="1"/>
      <c r="NE198" s="1"/>
      <c r="NF198" s="1"/>
      <c r="NG198" s="1"/>
      <c r="NH198" s="1"/>
      <c r="NI198" s="1"/>
      <c r="NJ198" s="1"/>
      <c r="NK198" s="1"/>
      <c r="NL198" s="1"/>
      <c r="NM198" s="1"/>
      <c r="NN198" s="1"/>
      <c r="NO198" s="1"/>
      <c r="NP198" s="1"/>
      <c r="NQ198" s="1"/>
      <c r="NR198" s="1"/>
      <c r="NS198" s="1"/>
      <c r="NT198" s="1"/>
      <c r="NU198" s="1"/>
      <c r="NV198" s="1"/>
      <c r="NW198" s="1"/>
      <c r="NX198" s="1"/>
      <c r="NY198" s="1"/>
      <c r="NZ198" s="1"/>
      <c r="OA198" s="1"/>
      <c r="OB198" s="1"/>
      <c r="OC198" s="1"/>
      <c r="OD198" s="1"/>
      <c r="OE198" s="1"/>
      <c r="OF198" s="1"/>
      <c r="OG198" s="1"/>
      <c r="OH198" s="1"/>
      <c r="OI198" s="1"/>
      <c r="OJ198" s="1"/>
      <c r="OK198" s="1"/>
      <c r="OL198" s="1"/>
      <c r="OM198" s="1"/>
      <c r="ON198" s="1"/>
      <c r="OO198" s="1"/>
      <c r="OP198" s="1"/>
      <c r="OQ198" s="1"/>
      <c r="OR198" s="1"/>
      <c r="OS198" s="1"/>
      <c r="OT198" s="1"/>
      <c r="OU198" s="1"/>
      <c r="OV198" s="1"/>
      <c r="OW198" s="1"/>
      <c r="OX198" s="1"/>
      <c r="OY198" s="1"/>
      <c r="OZ198" s="1"/>
      <c r="PA198" s="1"/>
      <c r="PB198" s="1"/>
      <c r="PC198" s="1"/>
      <c r="PD198" s="1"/>
      <c r="PE198" s="1"/>
      <c r="PF198" s="1"/>
      <c r="PG198" s="1"/>
      <c r="PH198" s="1"/>
      <c r="PI198" s="1"/>
      <c r="PJ198" s="1"/>
      <c r="PK198" s="1"/>
      <c r="PL198" s="1"/>
      <c r="PM198" s="1"/>
      <c r="PN198" s="1"/>
      <c r="PO198" s="1"/>
      <c r="PP198" s="1"/>
      <c r="PQ198" s="1"/>
      <c r="PR198" s="1"/>
      <c r="PS198" s="1"/>
      <c r="PT198" s="1"/>
      <c r="PU198" s="1"/>
      <c r="PV198" s="1"/>
      <c r="PW198" s="1"/>
      <c r="PX198" s="1"/>
      <c r="PY198" s="1"/>
      <c r="PZ198" s="1"/>
      <c r="QA198" s="1"/>
      <c r="QB198" s="1"/>
      <c r="QC198" s="1"/>
      <c r="QD198" s="1"/>
      <c r="QE198" s="1"/>
      <c r="QF198" s="1"/>
      <c r="QG198" s="1"/>
      <c r="QH198" s="1"/>
      <c r="QI198" s="1"/>
      <c r="QJ198" s="1"/>
      <c r="QK198" s="1"/>
      <c r="QL198" s="1"/>
      <c r="QM198" s="1"/>
      <c r="QN198" s="1"/>
      <c r="QO198" s="1"/>
      <c r="QP198" s="1"/>
      <c r="QQ198" s="1"/>
      <c r="QR198" s="1"/>
      <c r="QS198" s="1"/>
      <c r="QT198" s="1"/>
      <c r="QU198" s="1"/>
      <c r="QV198" s="1"/>
      <c r="QW198" s="1"/>
      <c r="QX198" s="1"/>
      <c r="QY198" s="1"/>
      <c r="QZ198" s="1"/>
      <c r="RA198" s="1"/>
      <c r="RB198" s="1"/>
      <c r="RC198" s="1"/>
      <c r="RD198" s="1"/>
      <c r="RE198" s="1"/>
      <c r="RF198" s="1"/>
      <c r="RG198" s="1"/>
      <c r="RH198" s="1"/>
      <c r="RI198" s="1"/>
      <c r="RJ198" s="1"/>
      <c r="RK198" s="1"/>
      <c r="RL198" s="1"/>
      <c r="RM198" s="1"/>
      <c r="RN198" s="1"/>
      <c r="RO198" s="1"/>
      <c r="RP198" s="1"/>
      <c r="RQ198" s="1"/>
      <c r="RR198" s="1"/>
      <c r="RS198" s="1"/>
      <c r="RT198" s="1"/>
      <c r="RU198" s="1"/>
      <c r="RV198" s="1"/>
      <c r="RW198" s="1"/>
      <c r="RX198" s="1"/>
      <c r="RY198" s="1"/>
      <c r="RZ198" s="1"/>
      <c r="SA198" s="1"/>
      <c r="SB198" s="1"/>
      <c r="SC198" s="1"/>
      <c r="SD198" s="1"/>
      <c r="SE198" s="1"/>
      <c r="SF198" s="1"/>
      <c r="SG198" s="1"/>
      <c r="SH198" s="1"/>
      <c r="SI198" s="1"/>
      <c r="SJ198" s="1"/>
      <c r="SK198" s="1"/>
      <c r="SL198" s="1"/>
      <c r="SM198" s="1"/>
      <c r="SN198" s="1"/>
      <c r="SO198" s="1"/>
      <c r="SP198" s="1"/>
      <c r="SQ198" s="1"/>
      <c r="SR198" s="1"/>
      <c r="SS198" s="1"/>
      <c r="ST198" s="1"/>
      <c r="SU198" s="1"/>
      <c r="SV198" s="1"/>
      <c r="SW198" s="1"/>
      <c r="SX198" s="1"/>
      <c r="SY198" s="1"/>
      <c r="SZ198" s="1"/>
      <c r="TA198" s="1"/>
      <c r="TB198" s="1"/>
      <c r="TC198" s="1"/>
      <c r="TD198" s="1"/>
      <c r="TE198" s="1"/>
      <c r="TF198" s="1"/>
      <c r="TG198" s="1"/>
      <c r="TH198" s="1"/>
      <c r="TI198" s="1"/>
      <c r="TJ198" s="1"/>
      <c r="TK198" s="1"/>
      <c r="TL198" s="1"/>
      <c r="TM198" s="1"/>
      <c r="TN198" s="1"/>
      <c r="TO198" s="1"/>
      <c r="TP198" s="1"/>
      <c r="TQ198" s="1"/>
      <c r="TR198" s="1"/>
      <c r="TS198" s="1"/>
      <c r="TT198" s="1"/>
      <c r="TU198" s="1"/>
      <c r="TV198" s="1"/>
      <c r="TW198" s="1"/>
      <c r="TX198" s="1"/>
      <c r="TY198" s="1"/>
      <c r="TZ198" s="1"/>
      <c r="UA198" s="1"/>
      <c r="UB198" s="1"/>
      <c r="UC198" s="1"/>
      <c r="UD198" s="1"/>
      <c r="UE198" s="1"/>
      <c r="UF198" s="1"/>
      <c r="UG198" s="1"/>
      <c r="UH198" s="1"/>
      <c r="UI198" s="1"/>
      <c r="UJ198" s="1"/>
      <c r="UK198" s="1"/>
      <c r="UL198" s="1"/>
      <c r="UM198" s="1"/>
      <c r="UN198" s="1"/>
      <c r="UO198" s="1"/>
      <c r="UP198" s="1"/>
      <c r="UQ198" s="1"/>
      <c r="UR198" s="1"/>
      <c r="US198" s="1"/>
      <c r="UT198" s="1"/>
      <c r="UU198" s="1"/>
      <c r="UV198" s="1"/>
      <c r="UW198" s="1"/>
      <c r="UX198" s="1"/>
      <c r="UY198" s="1"/>
      <c r="UZ198" s="1"/>
      <c r="VA198" s="1"/>
      <c r="VB198" s="1"/>
      <c r="VC198" s="1"/>
      <c r="VD198" s="1"/>
      <c r="VE198" s="1"/>
      <c r="VF198" s="1"/>
      <c r="VG198" s="1"/>
      <c r="VH198" s="1"/>
      <c r="VI198" s="1"/>
      <c r="VJ198" s="1"/>
      <c r="VK198" s="1"/>
      <c r="VL198" s="1"/>
      <c r="VM198" s="1"/>
      <c r="VN198" s="1"/>
      <c r="VO198" s="1"/>
      <c r="VP198" s="1"/>
      <c r="VQ198" s="1"/>
      <c r="VR198" s="1"/>
      <c r="VS198" s="1"/>
      <c r="VT198" s="1"/>
      <c r="VU198" s="1"/>
      <c r="VV198" s="1"/>
      <c r="VW198" s="1"/>
      <c r="VX198" s="1"/>
      <c r="VY198" s="1"/>
      <c r="VZ198" s="1"/>
      <c r="WA198" s="1"/>
      <c r="WB198" s="1"/>
      <c r="WC198" s="1"/>
      <c r="WD198" s="1"/>
      <c r="WE198" s="1"/>
      <c r="WF198" s="1"/>
      <c r="WG198" s="1"/>
      <c r="WH198" s="1"/>
      <c r="WI198" s="1"/>
      <c r="WJ198" s="1"/>
      <c r="WK198" s="1"/>
      <c r="WL198" s="1"/>
      <c r="WM198" s="1"/>
      <c r="WN198" s="1"/>
      <c r="WO198" s="1"/>
      <c r="WP198" s="1"/>
      <c r="WQ198" s="1"/>
      <c r="WR198" s="1"/>
      <c r="WS198" s="1"/>
      <c r="WT198" s="1"/>
      <c r="WU198" s="1"/>
      <c r="WV198" s="1"/>
      <c r="WW198" s="1"/>
      <c r="WX198" s="1"/>
      <c r="WY198" s="1"/>
      <c r="WZ198" s="1"/>
      <c r="XA198" s="1"/>
      <c r="XB198" s="1"/>
      <c r="XC198" s="1"/>
      <c r="XD198" s="1"/>
      <c r="XE198" s="1"/>
      <c r="XF198" s="1"/>
      <c r="XG198" s="1"/>
      <c r="XH198" s="1"/>
      <c r="XI198" s="1"/>
      <c r="XJ198" s="1"/>
      <c r="XK198" s="1"/>
      <c r="XL198" s="1"/>
      <c r="XM198" s="1"/>
      <c r="XN198" s="1"/>
      <c r="XO198" s="1"/>
      <c r="XP198" s="1"/>
      <c r="XQ198" s="1"/>
      <c r="XR198" s="1"/>
      <c r="XS198" s="1"/>
      <c r="XT198" s="1"/>
      <c r="XU198" s="1"/>
      <c r="XV198" s="1"/>
      <c r="XW198" s="1"/>
      <c r="XX198" s="1"/>
      <c r="XY198" s="1"/>
      <c r="XZ198" s="1"/>
      <c r="YA198" s="1"/>
      <c r="YB198" s="1"/>
      <c r="YC198" s="1"/>
      <c r="YD198" s="1"/>
      <c r="YE198" s="1"/>
      <c r="YF198" s="1"/>
      <c r="YG198" s="1"/>
      <c r="YH198" s="1"/>
      <c r="YI198" s="1"/>
      <c r="YJ198" s="1"/>
      <c r="YK198" s="1"/>
      <c r="YL198" s="1"/>
      <c r="YM198" s="1"/>
      <c r="YN198" s="1"/>
      <c r="YO198" s="1"/>
      <c r="YP198" s="1"/>
      <c r="YQ198" s="1"/>
      <c r="YR198" s="1"/>
      <c r="YS198" s="1"/>
      <c r="YT198" s="1"/>
      <c r="YU198" s="1"/>
      <c r="YV198" s="1"/>
      <c r="YW198" s="1"/>
      <c r="YX198" s="1"/>
      <c r="YY198" s="1"/>
      <c r="YZ198" s="1"/>
      <c r="ZA198" s="1"/>
      <c r="ZB198" s="1"/>
      <c r="ZC198" s="1"/>
      <c r="ZD198" s="1"/>
      <c r="ZE198" s="1"/>
      <c r="ZF198" s="1"/>
      <c r="ZG198" s="1"/>
      <c r="ZH198" s="1"/>
      <c r="ZI198" s="1"/>
      <c r="ZJ198" s="1"/>
      <c r="ZK198" s="1"/>
      <c r="ZL198" s="1"/>
      <c r="ZM198" s="1"/>
      <c r="ZN198" s="1"/>
      <c r="ZO198" s="1"/>
      <c r="ZP198" s="1"/>
      <c r="ZQ198" s="1"/>
      <c r="ZR198" s="1"/>
      <c r="ZS198" s="1"/>
      <c r="ZT198" s="1"/>
      <c r="ZU198" s="1"/>
      <c r="ZV198" s="1"/>
      <c r="ZW198" s="1"/>
      <c r="ZX198" s="1"/>
      <c r="ZY198" s="1"/>
      <c r="ZZ198" s="1"/>
      <c r="AAA198" s="1"/>
      <c r="AAB198" s="1"/>
      <c r="AAC198" s="1"/>
      <c r="AAD198" s="1"/>
      <c r="AAE198" s="1"/>
      <c r="AAF198" s="1"/>
      <c r="AAG198" s="1"/>
      <c r="AAH198" s="1"/>
      <c r="AAI198" s="1"/>
      <c r="AAJ198" s="1"/>
      <c r="AAK198" s="1"/>
      <c r="AAL198" s="1"/>
      <c r="AAM198" s="1"/>
      <c r="AAN198" s="1"/>
      <c r="AAO198" s="1"/>
      <c r="AAP198" s="1"/>
      <c r="AAQ198" s="1"/>
      <c r="AAR198" s="1"/>
      <c r="AAS198" s="1"/>
      <c r="AAT198" s="1"/>
      <c r="AAU198" s="1"/>
      <c r="AAV198" s="1"/>
      <c r="AAW198" s="1"/>
      <c r="AAX198" s="1"/>
      <c r="AAY198" s="1"/>
      <c r="AAZ198" s="1"/>
      <c r="ABA198" s="1"/>
      <c r="ABB198" s="1"/>
      <c r="ABC198" s="1"/>
      <c r="ABD198" s="1"/>
      <c r="ABE198" s="1"/>
      <c r="ABF198" s="1"/>
      <c r="ABG198" s="1"/>
      <c r="ABH198" s="1"/>
      <c r="ABI198" s="1"/>
      <c r="ABJ198" s="1"/>
      <c r="ABK198" s="1"/>
      <c r="ABL198" s="1"/>
      <c r="ABM198" s="1"/>
      <c r="ABN198" s="1"/>
      <c r="ABO198" s="1"/>
      <c r="ABP198" s="1"/>
      <c r="ABQ198" s="1"/>
      <c r="ABR198" s="1"/>
      <c r="ABS198" s="1"/>
      <c r="ABT198" s="1"/>
      <c r="ABU198" s="1"/>
      <c r="ABV198" s="1"/>
      <c r="ABW198" s="1"/>
      <c r="ABX198" s="1"/>
      <c r="ABY198" s="1"/>
      <c r="ABZ198" s="1"/>
      <c r="ACA198" s="1"/>
      <c r="ACB198" s="1"/>
      <c r="ACC198" s="1"/>
      <c r="ACD198" s="1"/>
      <c r="ACE198" s="1"/>
      <c r="ACF198" s="1"/>
      <c r="ACG198" s="1"/>
      <c r="ACH198" s="1"/>
      <c r="ACI198" s="1"/>
      <c r="ACJ198" s="1"/>
      <c r="ACK198" s="1"/>
      <c r="ACL198" s="1"/>
      <c r="ACM198" s="1"/>
      <c r="ACN198" s="1"/>
      <c r="ACO198" s="1"/>
      <c r="ACP198" s="1"/>
      <c r="ACQ198" s="1"/>
      <c r="ACR198" s="1"/>
      <c r="ACS198" s="1"/>
      <c r="ACT198" s="1"/>
      <c r="ACU198" s="1"/>
      <c r="ACV198" s="1"/>
      <c r="ACW198" s="1"/>
      <c r="ACX198" s="1"/>
      <c r="ACY198" s="1"/>
      <c r="ACZ198" s="1"/>
      <c r="ADA198" s="1"/>
      <c r="ADB198" s="1"/>
      <c r="ADC198" s="1"/>
      <c r="ADD198" s="1"/>
      <c r="ADE198" s="1"/>
      <c r="ADF198" s="1"/>
      <c r="ADG198" s="1"/>
      <c r="ADH198" s="1"/>
      <c r="ADI198" s="1"/>
      <c r="ADJ198" s="1"/>
      <c r="ADK198" s="1"/>
      <c r="ADL198" s="1"/>
      <c r="ADM198" s="1"/>
      <c r="ADN198" s="1"/>
      <c r="ADO198" s="1"/>
      <c r="ADP198" s="1"/>
      <c r="ADQ198" s="1"/>
      <c r="ADR198" s="1"/>
      <c r="ADS198" s="1"/>
      <c r="ADT198" s="1"/>
      <c r="ADU198" s="1"/>
      <c r="ADV198" s="1"/>
      <c r="ADW198" s="1"/>
      <c r="ADX198" s="1"/>
      <c r="ADY198" s="1"/>
      <c r="ADZ198" s="1"/>
      <c r="AEA198" s="1"/>
      <c r="AEB198" s="1"/>
      <c r="AEC198" s="1"/>
      <c r="AED198" s="1"/>
      <c r="AEE198" s="1"/>
      <c r="AEF198" s="1"/>
      <c r="AEG198" s="1"/>
      <c r="AEH198" s="1"/>
      <c r="AEI198" s="1"/>
      <c r="AEJ198" s="1"/>
      <c r="AEK198" s="1"/>
      <c r="AEL198" s="1"/>
      <c r="AEM198" s="1"/>
      <c r="AEN198" s="1"/>
      <c r="AEO198" s="1"/>
      <c r="AEP198" s="1"/>
      <c r="AEQ198" s="1"/>
      <c r="AER198" s="1"/>
      <c r="AES198" s="1"/>
      <c r="AET198" s="1"/>
      <c r="AEU198" s="1"/>
      <c r="AEV198" s="1"/>
      <c r="AEW198" s="1"/>
      <c r="AEX198" s="1"/>
      <c r="AEY198" s="1"/>
      <c r="AEZ198" s="1"/>
      <c r="AFA198" s="1"/>
      <c r="AFB198" s="1"/>
      <c r="AFC198" s="1"/>
      <c r="AFD198" s="1"/>
      <c r="AFE198" s="1"/>
      <c r="AFF198" s="1"/>
      <c r="AFG198" s="1"/>
      <c r="AFH198" s="1"/>
      <c r="AFI198" s="1"/>
      <c r="AFJ198" s="1"/>
      <c r="AFK198" s="1"/>
      <c r="AFL198" s="1"/>
      <c r="AFM198" s="1"/>
      <c r="AFN198" s="1"/>
      <c r="AFO198" s="1"/>
      <c r="AFP198" s="1"/>
      <c r="AFQ198" s="1"/>
      <c r="AFR198" s="1"/>
      <c r="AFS198" s="1"/>
      <c r="AFT198" s="1"/>
      <c r="AFU198" s="1"/>
      <c r="AFV198" s="1"/>
      <c r="AFW198" s="1"/>
      <c r="AFX198" s="1"/>
      <c r="AFY198" s="1"/>
      <c r="AFZ198" s="1"/>
      <c r="AGA198" s="1"/>
      <c r="AGB198" s="1"/>
      <c r="AGC198" s="1"/>
      <c r="AGD198" s="1"/>
      <c r="AGE198" s="1"/>
      <c r="AGF198" s="1"/>
      <c r="AGG198" s="1"/>
      <c r="AGH198" s="1"/>
      <c r="AGI198" s="1"/>
      <c r="AGJ198" s="1"/>
      <c r="AGK198" s="1"/>
      <c r="AGL198" s="1"/>
      <c r="AGM198" s="1"/>
      <c r="AGN198" s="1"/>
      <c r="AGO198" s="1"/>
      <c r="AGP198" s="1"/>
      <c r="AGQ198" s="1"/>
      <c r="AGR198" s="1"/>
      <c r="AGS198" s="1"/>
      <c r="AGT198" s="1"/>
      <c r="AGU198" s="1"/>
      <c r="AGV198" s="1"/>
      <c r="AGW198" s="1"/>
      <c r="AGX198" s="1"/>
      <c r="AGY198" s="1"/>
      <c r="AGZ198" s="1"/>
      <c r="AHA198" s="1"/>
      <c r="AHB198" s="1"/>
      <c r="AHC198" s="1"/>
      <c r="AHD198" s="1"/>
      <c r="AHE198" s="1"/>
      <c r="AHF198" s="1"/>
      <c r="AHG198" s="1"/>
      <c r="AHH198" s="1"/>
      <c r="AHI198" s="1"/>
      <c r="AHJ198" s="1"/>
      <c r="AHK198" s="1"/>
      <c r="AHL198" s="1"/>
      <c r="AHM198" s="1"/>
      <c r="AHN198" s="1"/>
      <c r="AHO198" s="1"/>
      <c r="AHP198" s="1"/>
      <c r="AHQ198" s="1"/>
      <c r="AHR198" s="1"/>
      <c r="AHS198" s="1"/>
      <c r="AHT198" s="1"/>
      <c r="AHU198" s="1"/>
      <c r="AHV198" s="1"/>
      <c r="AHW198" s="1"/>
      <c r="AHX198" s="1"/>
      <c r="AHY198" s="1"/>
      <c r="AHZ198" s="1"/>
      <c r="AIA198" s="1"/>
      <c r="AIB198" s="1"/>
      <c r="AIC198" s="1"/>
      <c r="AID198" s="1"/>
      <c r="AIE198" s="1"/>
      <c r="AIF198" s="1"/>
      <c r="AIG198" s="1"/>
      <c r="AIH198" s="1"/>
      <c r="AII198" s="1"/>
      <c r="AIJ198" s="1"/>
      <c r="AIK198" s="1"/>
      <c r="AIL198" s="1"/>
      <c r="AIM198" s="1"/>
      <c r="AIN198" s="1"/>
      <c r="AIO198" s="1"/>
      <c r="AIP198" s="1"/>
      <c r="AIQ198" s="1"/>
      <c r="AIR198" s="1"/>
      <c r="AIS198" s="1"/>
      <c r="AIT198" s="1"/>
      <c r="AIU198" s="1"/>
      <c r="AIV198" s="1"/>
      <c r="AIW198" s="1"/>
      <c r="AIX198" s="1"/>
      <c r="AIY198" s="1"/>
      <c r="AIZ198" s="1"/>
      <c r="AJA198" s="1"/>
      <c r="AJB198" s="1"/>
      <c r="AJC198" s="1"/>
      <c r="AJD198" s="1"/>
      <c r="AJE198" s="1"/>
      <c r="AJF198" s="1"/>
      <c r="AJG198" s="1"/>
      <c r="AJH198" s="1"/>
      <c r="AJI198" s="1"/>
      <c r="AJJ198" s="1"/>
      <c r="AJK198" s="1"/>
      <c r="AJL198" s="1"/>
      <c r="AJM198" s="1"/>
      <c r="AJN198" s="1"/>
      <c r="AJO198" s="1"/>
      <c r="AJP198" s="1"/>
      <c r="AJQ198" s="1"/>
      <c r="AJR198" s="1"/>
      <c r="AJS198" s="1"/>
      <c r="AJT198" s="1"/>
      <c r="AJU198" s="1"/>
      <c r="AJV198" s="1"/>
      <c r="AJW198" s="1"/>
      <c r="AJX198" s="1"/>
      <c r="AJY198" s="1"/>
      <c r="AJZ198" s="1"/>
      <c r="AKA198" s="1"/>
      <c r="AKB198" s="1"/>
      <c r="AKC198" s="1"/>
      <c r="AKD198" s="1"/>
      <c r="AKE198" s="1"/>
      <c r="AKF198" s="1"/>
      <c r="AKG198" s="1"/>
      <c r="AKH198" s="1"/>
      <c r="AKI198" s="1"/>
      <c r="AKJ198" s="1"/>
      <c r="AKK198" s="1"/>
      <c r="AKL198" s="1"/>
      <c r="AKM198" s="1"/>
      <c r="AKN198" s="1"/>
      <c r="AKO198" s="1"/>
      <c r="AKP198" s="1"/>
      <c r="AKQ198" s="1"/>
      <c r="AKR198" s="1"/>
      <c r="AKS198" s="1"/>
      <c r="AKT198" s="1"/>
      <c r="AKU198" s="1"/>
      <c r="AKV198" s="1"/>
      <c r="AKW198" s="1"/>
      <c r="AKX198" s="1"/>
      <c r="AKY198" s="1"/>
      <c r="AKZ198" s="1"/>
      <c r="ALA198" s="1"/>
      <c r="ALB198" s="1"/>
      <c r="ALC198" s="1"/>
      <c r="ALD198" s="1"/>
      <c r="ALE198" s="1"/>
      <c r="ALF198" s="1"/>
      <c r="ALG198" s="1"/>
      <c r="ALH198" s="1"/>
      <c r="ALI198" s="1"/>
      <c r="ALJ198" s="1"/>
      <c r="ALK198" s="1"/>
      <c r="ALL198" s="1"/>
      <c r="ALM198" s="1"/>
      <c r="ALN198" s="1"/>
      <c r="ALO198" s="1"/>
      <c r="ALP198" s="1"/>
      <c r="ALQ198" s="1"/>
      <c r="ALR198" s="1"/>
      <c r="ALS198" s="1"/>
      <c r="ALT198" s="1"/>
      <c r="ALU198" s="1"/>
      <c r="ALV198" s="1"/>
      <c r="ALW198" s="1"/>
      <c r="ALX198" s="1"/>
      <c r="ALY198" s="1"/>
      <c r="ALZ198" s="1"/>
      <c r="AMA198" s="1"/>
      <c r="AMB198" s="1"/>
      <c r="AMC198" s="1"/>
      <c r="AMD198" s="1"/>
      <c r="AME198" s="1"/>
      <c r="AMF198" s="1"/>
      <c r="AMG198" s="1"/>
      <c r="AMH198" s="1"/>
      <c r="AMI198" s="1"/>
      <c r="AMJ198" s="1"/>
      <c r="AMK198" s="1"/>
      <c r="AML198" s="1"/>
      <c r="AMM198" s="1"/>
      <c r="AMN198" s="1"/>
      <c r="AMO198" s="1"/>
      <c r="AMP198" s="1"/>
      <c r="AMQ198" s="1"/>
      <c r="AMR198" s="1"/>
      <c r="AMS198" s="1"/>
      <c r="AMT198" s="1"/>
      <c r="AMU198" s="1"/>
      <c r="AMV198" s="1"/>
      <c r="AMW198" s="1"/>
      <c r="AMX198" s="1"/>
      <c r="AMY198" s="1"/>
      <c r="AMZ198" s="1"/>
      <c r="ANA198" s="1"/>
      <c r="ANB198" s="1"/>
      <c r="ANC198" s="1"/>
      <c r="AND198" s="1"/>
      <c r="ANE198" s="1"/>
      <c r="ANF198" s="1"/>
      <c r="ANG198" s="1"/>
      <c r="ANH198" s="1"/>
      <c r="ANI198" s="1"/>
      <c r="ANJ198" s="1"/>
      <c r="ANK198" s="1"/>
      <c r="ANL198" s="1"/>
      <c r="ANM198" s="1"/>
      <c r="ANN198" s="1"/>
      <c r="ANO198" s="1"/>
      <c r="ANP198" s="1"/>
      <c r="ANQ198" s="1"/>
      <c r="ANR198" s="1"/>
      <c r="ANS198" s="1"/>
      <c r="ANT198" s="1"/>
      <c r="ANU198" s="1"/>
      <c r="ANV198" s="1"/>
      <c r="ANW198" s="1"/>
      <c r="ANX198" s="1"/>
      <c r="ANY198" s="1"/>
      <c r="ANZ198" s="1"/>
      <c r="AOA198" s="1"/>
      <c r="AOB198" s="1"/>
      <c r="AOC198" s="1"/>
      <c r="AOD198" s="1"/>
      <c r="AOE198" s="1"/>
      <c r="AOF198" s="1"/>
      <c r="AOG198" s="1"/>
      <c r="AOH198" s="1"/>
      <c r="AOI198" s="1"/>
      <c r="AOJ198" s="1"/>
      <c r="AOK198" s="1"/>
      <c r="AOL198" s="1"/>
      <c r="AOM198" s="1"/>
      <c r="AON198" s="1"/>
      <c r="AOO198" s="1"/>
      <c r="AOP198" s="1"/>
      <c r="AOQ198" s="1"/>
      <c r="AOR198" s="1"/>
      <c r="AOS198" s="1"/>
      <c r="AOT198" s="1"/>
      <c r="AOU198" s="1"/>
      <c r="AOV198" s="1"/>
      <c r="AOW198" s="1"/>
      <c r="AOX198" s="1"/>
      <c r="AOY198" s="1"/>
      <c r="AOZ198" s="1"/>
      <c r="APA198" s="1"/>
      <c r="APB198" s="1"/>
      <c r="APC198" s="1"/>
      <c r="APD198" s="1"/>
      <c r="APE198" s="1"/>
      <c r="APF198" s="1"/>
    </row>
    <row r="199" spans="1:1098" ht="12" customHeight="1" x14ac:dyDescent="0.2">
      <c r="A199" s="19"/>
      <c r="B199" s="19"/>
      <c r="C199" s="19"/>
      <c r="D199" s="19"/>
      <c r="E199" s="19"/>
      <c r="F199" s="20"/>
      <c r="G199" s="20"/>
      <c r="H199" s="19"/>
      <c r="I199" s="19"/>
    </row>
  </sheetData>
  <mergeCells count="13">
    <mergeCell ref="A197:I198"/>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35433070866141736" bottom="0.35433070866141736"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EF277-E33F-4EDE-91B9-0DB3D3DC7DF6}">
  <sheetPr>
    <tabColor theme="5" tint="0.59999389629810485"/>
  </sheetPr>
  <dimension ref="A1:APK182"/>
  <sheetViews>
    <sheetView zoomScaleNormal="100" workbookViewId="0">
      <selection activeCell="H1" sqref="H1:I1"/>
    </sheetView>
  </sheetViews>
  <sheetFormatPr defaultColWidth="9.140625" defaultRowHeight="12.75" x14ac:dyDescent="0.2"/>
  <cols>
    <col min="1" max="1" width="41" style="1" customWidth="1"/>
    <col min="2" max="2" width="11.28515625" style="1" customWidth="1"/>
    <col min="3" max="3" width="10" style="1" customWidth="1"/>
    <col min="4" max="4" width="11.5703125" style="1" customWidth="1"/>
    <col min="5" max="5" width="13.28515625" style="1" customWidth="1"/>
    <col min="6" max="6" width="12.5703125" style="1" customWidth="1"/>
    <col min="7" max="7" width="10.7109375" style="1" customWidth="1"/>
    <col min="8" max="8" width="18.85546875" style="1" customWidth="1"/>
    <col min="9" max="9" width="14.5703125" style="1" customWidth="1"/>
    <col min="10" max="16384" width="9.140625" style="1"/>
  </cols>
  <sheetData>
    <row r="1" spans="1:9" x14ac:dyDescent="0.2">
      <c r="H1" s="569" t="s">
        <v>903</v>
      </c>
      <c r="I1" s="569"/>
    </row>
    <row r="2" spans="1:9" s="4" customFormat="1" ht="39.75" customHeight="1" x14ac:dyDescent="0.2">
      <c r="A2" s="570" t="s">
        <v>13</v>
      </c>
      <c r="B2" s="570"/>
      <c r="C2" s="570"/>
      <c r="D2" s="570"/>
      <c r="E2" s="570"/>
      <c r="F2" s="570"/>
      <c r="G2" s="570"/>
      <c r="H2" s="570"/>
      <c r="I2" s="570"/>
    </row>
    <row r="4" spans="1:9" x14ac:dyDescent="0.2">
      <c r="A4" s="326" t="s">
        <v>836</v>
      </c>
    </row>
    <row r="5" spans="1:9" x14ac:dyDescent="0.2">
      <c r="A5" s="1" t="s">
        <v>838</v>
      </c>
      <c r="D5" s="19">
        <v>140</v>
      </c>
      <c r="E5" s="19">
        <v>160</v>
      </c>
    </row>
    <row r="6" spans="1:9" x14ac:dyDescent="0.2">
      <c r="E6" s="5"/>
      <c r="H6" s="6"/>
    </row>
    <row r="7" spans="1:9" ht="45.75" customHeight="1" x14ac:dyDescent="0.2">
      <c r="A7" s="571"/>
      <c r="B7" s="571" t="s">
        <v>6</v>
      </c>
      <c r="C7" s="567" t="s">
        <v>8</v>
      </c>
      <c r="D7" s="567"/>
      <c r="E7" s="567"/>
      <c r="F7" s="567" t="s">
        <v>4</v>
      </c>
      <c r="G7" s="567" t="s">
        <v>71</v>
      </c>
      <c r="H7" s="572" t="s">
        <v>9</v>
      </c>
      <c r="I7" s="573" t="s">
        <v>2</v>
      </c>
    </row>
    <row r="8" spans="1:9" ht="24" customHeight="1" x14ac:dyDescent="0.2">
      <c r="A8" s="571"/>
      <c r="B8" s="571"/>
      <c r="C8" s="574" t="s">
        <v>14</v>
      </c>
      <c r="D8" s="574" t="s">
        <v>72</v>
      </c>
      <c r="E8" s="567" t="s">
        <v>10</v>
      </c>
      <c r="F8" s="567"/>
      <c r="G8" s="567"/>
      <c r="H8" s="572"/>
      <c r="I8" s="573"/>
    </row>
    <row r="9" spans="1:9" ht="71.45" customHeight="1" x14ac:dyDescent="0.2">
      <c r="A9" s="571"/>
      <c r="B9" s="571"/>
      <c r="C9" s="575"/>
      <c r="D9" s="575"/>
      <c r="E9" s="567"/>
      <c r="F9" s="567"/>
      <c r="G9" s="567"/>
      <c r="H9" s="572"/>
      <c r="I9" s="573"/>
    </row>
    <row r="10" spans="1:9" ht="25.15" customHeight="1" x14ac:dyDescent="0.2">
      <c r="A10" s="25">
        <v>1</v>
      </c>
      <c r="B10" s="223">
        <v>2</v>
      </c>
      <c r="C10" s="223" t="s">
        <v>77</v>
      </c>
      <c r="D10" s="223">
        <v>4</v>
      </c>
      <c r="E10" s="223">
        <v>5</v>
      </c>
      <c r="F10" s="223">
        <v>6</v>
      </c>
      <c r="G10" s="223">
        <v>7</v>
      </c>
      <c r="H10" s="223">
        <v>8</v>
      </c>
      <c r="I10" s="223" t="s">
        <v>78</v>
      </c>
    </row>
    <row r="11" spans="1:9" s="4" customFormat="1" x14ac:dyDescent="0.2">
      <c r="A11" s="8" t="s">
        <v>0</v>
      </c>
      <c r="B11" s="208">
        <f>B12+B22+B52+B64+B68+B76+B90+B105+B112+B127+B130+B145+B165+B168+B150+B159</f>
        <v>113</v>
      </c>
      <c r="C11" s="208"/>
      <c r="D11" s="208"/>
      <c r="E11" s="208">
        <f t="shared" ref="E11:I11" si="0">E12+E22+E52+E64+E68+E76+E90+E105+E112+E127+E130+E145+E165+E168+E150+E159</f>
        <v>3381.5</v>
      </c>
      <c r="F11" s="208"/>
      <c r="G11" s="208"/>
      <c r="H11" s="74">
        <f t="shared" si="0"/>
        <v>47502.990000000005</v>
      </c>
      <c r="I11" s="74">
        <f t="shared" si="0"/>
        <v>58708.93</v>
      </c>
    </row>
    <row r="12" spans="1:9" s="4" customFormat="1" x14ac:dyDescent="0.2">
      <c r="A12" s="8" t="s">
        <v>21</v>
      </c>
      <c r="B12" s="208">
        <f>B13+B16</f>
        <v>7</v>
      </c>
      <c r="C12" s="208"/>
      <c r="D12" s="208"/>
      <c r="E12" s="208">
        <f t="shared" ref="E12:I12" si="1">E13+E16</f>
        <v>334</v>
      </c>
      <c r="F12" s="208"/>
      <c r="G12" s="208"/>
      <c r="H12" s="208">
        <f t="shared" si="1"/>
        <v>4943.67</v>
      </c>
      <c r="I12" s="208">
        <f t="shared" si="1"/>
        <v>6109.87</v>
      </c>
    </row>
    <row r="13" spans="1:9" ht="24.6" customHeight="1" x14ac:dyDescent="0.2">
      <c r="A13" s="332" t="s">
        <v>16</v>
      </c>
      <c r="B13" s="10">
        <f>B14+B15</f>
        <v>2</v>
      </c>
      <c r="C13" s="10"/>
      <c r="D13" s="10"/>
      <c r="E13" s="10">
        <f t="shared" ref="E13:H13" si="2">E14+E15</f>
        <v>82</v>
      </c>
      <c r="F13" s="10"/>
      <c r="G13" s="224"/>
      <c r="H13" s="352">
        <f t="shared" si="2"/>
        <v>1672.63</v>
      </c>
      <c r="I13" s="352">
        <f>I14+I15</f>
        <v>2067.1999999999998</v>
      </c>
    </row>
    <row r="14" spans="1:9" x14ac:dyDescent="0.2">
      <c r="A14" s="9" t="s">
        <v>588</v>
      </c>
      <c r="B14" s="11">
        <v>1</v>
      </c>
      <c r="C14" s="11">
        <f>D14+E14</f>
        <v>207</v>
      </c>
      <c r="D14" s="11">
        <v>158</v>
      </c>
      <c r="E14" s="226">
        <v>49</v>
      </c>
      <c r="F14" s="11"/>
      <c r="G14" s="354">
        <v>10.199</v>
      </c>
      <c r="H14" s="12">
        <f>ROUND(G14*E14*2,2)</f>
        <v>999.5</v>
      </c>
      <c r="I14" s="12">
        <f>ROUND(H14*0.2359+H14,2)</f>
        <v>1235.28</v>
      </c>
    </row>
    <row r="15" spans="1:9" x14ac:dyDescent="0.2">
      <c r="A15" s="9" t="s">
        <v>588</v>
      </c>
      <c r="B15" s="11">
        <v>1</v>
      </c>
      <c r="C15" s="11">
        <f>D15+E15</f>
        <v>191</v>
      </c>
      <c r="D15" s="11">
        <v>158</v>
      </c>
      <c r="E15" s="226">
        <v>33</v>
      </c>
      <c r="F15" s="11"/>
      <c r="G15" s="354">
        <v>10.199</v>
      </c>
      <c r="H15" s="12">
        <f>ROUND(G15*E15*2,2)</f>
        <v>673.13</v>
      </c>
      <c r="I15" s="12">
        <f t="shared" ref="I15:I60" si="3">ROUND(H15*0.2359+H15,2)</f>
        <v>831.92</v>
      </c>
    </row>
    <row r="16" spans="1:9" ht="38.25" x14ac:dyDescent="0.2">
      <c r="A16" s="332" t="s">
        <v>17</v>
      </c>
      <c r="B16" s="10">
        <f>SUM(B17:B21)</f>
        <v>5</v>
      </c>
      <c r="C16" s="10"/>
      <c r="D16" s="10"/>
      <c r="E16" s="10">
        <f>SUM(E17:E21)</f>
        <v>252</v>
      </c>
      <c r="F16" s="10"/>
      <c r="G16" s="207"/>
      <c r="H16" s="352">
        <f>SUM(H17:H21)</f>
        <v>3271.04</v>
      </c>
      <c r="I16" s="352">
        <f>SUM(I17:I21)</f>
        <v>4042.67</v>
      </c>
    </row>
    <row r="17" spans="1:9" x14ac:dyDescent="0.2">
      <c r="A17" s="9" t="s">
        <v>20</v>
      </c>
      <c r="B17" s="11">
        <v>1</v>
      </c>
      <c r="C17" s="11">
        <f>D17+E17</f>
        <v>174</v>
      </c>
      <c r="D17" s="11">
        <v>158</v>
      </c>
      <c r="E17" s="226">
        <v>16</v>
      </c>
      <c r="F17" s="11"/>
      <c r="G17" s="354">
        <v>6.7469999999999999</v>
      </c>
      <c r="H17" s="12">
        <f>ROUND(G17*E17*2,2)</f>
        <v>215.9</v>
      </c>
      <c r="I17" s="12">
        <f t="shared" si="3"/>
        <v>266.83</v>
      </c>
    </row>
    <row r="18" spans="1:9" x14ac:dyDescent="0.2">
      <c r="A18" s="9" t="s">
        <v>20</v>
      </c>
      <c r="B18" s="11">
        <v>1</v>
      </c>
      <c r="C18" s="11">
        <f t="shared" ref="C18:C21" si="4">D18+E18</f>
        <v>184</v>
      </c>
      <c r="D18" s="11">
        <v>158</v>
      </c>
      <c r="E18" s="226">
        <v>26</v>
      </c>
      <c r="F18" s="11"/>
      <c r="G18" s="354">
        <v>6.7469999999999999</v>
      </c>
      <c r="H18" s="12">
        <f t="shared" ref="H18:H21" si="5">ROUND(G18*E18*2,2)</f>
        <v>350.84</v>
      </c>
      <c r="I18" s="12">
        <f t="shared" si="3"/>
        <v>433.6</v>
      </c>
    </row>
    <row r="19" spans="1:9" x14ac:dyDescent="0.2">
      <c r="A19" s="9" t="s">
        <v>20</v>
      </c>
      <c r="B19" s="11">
        <v>1</v>
      </c>
      <c r="C19" s="11">
        <f t="shared" si="4"/>
        <v>210</v>
      </c>
      <c r="D19" s="11">
        <v>158</v>
      </c>
      <c r="E19" s="226">
        <v>52</v>
      </c>
      <c r="F19" s="11"/>
      <c r="G19" s="354">
        <v>6.7469999999999999</v>
      </c>
      <c r="H19" s="12">
        <f t="shared" si="5"/>
        <v>701.69</v>
      </c>
      <c r="I19" s="12">
        <f t="shared" si="3"/>
        <v>867.22</v>
      </c>
    </row>
    <row r="20" spans="1:9" x14ac:dyDescent="0.2">
      <c r="A20" s="9" t="s">
        <v>20</v>
      </c>
      <c r="B20" s="11">
        <v>1</v>
      </c>
      <c r="C20" s="11">
        <f t="shared" si="4"/>
        <v>238</v>
      </c>
      <c r="D20" s="11">
        <v>158</v>
      </c>
      <c r="E20" s="226">
        <v>80</v>
      </c>
      <c r="F20" s="11"/>
      <c r="G20" s="354">
        <v>5.9379999999999997</v>
      </c>
      <c r="H20" s="12">
        <f t="shared" si="5"/>
        <v>950.08</v>
      </c>
      <c r="I20" s="12">
        <f t="shared" si="3"/>
        <v>1174.2</v>
      </c>
    </row>
    <row r="21" spans="1:9" x14ac:dyDescent="0.2">
      <c r="A21" s="9" t="s">
        <v>20</v>
      </c>
      <c r="B21" s="11">
        <v>1</v>
      </c>
      <c r="C21" s="11">
        <f t="shared" si="4"/>
        <v>236</v>
      </c>
      <c r="D21" s="11">
        <v>158</v>
      </c>
      <c r="E21" s="226">
        <v>78</v>
      </c>
      <c r="F21" s="11"/>
      <c r="G21" s="354">
        <v>6.7469999999999999</v>
      </c>
      <c r="H21" s="12">
        <f t="shared" si="5"/>
        <v>1052.53</v>
      </c>
      <c r="I21" s="12">
        <f t="shared" si="3"/>
        <v>1300.82</v>
      </c>
    </row>
    <row r="22" spans="1:9" ht="27.75" customHeight="1" x14ac:dyDescent="0.2">
      <c r="A22" s="15" t="s">
        <v>24</v>
      </c>
      <c r="B22" s="208">
        <f>B23+B28+B42+B48</f>
        <v>25</v>
      </c>
      <c r="C22" s="208"/>
      <c r="D22" s="208"/>
      <c r="E22" s="208">
        <f>E23+E28+E42+E48</f>
        <v>984</v>
      </c>
      <c r="F22" s="208"/>
      <c r="G22" s="209"/>
      <c r="H22" s="74">
        <f>H23+H28+H42+H48</f>
        <v>13374.179999999998</v>
      </c>
      <c r="I22" s="74">
        <f>I23+I28+I42+I48</f>
        <v>16529.14</v>
      </c>
    </row>
    <row r="23" spans="1:9" ht="25.5" x14ac:dyDescent="0.2">
      <c r="A23" s="332" t="s">
        <v>16</v>
      </c>
      <c r="B23" s="10">
        <f>SUM(B24:B27)</f>
        <v>4</v>
      </c>
      <c r="C23" s="10"/>
      <c r="D23" s="10"/>
      <c r="E23" s="10">
        <f t="shared" ref="E23:H23" si="6">SUM(E24:E27)</f>
        <v>203</v>
      </c>
      <c r="F23" s="10"/>
      <c r="G23" s="207"/>
      <c r="H23" s="352">
        <f t="shared" si="6"/>
        <v>4407.53</v>
      </c>
      <c r="I23" s="352">
        <f t="shared" ref="I23" si="7">SUM(I24:I27)</f>
        <v>5447.26</v>
      </c>
    </row>
    <row r="24" spans="1:9" ht="14.25" customHeight="1" x14ac:dyDescent="0.2">
      <c r="A24" s="9" t="s">
        <v>25</v>
      </c>
      <c r="B24" s="11">
        <v>1</v>
      </c>
      <c r="C24" s="11">
        <f>D24+E24</f>
        <v>224</v>
      </c>
      <c r="D24" s="11">
        <v>158</v>
      </c>
      <c r="E24" s="226">
        <v>66</v>
      </c>
      <c r="F24" s="11"/>
      <c r="G24" s="354">
        <v>10.856</v>
      </c>
      <c r="H24" s="12">
        <f t="shared" ref="H24:H47" si="8">ROUND(G24*E24*2,2)</f>
        <v>1432.99</v>
      </c>
      <c r="I24" s="12">
        <f t="shared" si="3"/>
        <v>1771.03</v>
      </c>
    </row>
    <row r="25" spans="1:9" ht="14.25" customHeight="1" x14ac:dyDescent="0.2">
      <c r="A25" s="9" t="s">
        <v>25</v>
      </c>
      <c r="B25" s="11">
        <v>1</v>
      </c>
      <c r="C25" s="11">
        <f t="shared" ref="C25:C27" si="9">D25+E25</f>
        <v>192</v>
      </c>
      <c r="D25" s="11">
        <v>158</v>
      </c>
      <c r="E25" s="226">
        <v>34</v>
      </c>
      <c r="F25" s="11"/>
      <c r="G25" s="354">
        <v>10.856</v>
      </c>
      <c r="H25" s="12">
        <f t="shared" si="8"/>
        <v>738.21</v>
      </c>
      <c r="I25" s="12">
        <f t="shared" si="3"/>
        <v>912.35</v>
      </c>
    </row>
    <row r="26" spans="1:9" ht="14.25" customHeight="1" x14ac:dyDescent="0.2">
      <c r="A26" s="9" t="s">
        <v>25</v>
      </c>
      <c r="B26" s="11">
        <v>1</v>
      </c>
      <c r="C26" s="11">
        <f t="shared" si="9"/>
        <v>224</v>
      </c>
      <c r="D26" s="11">
        <v>158</v>
      </c>
      <c r="E26" s="226">
        <v>66</v>
      </c>
      <c r="F26" s="11"/>
      <c r="G26" s="354">
        <v>10.856</v>
      </c>
      <c r="H26" s="12">
        <f t="shared" si="8"/>
        <v>1432.99</v>
      </c>
      <c r="I26" s="12">
        <f t="shared" si="3"/>
        <v>1771.03</v>
      </c>
    </row>
    <row r="27" spans="1:9" ht="14.25" customHeight="1" x14ac:dyDescent="0.2">
      <c r="A27" s="9" t="s">
        <v>25</v>
      </c>
      <c r="B27" s="11">
        <v>1</v>
      </c>
      <c r="C27" s="11">
        <f t="shared" si="9"/>
        <v>195</v>
      </c>
      <c r="D27" s="11">
        <v>158</v>
      </c>
      <c r="E27" s="226">
        <v>37</v>
      </c>
      <c r="F27" s="11"/>
      <c r="G27" s="354">
        <v>10.856</v>
      </c>
      <c r="H27" s="12">
        <f t="shared" si="8"/>
        <v>803.34</v>
      </c>
      <c r="I27" s="12">
        <f t="shared" si="3"/>
        <v>992.85</v>
      </c>
    </row>
    <row r="28" spans="1:9" ht="38.25" x14ac:dyDescent="0.2">
      <c r="A28" s="332" t="s">
        <v>17</v>
      </c>
      <c r="B28" s="10">
        <f>SUM(B29:B41)</f>
        <v>13</v>
      </c>
      <c r="C28" s="10"/>
      <c r="D28" s="10"/>
      <c r="E28" s="10">
        <f>SUM(E29:E41)</f>
        <v>504</v>
      </c>
      <c r="F28" s="10"/>
      <c r="G28" s="207"/>
      <c r="H28" s="352">
        <f>SUM(H29:H41)</f>
        <v>6279.8399999999992</v>
      </c>
      <c r="I28" s="352">
        <f>SUM(I29:I41)</f>
        <v>7761.25</v>
      </c>
    </row>
    <row r="29" spans="1:9" x14ac:dyDescent="0.2">
      <c r="A29" s="9" t="s">
        <v>26</v>
      </c>
      <c r="B29" s="11">
        <v>1</v>
      </c>
      <c r="C29" s="11">
        <f t="shared" ref="C29:C41" si="10">D29+E29</f>
        <v>179</v>
      </c>
      <c r="D29" s="11">
        <v>158</v>
      </c>
      <c r="E29" s="226">
        <v>21</v>
      </c>
      <c r="F29" s="11"/>
      <c r="G29" s="27">
        <v>6.23</v>
      </c>
      <c r="H29" s="12">
        <f t="shared" si="8"/>
        <v>261.66000000000003</v>
      </c>
      <c r="I29" s="12">
        <f t="shared" si="3"/>
        <v>323.39</v>
      </c>
    </row>
    <row r="30" spans="1:9" x14ac:dyDescent="0.2">
      <c r="A30" s="9" t="s">
        <v>26</v>
      </c>
      <c r="B30" s="11">
        <v>1</v>
      </c>
      <c r="C30" s="11">
        <f t="shared" si="10"/>
        <v>197</v>
      </c>
      <c r="D30" s="11">
        <v>158</v>
      </c>
      <c r="E30" s="226">
        <v>39</v>
      </c>
      <c r="F30" s="11"/>
      <c r="G30" s="27">
        <v>6.23</v>
      </c>
      <c r="H30" s="12">
        <f t="shared" si="8"/>
        <v>485.94</v>
      </c>
      <c r="I30" s="12">
        <f t="shared" si="3"/>
        <v>600.57000000000005</v>
      </c>
    </row>
    <row r="31" spans="1:9" x14ac:dyDescent="0.2">
      <c r="A31" s="9" t="s">
        <v>26</v>
      </c>
      <c r="B31" s="11">
        <v>1</v>
      </c>
      <c r="C31" s="11">
        <f t="shared" si="10"/>
        <v>195</v>
      </c>
      <c r="D31" s="11">
        <v>158</v>
      </c>
      <c r="E31" s="226">
        <v>37</v>
      </c>
      <c r="F31" s="11"/>
      <c r="G31" s="27">
        <v>6.23</v>
      </c>
      <c r="H31" s="12">
        <f t="shared" si="8"/>
        <v>461.02</v>
      </c>
      <c r="I31" s="12">
        <f t="shared" si="3"/>
        <v>569.77</v>
      </c>
    </row>
    <row r="32" spans="1:9" x14ac:dyDescent="0.2">
      <c r="A32" s="9" t="s">
        <v>26</v>
      </c>
      <c r="B32" s="11">
        <v>1</v>
      </c>
      <c r="C32" s="11">
        <f t="shared" si="10"/>
        <v>215</v>
      </c>
      <c r="D32" s="11">
        <v>158</v>
      </c>
      <c r="E32" s="226">
        <v>57</v>
      </c>
      <c r="F32" s="11"/>
      <c r="G32" s="27">
        <v>6.23</v>
      </c>
      <c r="H32" s="12">
        <f t="shared" si="8"/>
        <v>710.22</v>
      </c>
      <c r="I32" s="12">
        <f t="shared" si="3"/>
        <v>877.76</v>
      </c>
    </row>
    <row r="33" spans="1:9" x14ac:dyDescent="0.2">
      <c r="A33" s="9" t="s">
        <v>26</v>
      </c>
      <c r="B33" s="11">
        <v>1</v>
      </c>
      <c r="C33" s="11">
        <f t="shared" si="10"/>
        <v>193</v>
      </c>
      <c r="D33" s="11">
        <v>158</v>
      </c>
      <c r="E33" s="226">
        <v>35</v>
      </c>
      <c r="F33" s="11"/>
      <c r="G33" s="27">
        <v>6.23</v>
      </c>
      <c r="H33" s="12">
        <f t="shared" si="8"/>
        <v>436.1</v>
      </c>
      <c r="I33" s="12">
        <f t="shared" si="3"/>
        <v>538.98</v>
      </c>
    </row>
    <row r="34" spans="1:9" x14ac:dyDescent="0.2">
      <c r="A34" s="9" t="s">
        <v>26</v>
      </c>
      <c r="B34" s="11">
        <v>1</v>
      </c>
      <c r="C34" s="11">
        <f t="shared" si="10"/>
        <v>191</v>
      </c>
      <c r="D34" s="11">
        <v>158</v>
      </c>
      <c r="E34" s="226">
        <v>33</v>
      </c>
      <c r="F34" s="11"/>
      <c r="G34" s="27">
        <v>6.23</v>
      </c>
      <c r="H34" s="12">
        <f t="shared" si="8"/>
        <v>411.18</v>
      </c>
      <c r="I34" s="12">
        <f t="shared" si="3"/>
        <v>508.18</v>
      </c>
    </row>
    <row r="35" spans="1:9" x14ac:dyDescent="0.2">
      <c r="A35" s="9" t="s">
        <v>26</v>
      </c>
      <c r="B35" s="11">
        <v>1</v>
      </c>
      <c r="C35" s="11">
        <f t="shared" si="10"/>
        <v>199</v>
      </c>
      <c r="D35" s="11">
        <v>158</v>
      </c>
      <c r="E35" s="226">
        <v>41</v>
      </c>
      <c r="F35" s="11"/>
      <c r="G35" s="27">
        <v>6.23</v>
      </c>
      <c r="H35" s="12">
        <f t="shared" si="8"/>
        <v>510.86</v>
      </c>
      <c r="I35" s="12">
        <f t="shared" si="3"/>
        <v>631.37</v>
      </c>
    </row>
    <row r="36" spans="1:9" x14ac:dyDescent="0.2">
      <c r="A36" s="9" t="s">
        <v>26</v>
      </c>
      <c r="B36" s="11">
        <v>1</v>
      </c>
      <c r="C36" s="11">
        <f t="shared" si="10"/>
        <v>201</v>
      </c>
      <c r="D36" s="11">
        <v>158</v>
      </c>
      <c r="E36" s="226">
        <v>43</v>
      </c>
      <c r="F36" s="11"/>
      <c r="G36" s="27">
        <v>6.23</v>
      </c>
      <c r="H36" s="12">
        <f t="shared" si="8"/>
        <v>535.78</v>
      </c>
      <c r="I36" s="12">
        <f t="shared" si="3"/>
        <v>662.17</v>
      </c>
    </row>
    <row r="37" spans="1:9" x14ac:dyDescent="0.2">
      <c r="A37" s="9" t="s">
        <v>26</v>
      </c>
      <c r="B37" s="11">
        <v>1</v>
      </c>
      <c r="C37" s="11">
        <f t="shared" si="10"/>
        <v>193</v>
      </c>
      <c r="D37" s="11">
        <v>158</v>
      </c>
      <c r="E37" s="226">
        <v>35</v>
      </c>
      <c r="F37" s="11"/>
      <c r="G37" s="27">
        <v>6.23</v>
      </c>
      <c r="H37" s="12">
        <f t="shared" si="8"/>
        <v>436.1</v>
      </c>
      <c r="I37" s="12">
        <f t="shared" si="3"/>
        <v>538.98</v>
      </c>
    </row>
    <row r="38" spans="1:9" x14ac:dyDescent="0.2">
      <c r="A38" s="9" t="s">
        <v>26</v>
      </c>
      <c r="B38" s="11">
        <v>1</v>
      </c>
      <c r="C38" s="11">
        <f t="shared" si="10"/>
        <v>202</v>
      </c>
      <c r="D38" s="11">
        <v>158</v>
      </c>
      <c r="E38" s="226">
        <v>44</v>
      </c>
      <c r="F38" s="11"/>
      <c r="G38" s="27">
        <v>6.23</v>
      </c>
      <c r="H38" s="12">
        <f t="shared" si="8"/>
        <v>548.24</v>
      </c>
      <c r="I38" s="12">
        <f t="shared" si="3"/>
        <v>677.57</v>
      </c>
    </row>
    <row r="39" spans="1:9" x14ac:dyDescent="0.2">
      <c r="A39" s="9" t="s">
        <v>26</v>
      </c>
      <c r="B39" s="11">
        <v>1</v>
      </c>
      <c r="C39" s="11">
        <f t="shared" si="10"/>
        <v>201</v>
      </c>
      <c r="D39" s="11">
        <v>158</v>
      </c>
      <c r="E39" s="226">
        <v>43</v>
      </c>
      <c r="F39" s="11"/>
      <c r="G39" s="27">
        <v>6.23</v>
      </c>
      <c r="H39" s="12">
        <f t="shared" si="8"/>
        <v>535.78</v>
      </c>
      <c r="I39" s="12">
        <f t="shared" si="3"/>
        <v>662.17</v>
      </c>
    </row>
    <row r="40" spans="1:9" x14ac:dyDescent="0.2">
      <c r="A40" s="9" t="s">
        <v>26</v>
      </c>
      <c r="B40" s="11">
        <v>1</v>
      </c>
      <c r="C40" s="11">
        <f t="shared" si="10"/>
        <v>195</v>
      </c>
      <c r="D40" s="11">
        <v>158</v>
      </c>
      <c r="E40" s="226">
        <v>37</v>
      </c>
      <c r="F40" s="11"/>
      <c r="G40" s="27">
        <v>6.23</v>
      </c>
      <c r="H40" s="12">
        <f t="shared" si="8"/>
        <v>461.02</v>
      </c>
      <c r="I40" s="12">
        <f t="shared" si="3"/>
        <v>569.77</v>
      </c>
    </row>
    <row r="41" spans="1:9" x14ac:dyDescent="0.2">
      <c r="A41" s="9" t="s">
        <v>26</v>
      </c>
      <c r="B41" s="11">
        <v>1</v>
      </c>
      <c r="C41" s="11">
        <f t="shared" si="10"/>
        <v>197</v>
      </c>
      <c r="D41" s="11">
        <v>158</v>
      </c>
      <c r="E41" s="226">
        <v>39</v>
      </c>
      <c r="F41" s="11"/>
      <c r="G41" s="27">
        <v>6.23</v>
      </c>
      <c r="H41" s="12">
        <f t="shared" si="8"/>
        <v>485.94</v>
      </c>
      <c r="I41" s="12">
        <f t="shared" si="3"/>
        <v>600.57000000000005</v>
      </c>
    </row>
    <row r="42" spans="1:9" ht="25.9" customHeight="1" x14ac:dyDescent="0.2">
      <c r="A42" s="332" t="s">
        <v>18</v>
      </c>
      <c r="B42" s="10">
        <f>SUM(B43:B47)</f>
        <v>5</v>
      </c>
      <c r="C42" s="10"/>
      <c r="D42" s="10"/>
      <c r="E42" s="10">
        <f>SUM(E43:E47)</f>
        <v>191</v>
      </c>
      <c r="F42" s="10"/>
      <c r="G42" s="207"/>
      <c r="H42" s="352">
        <f>SUM(H43:H47)</f>
        <v>1891.66</v>
      </c>
      <c r="I42" s="352">
        <f>SUM(I43:I47)</f>
        <v>2337.9</v>
      </c>
    </row>
    <row r="43" spans="1:9" x14ac:dyDescent="0.2">
      <c r="A43" s="9" t="s">
        <v>22</v>
      </c>
      <c r="B43" s="11">
        <v>1</v>
      </c>
      <c r="C43" s="11">
        <f>D43+E43</f>
        <v>221</v>
      </c>
      <c r="D43" s="11">
        <v>158</v>
      </c>
      <c r="E43" s="226">
        <v>63</v>
      </c>
      <c r="F43" s="11"/>
      <c r="G43" s="27">
        <v>4.952</v>
      </c>
      <c r="H43" s="12">
        <f t="shared" si="8"/>
        <v>623.95000000000005</v>
      </c>
      <c r="I43" s="12">
        <f t="shared" si="3"/>
        <v>771.14</v>
      </c>
    </row>
    <row r="44" spans="1:9" x14ac:dyDescent="0.2">
      <c r="A44" s="9" t="s">
        <v>22</v>
      </c>
      <c r="B44" s="11">
        <v>1</v>
      </c>
      <c r="C44" s="11">
        <f t="shared" ref="C44:C47" si="11">D44+E44</f>
        <v>200</v>
      </c>
      <c r="D44" s="11">
        <v>158</v>
      </c>
      <c r="E44" s="226">
        <v>42</v>
      </c>
      <c r="F44" s="11"/>
      <c r="G44" s="27">
        <v>4.952</v>
      </c>
      <c r="H44" s="12">
        <f t="shared" si="8"/>
        <v>415.97</v>
      </c>
      <c r="I44" s="12">
        <f t="shared" si="3"/>
        <v>514.1</v>
      </c>
    </row>
    <row r="45" spans="1:9" x14ac:dyDescent="0.2">
      <c r="A45" s="9" t="s">
        <v>22</v>
      </c>
      <c r="B45" s="11">
        <v>1</v>
      </c>
      <c r="C45" s="11">
        <f t="shared" si="11"/>
        <v>184</v>
      </c>
      <c r="D45" s="11">
        <v>158</v>
      </c>
      <c r="E45" s="226">
        <v>26</v>
      </c>
      <c r="F45" s="11"/>
      <c r="G45" s="27">
        <v>4.952</v>
      </c>
      <c r="H45" s="12">
        <f t="shared" si="8"/>
        <v>257.5</v>
      </c>
      <c r="I45" s="12">
        <f t="shared" si="3"/>
        <v>318.24</v>
      </c>
    </row>
    <row r="46" spans="1:9" x14ac:dyDescent="0.2">
      <c r="A46" s="9" t="s">
        <v>22</v>
      </c>
      <c r="B46" s="11">
        <v>1</v>
      </c>
      <c r="C46" s="11">
        <f t="shared" si="11"/>
        <v>209</v>
      </c>
      <c r="D46" s="11">
        <v>158</v>
      </c>
      <c r="E46" s="226">
        <v>51</v>
      </c>
      <c r="F46" s="11"/>
      <c r="G46" s="27">
        <v>4.952</v>
      </c>
      <c r="H46" s="12">
        <f t="shared" si="8"/>
        <v>505.1</v>
      </c>
      <c r="I46" s="12">
        <f t="shared" si="3"/>
        <v>624.25</v>
      </c>
    </row>
    <row r="47" spans="1:9" x14ac:dyDescent="0.2">
      <c r="A47" s="9" t="s">
        <v>22</v>
      </c>
      <c r="B47" s="11">
        <v>1</v>
      </c>
      <c r="C47" s="11">
        <f t="shared" si="11"/>
        <v>167</v>
      </c>
      <c r="D47" s="11">
        <v>158</v>
      </c>
      <c r="E47" s="226">
        <v>9</v>
      </c>
      <c r="F47" s="11"/>
      <c r="G47" s="27">
        <v>4.952</v>
      </c>
      <c r="H47" s="12">
        <f t="shared" si="8"/>
        <v>89.14</v>
      </c>
      <c r="I47" s="12">
        <f t="shared" si="3"/>
        <v>110.17</v>
      </c>
    </row>
    <row r="48" spans="1:9" ht="24" customHeight="1" x14ac:dyDescent="0.2">
      <c r="A48" s="332" t="s">
        <v>19</v>
      </c>
      <c r="B48" s="10">
        <f>SUM(B49:B51)</f>
        <v>3</v>
      </c>
      <c r="C48" s="10"/>
      <c r="D48" s="10"/>
      <c r="E48" s="10">
        <f t="shared" ref="E48:I48" si="12">SUM(E49:E51)</f>
        <v>86</v>
      </c>
      <c r="F48" s="10"/>
      <c r="G48" s="207"/>
      <c r="H48" s="352">
        <f t="shared" si="12"/>
        <v>795.15000000000009</v>
      </c>
      <c r="I48" s="352">
        <f t="shared" si="12"/>
        <v>982.73</v>
      </c>
    </row>
    <row r="49" spans="1:9" ht="14.25" customHeight="1" x14ac:dyDescent="0.2">
      <c r="A49" s="9" t="s">
        <v>23</v>
      </c>
      <c r="B49" s="11">
        <v>1</v>
      </c>
      <c r="C49" s="11">
        <f>D49+E49</f>
        <v>176</v>
      </c>
      <c r="D49" s="11">
        <v>158</v>
      </c>
      <c r="E49" s="226">
        <v>18</v>
      </c>
      <c r="F49" s="11"/>
      <c r="G49" s="27">
        <v>4.6230000000000002</v>
      </c>
      <c r="H49" s="12">
        <f t="shared" ref="H49:H51" si="13">ROUND(G49*E49*2,2)</f>
        <v>166.43</v>
      </c>
      <c r="I49" s="12">
        <f t="shared" si="3"/>
        <v>205.69</v>
      </c>
    </row>
    <row r="50" spans="1:9" ht="14.25" customHeight="1" x14ac:dyDescent="0.2">
      <c r="A50" s="9" t="s">
        <v>23</v>
      </c>
      <c r="B50" s="11">
        <v>1</v>
      </c>
      <c r="C50" s="11">
        <f>D50+E50</f>
        <v>192</v>
      </c>
      <c r="D50" s="11">
        <v>158</v>
      </c>
      <c r="E50" s="226">
        <v>34</v>
      </c>
      <c r="F50" s="11"/>
      <c r="G50" s="27">
        <v>4.6230000000000002</v>
      </c>
      <c r="H50" s="12">
        <f t="shared" si="13"/>
        <v>314.36</v>
      </c>
      <c r="I50" s="12">
        <f t="shared" si="3"/>
        <v>388.52</v>
      </c>
    </row>
    <row r="51" spans="1:9" ht="14.25" customHeight="1" x14ac:dyDescent="0.2">
      <c r="A51" s="9" t="s">
        <v>23</v>
      </c>
      <c r="B51" s="11">
        <v>1</v>
      </c>
      <c r="C51" s="11">
        <f>D51+E51</f>
        <v>192</v>
      </c>
      <c r="D51" s="11">
        <v>158</v>
      </c>
      <c r="E51" s="226">
        <v>34</v>
      </c>
      <c r="F51" s="11"/>
      <c r="G51" s="27">
        <v>4.6230000000000002</v>
      </c>
      <c r="H51" s="12">
        <f t="shared" si="13"/>
        <v>314.36</v>
      </c>
      <c r="I51" s="12">
        <f t="shared" si="3"/>
        <v>388.52</v>
      </c>
    </row>
    <row r="52" spans="1:9" ht="27.75" customHeight="1" x14ac:dyDescent="0.2">
      <c r="A52" s="15" t="s">
        <v>75</v>
      </c>
      <c r="B52" s="208">
        <f>B53+B55+B59+B61</f>
        <v>7</v>
      </c>
      <c r="C52" s="208"/>
      <c r="D52" s="208"/>
      <c r="E52" s="208">
        <f>E53+E55+E59+E61</f>
        <v>171</v>
      </c>
      <c r="F52" s="208"/>
      <c r="G52" s="209"/>
      <c r="H52" s="74">
        <f>H53+H55+H59+H61</f>
        <v>1947.5899999999997</v>
      </c>
      <c r="I52" s="74">
        <f>I53+I55+I59+I61</f>
        <v>2407.0300000000002</v>
      </c>
    </row>
    <row r="53" spans="1:9" ht="26.45" customHeight="1" x14ac:dyDescent="0.2">
      <c r="A53" s="332" t="s">
        <v>16</v>
      </c>
      <c r="B53" s="10">
        <f>B54</f>
        <v>1</v>
      </c>
      <c r="C53" s="10"/>
      <c r="D53" s="10"/>
      <c r="E53" s="10">
        <f t="shared" ref="E53:I53" si="14">E54</f>
        <v>4</v>
      </c>
      <c r="F53" s="10"/>
      <c r="G53" s="10"/>
      <c r="H53" s="352">
        <f t="shared" si="14"/>
        <v>84.98</v>
      </c>
      <c r="I53" s="352">
        <f t="shared" si="14"/>
        <v>105.03</v>
      </c>
    </row>
    <row r="54" spans="1:9" ht="14.25" customHeight="1" x14ac:dyDescent="0.2">
      <c r="A54" s="9" t="s">
        <v>25</v>
      </c>
      <c r="B54" s="11">
        <v>1</v>
      </c>
      <c r="C54" s="11">
        <f t="shared" ref="C54" si="15">D54+E54</f>
        <v>162</v>
      </c>
      <c r="D54" s="11">
        <v>158</v>
      </c>
      <c r="E54" s="226">
        <v>4</v>
      </c>
      <c r="F54" s="11"/>
      <c r="G54" s="27">
        <v>10.622999999999999</v>
      </c>
      <c r="H54" s="12">
        <f t="shared" ref="H54:H63" si="16">ROUND(G54*E54*2,2)</f>
        <v>84.98</v>
      </c>
      <c r="I54" s="12">
        <f t="shared" si="3"/>
        <v>105.03</v>
      </c>
    </row>
    <row r="55" spans="1:9" ht="38.25" x14ac:dyDescent="0.2">
      <c r="A55" s="332" t="s">
        <v>17</v>
      </c>
      <c r="B55" s="10">
        <f>SUM(B56:B58)</f>
        <v>3</v>
      </c>
      <c r="C55" s="10">
        <f>SUM(C56:C58)</f>
        <v>540</v>
      </c>
      <c r="D55" s="10"/>
      <c r="E55" s="10">
        <f>SUM(E56:E58)</f>
        <v>66</v>
      </c>
      <c r="F55" s="10"/>
      <c r="G55" s="207"/>
      <c r="H55" s="352">
        <f>SUM(H56:H58)</f>
        <v>890.59999999999991</v>
      </c>
      <c r="I55" s="352">
        <f>SUM(I56:I58)</f>
        <v>1100.69</v>
      </c>
    </row>
    <row r="56" spans="1:9" ht="14.25" customHeight="1" x14ac:dyDescent="0.2">
      <c r="A56" s="9" t="s">
        <v>26</v>
      </c>
      <c r="B56" s="11">
        <v>1</v>
      </c>
      <c r="C56" s="11">
        <f>D56+E56</f>
        <v>174</v>
      </c>
      <c r="D56" s="11">
        <v>158</v>
      </c>
      <c r="E56" s="226">
        <v>16</v>
      </c>
      <c r="F56" s="11"/>
      <c r="G56" s="27">
        <v>6.7469999999999999</v>
      </c>
      <c r="H56" s="12">
        <f t="shared" si="16"/>
        <v>215.9</v>
      </c>
      <c r="I56" s="12">
        <f t="shared" si="3"/>
        <v>266.83</v>
      </c>
    </row>
    <row r="57" spans="1:9" ht="14.25" customHeight="1" x14ac:dyDescent="0.2">
      <c r="A57" s="9" t="s">
        <v>26</v>
      </c>
      <c r="B57" s="11">
        <v>1</v>
      </c>
      <c r="C57" s="11">
        <f t="shared" ref="C57:C58" si="17">D57+E57</f>
        <v>198</v>
      </c>
      <c r="D57" s="11">
        <v>158</v>
      </c>
      <c r="E57" s="226">
        <v>40</v>
      </c>
      <c r="F57" s="11"/>
      <c r="G57" s="27">
        <v>6.7469999999999999</v>
      </c>
      <c r="H57" s="12">
        <f t="shared" si="16"/>
        <v>539.76</v>
      </c>
      <c r="I57" s="12">
        <f t="shared" si="3"/>
        <v>667.09</v>
      </c>
    </row>
    <row r="58" spans="1:9" ht="14.25" customHeight="1" x14ac:dyDescent="0.2">
      <c r="A58" s="9" t="s">
        <v>26</v>
      </c>
      <c r="B58" s="11">
        <v>1</v>
      </c>
      <c r="C58" s="11">
        <f t="shared" si="17"/>
        <v>168</v>
      </c>
      <c r="D58" s="11">
        <v>158</v>
      </c>
      <c r="E58" s="226">
        <v>10</v>
      </c>
      <c r="F58" s="11"/>
      <c r="G58" s="27">
        <v>6.7469999999999999</v>
      </c>
      <c r="H58" s="12">
        <f t="shared" si="16"/>
        <v>134.94</v>
      </c>
      <c r="I58" s="12">
        <f t="shared" si="3"/>
        <v>166.77</v>
      </c>
    </row>
    <row r="59" spans="1:9" ht="25.15" customHeight="1" x14ac:dyDescent="0.2">
      <c r="A59" s="332" t="s">
        <v>18</v>
      </c>
      <c r="B59" s="10">
        <f>SUM(B60:B60)</f>
        <v>1</v>
      </c>
      <c r="C59" s="10">
        <f>SUM(C60:C60)</f>
        <v>216</v>
      </c>
      <c r="D59" s="10"/>
      <c r="E59" s="10">
        <f>SUM(E60:E60)</f>
        <v>58</v>
      </c>
      <c r="F59" s="10"/>
      <c r="G59" s="207"/>
      <c r="H59" s="352">
        <f>SUM(H60:H60)</f>
        <v>574.42999999999995</v>
      </c>
      <c r="I59" s="352">
        <f>SUM(I60:I60)</f>
        <v>709.94</v>
      </c>
    </row>
    <row r="60" spans="1:9" ht="14.25" customHeight="1" x14ac:dyDescent="0.2">
      <c r="A60" s="9" t="s">
        <v>22</v>
      </c>
      <c r="B60" s="11">
        <v>1</v>
      </c>
      <c r="C60" s="11">
        <f>D60+E60</f>
        <v>216</v>
      </c>
      <c r="D60" s="11">
        <v>158</v>
      </c>
      <c r="E60" s="226">
        <v>58</v>
      </c>
      <c r="F60" s="11"/>
      <c r="G60" s="27">
        <v>4.952</v>
      </c>
      <c r="H60" s="12">
        <f t="shared" si="16"/>
        <v>574.42999999999995</v>
      </c>
      <c r="I60" s="12">
        <f t="shared" si="3"/>
        <v>709.94</v>
      </c>
    </row>
    <row r="61" spans="1:9" ht="25.15" customHeight="1" x14ac:dyDescent="0.2">
      <c r="A61" s="332" t="s">
        <v>19</v>
      </c>
      <c r="B61" s="10">
        <f>B62+B63</f>
        <v>2</v>
      </c>
      <c r="C61" s="10">
        <f t="shared" ref="C61:E61" si="18">C62+C63</f>
        <v>359</v>
      </c>
      <c r="D61" s="10"/>
      <c r="E61" s="10">
        <f t="shared" si="18"/>
        <v>43</v>
      </c>
      <c r="F61" s="10"/>
      <c r="G61" s="207"/>
      <c r="H61" s="352">
        <f t="shared" ref="H61:I61" si="19">H62+H63</f>
        <v>397.58000000000004</v>
      </c>
      <c r="I61" s="352">
        <f t="shared" si="19"/>
        <v>491.37</v>
      </c>
    </row>
    <row r="62" spans="1:9" x14ac:dyDescent="0.2">
      <c r="A62" s="9" t="s">
        <v>23</v>
      </c>
      <c r="B62" s="11">
        <v>1</v>
      </c>
      <c r="C62" s="11">
        <f>D62+E62</f>
        <v>175</v>
      </c>
      <c r="D62" s="11">
        <v>158</v>
      </c>
      <c r="E62" s="226">
        <v>17</v>
      </c>
      <c r="F62" s="11"/>
      <c r="G62" s="27">
        <v>4.6230000000000002</v>
      </c>
      <c r="H62" s="12">
        <f t="shared" si="16"/>
        <v>157.18</v>
      </c>
      <c r="I62" s="12">
        <f t="shared" ref="I62:I75" si="20">ROUND(H62*0.2359+H62,2)</f>
        <v>194.26</v>
      </c>
    </row>
    <row r="63" spans="1:9" x14ac:dyDescent="0.2">
      <c r="A63" s="9" t="s">
        <v>23</v>
      </c>
      <c r="B63" s="11">
        <v>1</v>
      </c>
      <c r="C63" s="11">
        <f>D63+E63</f>
        <v>184</v>
      </c>
      <c r="D63" s="11">
        <v>158</v>
      </c>
      <c r="E63" s="226">
        <v>26</v>
      </c>
      <c r="F63" s="11"/>
      <c r="G63" s="27">
        <v>4.6230000000000002</v>
      </c>
      <c r="H63" s="12">
        <f t="shared" si="16"/>
        <v>240.4</v>
      </c>
      <c r="I63" s="12">
        <f t="shared" si="20"/>
        <v>297.11</v>
      </c>
    </row>
    <row r="64" spans="1:9" ht="14.25" customHeight="1" x14ac:dyDescent="0.2">
      <c r="A64" s="8" t="s">
        <v>27</v>
      </c>
      <c r="B64" s="208">
        <f>B65</f>
        <v>2</v>
      </c>
      <c r="C64" s="208"/>
      <c r="D64" s="208"/>
      <c r="E64" s="208">
        <f t="shared" ref="E64:I64" si="21">E65</f>
        <v>173</v>
      </c>
      <c r="F64" s="208"/>
      <c r="G64" s="208"/>
      <c r="H64" s="74">
        <f t="shared" si="21"/>
        <v>3863.4300000000003</v>
      </c>
      <c r="I64" s="74">
        <f t="shared" si="21"/>
        <v>4774.82</v>
      </c>
    </row>
    <row r="65" spans="1:9" ht="24" customHeight="1" x14ac:dyDescent="0.2">
      <c r="A65" s="332" t="s">
        <v>16</v>
      </c>
      <c r="B65" s="10">
        <f>SUM(B66:B67)</f>
        <v>2</v>
      </c>
      <c r="C65" s="10"/>
      <c r="D65" s="10"/>
      <c r="E65" s="10">
        <f t="shared" ref="E65:I65" si="22">SUM(E66:E67)</f>
        <v>173</v>
      </c>
      <c r="F65" s="10"/>
      <c r="G65" s="207"/>
      <c r="H65" s="352">
        <f t="shared" si="22"/>
        <v>3863.4300000000003</v>
      </c>
      <c r="I65" s="352">
        <f t="shared" si="22"/>
        <v>4774.82</v>
      </c>
    </row>
    <row r="66" spans="1:9" ht="14.25" customHeight="1" x14ac:dyDescent="0.2">
      <c r="A66" s="9" t="s">
        <v>28</v>
      </c>
      <c r="B66" s="11">
        <v>1</v>
      </c>
      <c r="C66" s="11">
        <f>D66+E66</f>
        <v>247</v>
      </c>
      <c r="D66" s="11">
        <v>181</v>
      </c>
      <c r="E66" s="226">
        <v>66</v>
      </c>
      <c r="F66" s="11"/>
      <c r="G66" s="27">
        <v>11.166</v>
      </c>
      <c r="H66" s="12">
        <f t="shared" ref="H66:H67" si="23">ROUND(G66*E66*2,2)</f>
        <v>1473.91</v>
      </c>
      <c r="I66" s="12">
        <f t="shared" si="20"/>
        <v>1821.61</v>
      </c>
    </row>
    <row r="67" spans="1:9" ht="14.25" customHeight="1" x14ac:dyDescent="0.2">
      <c r="A67" s="9" t="s">
        <v>28</v>
      </c>
      <c r="B67" s="11">
        <v>1</v>
      </c>
      <c r="C67" s="11">
        <f>D67+E67</f>
        <v>288</v>
      </c>
      <c r="D67" s="11">
        <v>181</v>
      </c>
      <c r="E67" s="226">
        <v>107</v>
      </c>
      <c r="F67" s="11"/>
      <c r="G67" s="27">
        <v>11.166</v>
      </c>
      <c r="H67" s="12">
        <f t="shared" si="23"/>
        <v>2389.52</v>
      </c>
      <c r="I67" s="12">
        <f t="shared" si="20"/>
        <v>2953.21</v>
      </c>
    </row>
    <row r="68" spans="1:9" ht="14.25" customHeight="1" x14ac:dyDescent="0.2">
      <c r="A68" s="8" t="s">
        <v>29</v>
      </c>
      <c r="B68" s="208">
        <f>B69+B72</f>
        <v>5</v>
      </c>
      <c r="C68" s="208"/>
      <c r="D68" s="208"/>
      <c r="E68" s="208">
        <f t="shared" ref="E68:I68" si="24">E69+E72</f>
        <v>180</v>
      </c>
      <c r="F68" s="208"/>
      <c r="G68" s="208"/>
      <c r="H68" s="74">
        <f t="shared" si="24"/>
        <v>3032.12</v>
      </c>
      <c r="I68" s="74">
        <f t="shared" si="24"/>
        <v>3747.4000000000005</v>
      </c>
    </row>
    <row r="69" spans="1:9" ht="24.6" customHeight="1" x14ac:dyDescent="0.2">
      <c r="A69" s="332" t="s">
        <v>16</v>
      </c>
      <c r="B69" s="10">
        <f>SUM(B70:B71)</f>
        <v>2</v>
      </c>
      <c r="C69" s="10"/>
      <c r="D69" s="10"/>
      <c r="E69" s="10">
        <f>SUM(E70:E71)</f>
        <v>115</v>
      </c>
      <c r="F69" s="10"/>
      <c r="G69" s="207"/>
      <c r="H69" s="352">
        <f>SUM(H70:H71)</f>
        <v>2180.61</v>
      </c>
      <c r="I69" s="352">
        <f t="shared" ref="I69" si="25">SUM(I70:I71)</f>
        <v>2695.01</v>
      </c>
    </row>
    <row r="70" spans="1:9" ht="14.25" customHeight="1" x14ac:dyDescent="0.2">
      <c r="A70" s="9" t="s">
        <v>30</v>
      </c>
      <c r="B70" s="11">
        <v>1</v>
      </c>
      <c r="C70" s="11">
        <f>D70+E70</f>
        <v>254</v>
      </c>
      <c r="D70" s="11">
        <v>181</v>
      </c>
      <c r="E70" s="226">
        <v>73</v>
      </c>
      <c r="F70" s="11"/>
      <c r="G70" s="27">
        <v>9.6039999999999992</v>
      </c>
      <c r="H70" s="12">
        <f t="shared" ref="H70:H71" si="26">ROUND(G70*E70*2,2)</f>
        <v>1402.18</v>
      </c>
      <c r="I70" s="12">
        <f t="shared" si="20"/>
        <v>1732.95</v>
      </c>
    </row>
    <row r="71" spans="1:9" ht="14.25" customHeight="1" x14ac:dyDescent="0.2">
      <c r="A71" s="9" t="s">
        <v>63</v>
      </c>
      <c r="B71" s="11">
        <v>1</v>
      </c>
      <c r="C71" s="11">
        <f t="shared" ref="C71" si="27">D71+E71</f>
        <v>223</v>
      </c>
      <c r="D71" s="11">
        <v>181</v>
      </c>
      <c r="E71" s="226">
        <v>42</v>
      </c>
      <c r="F71" s="11"/>
      <c r="G71" s="27">
        <v>9.2669999999999995</v>
      </c>
      <c r="H71" s="12">
        <f t="shared" si="26"/>
        <v>778.43</v>
      </c>
      <c r="I71" s="12">
        <f t="shared" si="20"/>
        <v>962.06</v>
      </c>
    </row>
    <row r="72" spans="1:9" ht="22.9" customHeight="1" x14ac:dyDescent="0.2">
      <c r="A72" s="332" t="s">
        <v>17</v>
      </c>
      <c r="B72" s="10">
        <f>SUM(B73:B75)</f>
        <v>3</v>
      </c>
      <c r="C72" s="10"/>
      <c r="D72" s="10"/>
      <c r="E72" s="10">
        <f>SUM(E73:E75)</f>
        <v>65</v>
      </c>
      <c r="F72" s="10"/>
      <c r="G72" s="207"/>
      <c r="H72" s="352">
        <f>SUM(H73:H75)</f>
        <v>851.51</v>
      </c>
      <c r="I72" s="352">
        <f>SUM(I73:I75)</f>
        <v>1052.3900000000001</v>
      </c>
    </row>
    <row r="73" spans="1:9" ht="13.9" customHeight="1" x14ac:dyDescent="0.2">
      <c r="A73" s="9" t="s">
        <v>31</v>
      </c>
      <c r="B73" s="11">
        <v>1</v>
      </c>
      <c r="C73" s="11">
        <f>D73+E73</f>
        <v>200</v>
      </c>
      <c r="D73" s="11">
        <v>181</v>
      </c>
      <c r="E73" s="226">
        <v>19</v>
      </c>
      <c r="F73" s="11"/>
      <c r="G73" s="354">
        <v>6.6470000000000002</v>
      </c>
      <c r="H73" s="12">
        <f t="shared" ref="H73:H75" si="28">ROUND(G73*E73*2,2)</f>
        <v>252.59</v>
      </c>
      <c r="I73" s="12">
        <f t="shared" si="20"/>
        <v>312.18</v>
      </c>
    </row>
    <row r="74" spans="1:9" ht="13.9" customHeight="1" x14ac:dyDescent="0.2">
      <c r="A74" s="9" t="s">
        <v>31</v>
      </c>
      <c r="B74" s="11">
        <v>1</v>
      </c>
      <c r="C74" s="11">
        <f t="shared" ref="C74:C75" si="29">D74+E74</f>
        <v>200</v>
      </c>
      <c r="D74" s="11">
        <v>181</v>
      </c>
      <c r="E74" s="226">
        <v>19</v>
      </c>
      <c r="F74" s="11"/>
      <c r="G74" s="354">
        <v>6.51</v>
      </c>
      <c r="H74" s="12">
        <f t="shared" si="28"/>
        <v>247.38</v>
      </c>
      <c r="I74" s="12">
        <f t="shared" si="20"/>
        <v>305.74</v>
      </c>
    </row>
    <row r="75" spans="1:9" ht="13.9" customHeight="1" x14ac:dyDescent="0.2">
      <c r="A75" s="9" t="s">
        <v>31</v>
      </c>
      <c r="B75" s="11">
        <v>1</v>
      </c>
      <c r="C75" s="11">
        <f t="shared" si="29"/>
        <v>208</v>
      </c>
      <c r="D75" s="11">
        <v>181</v>
      </c>
      <c r="E75" s="226">
        <v>27</v>
      </c>
      <c r="F75" s="11"/>
      <c r="G75" s="354">
        <v>6.51</v>
      </c>
      <c r="H75" s="12">
        <f t="shared" si="28"/>
        <v>351.54</v>
      </c>
      <c r="I75" s="12">
        <f t="shared" si="20"/>
        <v>434.47</v>
      </c>
    </row>
    <row r="76" spans="1:9" ht="28.9" customHeight="1" x14ac:dyDescent="0.2">
      <c r="A76" s="15" t="s">
        <v>34</v>
      </c>
      <c r="B76" s="208">
        <f>B77+B83+B87</f>
        <v>10</v>
      </c>
      <c r="C76" s="208"/>
      <c r="D76" s="208"/>
      <c r="E76" s="208">
        <f t="shared" ref="E76:I76" si="30">E77+E83+E87</f>
        <v>156</v>
      </c>
      <c r="F76" s="208"/>
      <c r="G76" s="208"/>
      <c r="H76" s="74">
        <f t="shared" si="30"/>
        <v>2423.79</v>
      </c>
      <c r="I76" s="74">
        <f t="shared" si="30"/>
        <v>2995.5700000000006</v>
      </c>
    </row>
    <row r="77" spans="1:9" ht="38.25" x14ac:dyDescent="0.2">
      <c r="A77" s="332" t="s">
        <v>17</v>
      </c>
      <c r="B77" s="10">
        <f>SUM(B78:B82)</f>
        <v>5</v>
      </c>
      <c r="C77" s="10"/>
      <c r="D77" s="10"/>
      <c r="E77" s="10">
        <f>SUM(E78:E82)</f>
        <v>140</v>
      </c>
      <c r="F77" s="10"/>
      <c r="G77" s="207"/>
      <c r="H77" s="352">
        <f>SUM(H78:H82)</f>
        <v>1679.73</v>
      </c>
      <c r="I77" s="352">
        <f>SUM(I78:I82)</f>
        <v>2075.9800000000005</v>
      </c>
    </row>
    <row r="78" spans="1:9" ht="14.25" customHeight="1" x14ac:dyDescent="0.2">
      <c r="A78" s="9" t="s">
        <v>35</v>
      </c>
      <c r="B78" s="11">
        <v>1</v>
      </c>
      <c r="C78" s="11">
        <f t="shared" ref="C78:C82" si="31">D78+E78</f>
        <v>184</v>
      </c>
      <c r="D78" s="11">
        <v>181</v>
      </c>
      <c r="E78" s="226">
        <v>3</v>
      </c>
      <c r="F78" s="11"/>
      <c r="G78" s="354">
        <v>6.23</v>
      </c>
      <c r="H78" s="12">
        <f t="shared" ref="H78:H86" si="32">ROUND(G78*E78*2,2)</f>
        <v>37.380000000000003</v>
      </c>
      <c r="I78" s="12">
        <f t="shared" ref="I78:I111" si="33">ROUND(H78*0.2359+H78,2)</f>
        <v>46.2</v>
      </c>
    </row>
    <row r="79" spans="1:9" ht="14.25" customHeight="1" x14ac:dyDescent="0.2">
      <c r="A79" s="9" t="s">
        <v>35</v>
      </c>
      <c r="B79" s="11">
        <v>1</v>
      </c>
      <c r="C79" s="11">
        <f t="shared" si="31"/>
        <v>234</v>
      </c>
      <c r="D79" s="11">
        <v>181</v>
      </c>
      <c r="E79" s="226">
        <v>53</v>
      </c>
      <c r="F79" s="11"/>
      <c r="G79" s="354">
        <v>6.1310000000000002</v>
      </c>
      <c r="H79" s="12">
        <f t="shared" si="32"/>
        <v>649.89</v>
      </c>
      <c r="I79" s="12">
        <f t="shared" si="33"/>
        <v>803.2</v>
      </c>
    </row>
    <row r="80" spans="1:9" ht="14.25" customHeight="1" x14ac:dyDescent="0.2">
      <c r="A80" s="9" t="s">
        <v>35</v>
      </c>
      <c r="B80" s="11">
        <v>1</v>
      </c>
      <c r="C80" s="11">
        <f t="shared" si="31"/>
        <v>221.5</v>
      </c>
      <c r="D80" s="11">
        <v>181</v>
      </c>
      <c r="E80" s="226">
        <v>40.5</v>
      </c>
      <c r="F80" s="11"/>
      <c r="G80" s="354">
        <v>6.23</v>
      </c>
      <c r="H80" s="12">
        <f t="shared" si="32"/>
        <v>504.63</v>
      </c>
      <c r="I80" s="12">
        <f t="shared" si="33"/>
        <v>623.66999999999996</v>
      </c>
    </row>
    <row r="81" spans="1:1103" ht="14.25" customHeight="1" x14ac:dyDescent="0.2">
      <c r="A81" s="9" t="s">
        <v>35</v>
      </c>
      <c r="B81" s="11">
        <v>1</v>
      </c>
      <c r="C81" s="11">
        <f t="shared" si="31"/>
        <v>193.5</v>
      </c>
      <c r="D81" s="11">
        <v>181</v>
      </c>
      <c r="E81" s="226">
        <v>12.5</v>
      </c>
      <c r="F81" s="11"/>
      <c r="G81" s="354">
        <v>6.1310000000000002</v>
      </c>
      <c r="H81" s="12">
        <f t="shared" si="32"/>
        <v>153.28</v>
      </c>
      <c r="I81" s="12">
        <f t="shared" si="33"/>
        <v>189.44</v>
      </c>
    </row>
    <row r="82" spans="1:1103" ht="14.25" customHeight="1" x14ac:dyDescent="0.2">
      <c r="A82" s="9" t="s">
        <v>35</v>
      </c>
      <c r="B82" s="11">
        <v>1</v>
      </c>
      <c r="C82" s="11">
        <f t="shared" si="31"/>
        <v>212</v>
      </c>
      <c r="D82" s="11">
        <v>181</v>
      </c>
      <c r="E82" s="226">
        <v>31</v>
      </c>
      <c r="F82" s="11"/>
      <c r="G82" s="354">
        <v>5.3959999999999999</v>
      </c>
      <c r="H82" s="12">
        <f t="shared" si="32"/>
        <v>334.55</v>
      </c>
      <c r="I82" s="12">
        <f t="shared" si="33"/>
        <v>413.47</v>
      </c>
    </row>
    <row r="83" spans="1:1103" s="16" customFormat="1" ht="27.75" customHeight="1" x14ac:dyDescent="0.2">
      <c r="A83" s="332" t="s">
        <v>18</v>
      </c>
      <c r="B83" s="10">
        <f>SUM(B84:B86)</f>
        <v>3</v>
      </c>
      <c r="C83" s="10"/>
      <c r="D83" s="10"/>
      <c r="E83" s="10"/>
      <c r="F83" s="10"/>
      <c r="G83" s="10"/>
      <c r="H83" s="352">
        <f>SUM(H84:H86)</f>
        <v>614.72</v>
      </c>
      <c r="I83" s="352">
        <f>SUM(I84:I86)</f>
        <v>759.73</v>
      </c>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225"/>
      <c r="IR83" s="225"/>
      <c r="IS83" s="225"/>
      <c r="IT83" s="225"/>
      <c r="IU83" s="225"/>
      <c r="IV83" s="225"/>
      <c r="IW83" s="225"/>
      <c r="IX83" s="225"/>
      <c r="IY83" s="225"/>
      <c r="IZ83" s="225"/>
      <c r="JA83" s="225"/>
      <c r="JB83" s="225"/>
      <c r="JC83" s="225"/>
      <c r="JD83" s="225"/>
      <c r="JE83" s="225"/>
      <c r="JF83" s="225"/>
      <c r="JG83" s="225"/>
      <c r="JH83" s="225"/>
      <c r="JI83" s="225"/>
      <c r="JJ83" s="225"/>
      <c r="JK83" s="225"/>
      <c r="JL83" s="225"/>
      <c r="JM83" s="225"/>
      <c r="JN83" s="225"/>
      <c r="JO83" s="225"/>
      <c r="JP83" s="225"/>
      <c r="JQ83" s="225"/>
      <c r="JR83" s="225"/>
      <c r="JS83" s="225"/>
      <c r="JT83" s="225"/>
      <c r="JU83" s="225"/>
      <c r="JV83" s="225"/>
      <c r="JW83" s="225"/>
      <c r="JX83" s="225"/>
      <c r="JY83" s="225"/>
      <c r="JZ83" s="225"/>
      <c r="KA83" s="225"/>
      <c r="KB83" s="225"/>
      <c r="KC83" s="225"/>
      <c r="KD83" s="225"/>
      <c r="KE83" s="225"/>
      <c r="KF83" s="225"/>
      <c r="KG83" s="225"/>
      <c r="KH83" s="225"/>
      <c r="KI83" s="225"/>
      <c r="KJ83" s="225"/>
      <c r="KK83" s="225"/>
      <c r="KL83" s="225"/>
      <c r="KM83" s="225"/>
      <c r="KN83" s="225"/>
      <c r="KO83" s="225"/>
      <c r="KP83" s="225"/>
      <c r="KQ83" s="225"/>
      <c r="KR83" s="225"/>
      <c r="KS83" s="225"/>
      <c r="KT83" s="225"/>
      <c r="KU83" s="225"/>
      <c r="KV83" s="225"/>
      <c r="KW83" s="225"/>
      <c r="KX83" s="225"/>
      <c r="KY83" s="225"/>
      <c r="KZ83" s="225"/>
      <c r="LA83" s="225"/>
      <c r="LB83" s="225"/>
      <c r="LC83" s="225"/>
      <c r="LD83" s="225"/>
      <c r="LE83" s="225"/>
      <c r="LF83" s="225"/>
      <c r="LG83" s="225"/>
      <c r="LH83" s="225"/>
      <c r="LI83" s="225"/>
      <c r="LJ83" s="225"/>
      <c r="LK83" s="225"/>
      <c r="LL83" s="225"/>
      <c r="LM83" s="225"/>
      <c r="LN83" s="225"/>
      <c r="LO83" s="225"/>
      <c r="LP83" s="225"/>
      <c r="LQ83" s="225"/>
      <c r="LR83" s="225"/>
      <c r="LS83" s="225"/>
      <c r="LT83" s="225"/>
      <c r="LU83" s="225"/>
      <c r="LV83" s="225"/>
      <c r="LW83" s="225"/>
      <c r="LX83" s="225"/>
      <c r="LY83" s="225"/>
      <c r="LZ83" s="225"/>
      <c r="MA83" s="225"/>
      <c r="MB83" s="225"/>
      <c r="MC83" s="225"/>
      <c r="MD83" s="225"/>
      <c r="ME83" s="225"/>
      <c r="MF83" s="225"/>
      <c r="MG83" s="225"/>
      <c r="MH83" s="225"/>
      <c r="MI83" s="225"/>
      <c r="MJ83" s="225"/>
      <c r="MK83" s="225"/>
      <c r="ML83" s="225"/>
      <c r="MM83" s="225"/>
      <c r="MN83" s="225"/>
      <c r="MO83" s="225"/>
      <c r="MP83" s="225"/>
      <c r="MQ83" s="225"/>
      <c r="MR83" s="225"/>
      <c r="MS83" s="225"/>
      <c r="MT83" s="225"/>
      <c r="MU83" s="225"/>
      <c r="MV83" s="225"/>
      <c r="MW83" s="225"/>
      <c r="MX83" s="225"/>
      <c r="MY83" s="225"/>
      <c r="MZ83" s="225"/>
      <c r="NA83" s="225"/>
      <c r="NB83" s="225"/>
      <c r="NC83" s="225"/>
      <c r="ND83" s="225"/>
      <c r="NE83" s="225"/>
      <c r="NF83" s="225"/>
      <c r="NG83" s="225"/>
      <c r="NH83" s="225"/>
      <c r="NI83" s="225"/>
      <c r="NJ83" s="225"/>
      <c r="NK83" s="225"/>
      <c r="NL83" s="225"/>
      <c r="NM83" s="225"/>
      <c r="NN83" s="225"/>
      <c r="NO83" s="225"/>
      <c r="NP83" s="225"/>
      <c r="NQ83" s="225"/>
      <c r="NR83" s="225"/>
      <c r="NS83" s="225"/>
      <c r="NT83" s="225"/>
      <c r="NU83" s="225"/>
      <c r="NV83" s="225"/>
      <c r="NW83" s="225"/>
      <c r="NX83" s="225"/>
      <c r="NY83" s="225"/>
      <c r="NZ83" s="225"/>
      <c r="OA83" s="225"/>
      <c r="OB83" s="225"/>
      <c r="OC83" s="225"/>
      <c r="OD83" s="225"/>
      <c r="OE83" s="225"/>
      <c r="OF83" s="225"/>
      <c r="OG83" s="225"/>
      <c r="OH83" s="225"/>
      <c r="OI83" s="225"/>
      <c r="OJ83" s="225"/>
      <c r="OK83" s="225"/>
      <c r="OL83" s="225"/>
      <c r="OM83" s="225"/>
      <c r="ON83" s="225"/>
      <c r="OO83" s="225"/>
      <c r="OP83" s="225"/>
      <c r="OQ83" s="225"/>
      <c r="OR83" s="225"/>
      <c r="OS83" s="225"/>
      <c r="OT83" s="225"/>
      <c r="OU83" s="225"/>
      <c r="OV83" s="225"/>
      <c r="OW83" s="225"/>
      <c r="OX83" s="225"/>
      <c r="OY83" s="225"/>
      <c r="OZ83" s="225"/>
      <c r="PA83" s="225"/>
      <c r="PB83" s="225"/>
      <c r="PC83" s="225"/>
      <c r="PD83" s="225"/>
      <c r="PE83" s="225"/>
      <c r="PF83" s="225"/>
      <c r="PG83" s="225"/>
      <c r="PH83" s="225"/>
      <c r="PI83" s="225"/>
      <c r="PJ83" s="225"/>
      <c r="PK83" s="225"/>
      <c r="PL83" s="225"/>
      <c r="PM83" s="225"/>
      <c r="PN83" s="225"/>
      <c r="PO83" s="225"/>
      <c r="PP83" s="225"/>
      <c r="PQ83" s="225"/>
      <c r="PR83" s="225"/>
      <c r="PS83" s="225"/>
      <c r="PT83" s="225"/>
      <c r="PU83" s="225"/>
      <c r="PV83" s="225"/>
      <c r="PW83" s="225"/>
      <c r="PX83" s="225"/>
      <c r="PY83" s="225"/>
      <c r="PZ83" s="225"/>
      <c r="QA83" s="225"/>
      <c r="QB83" s="225"/>
      <c r="QC83" s="225"/>
      <c r="QD83" s="225"/>
      <c r="QE83" s="225"/>
      <c r="QF83" s="225"/>
      <c r="QG83" s="225"/>
      <c r="QH83" s="225"/>
      <c r="QI83" s="225"/>
      <c r="QJ83" s="225"/>
      <c r="QK83" s="225"/>
      <c r="QL83" s="225"/>
      <c r="QM83" s="225"/>
      <c r="QN83" s="225"/>
      <c r="QO83" s="225"/>
      <c r="QP83" s="225"/>
      <c r="QQ83" s="225"/>
      <c r="QR83" s="225"/>
      <c r="QS83" s="225"/>
      <c r="QT83" s="225"/>
      <c r="QU83" s="225"/>
      <c r="QV83" s="225"/>
      <c r="QW83" s="225"/>
      <c r="QX83" s="225"/>
      <c r="QY83" s="225"/>
      <c r="QZ83" s="225"/>
      <c r="RA83" s="225"/>
      <c r="RB83" s="225"/>
      <c r="RC83" s="225"/>
      <c r="RD83" s="225"/>
      <c r="RE83" s="225"/>
      <c r="RF83" s="225"/>
      <c r="RG83" s="225"/>
      <c r="RH83" s="225"/>
      <c r="RI83" s="225"/>
      <c r="RJ83" s="225"/>
      <c r="RK83" s="225"/>
      <c r="RL83" s="225"/>
      <c r="RM83" s="225"/>
      <c r="RN83" s="225"/>
      <c r="RO83" s="225"/>
      <c r="RP83" s="225"/>
      <c r="RQ83" s="225"/>
      <c r="RR83" s="225"/>
      <c r="RS83" s="225"/>
      <c r="RT83" s="225"/>
      <c r="RU83" s="225"/>
      <c r="RV83" s="225"/>
      <c r="RW83" s="225"/>
      <c r="RX83" s="225"/>
      <c r="RY83" s="225"/>
      <c r="RZ83" s="225"/>
      <c r="SA83" s="225"/>
      <c r="SB83" s="225"/>
      <c r="SC83" s="225"/>
      <c r="SD83" s="225"/>
      <c r="SE83" s="225"/>
      <c r="SF83" s="225"/>
      <c r="SG83" s="225"/>
      <c r="SH83" s="225"/>
      <c r="SI83" s="225"/>
      <c r="SJ83" s="225"/>
      <c r="SK83" s="225"/>
      <c r="SL83" s="225"/>
      <c r="SM83" s="225"/>
      <c r="SN83" s="225"/>
      <c r="SO83" s="225"/>
      <c r="SP83" s="225"/>
      <c r="SQ83" s="225"/>
      <c r="SR83" s="225"/>
      <c r="SS83" s="225"/>
      <c r="ST83" s="225"/>
      <c r="SU83" s="225"/>
      <c r="SV83" s="225"/>
      <c r="SW83" s="225"/>
      <c r="SX83" s="225"/>
      <c r="SY83" s="225"/>
      <c r="SZ83" s="225"/>
      <c r="TA83" s="225"/>
      <c r="TB83" s="225"/>
      <c r="TC83" s="225"/>
      <c r="TD83" s="225"/>
      <c r="TE83" s="225"/>
      <c r="TF83" s="225"/>
      <c r="TG83" s="225"/>
      <c r="TH83" s="225"/>
      <c r="TI83" s="225"/>
      <c r="TJ83" s="225"/>
      <c r="TK83" s="225"/>
      <c r="TL83" s="225"/>
      <c r="TM83" s="225"/>
      <c r="TN83" s="225"/>
      <c r="TO83" s="225"/>
      <c r="TP83" s="225"/>
      <c r="TQ83" s="225"/>
      <c r="TR83" s="225"/>
      <c r="TS83" s="225"/>
      <c r="TT83" s="225"/>
      <c r="TU83" s="225"/>
      <c r="TV83" s="225"/>
      <c r="TW83" s="225"/>
      <c r="TX83" s="225"/>
      <c r="TY83" s="225"/>
      <c r="TZ83" s="225"/>
      <c r="UA83" s="225"/>
      <c r="UB83" s="225"/>
      <c r="UC83" s="225"/>
      <c r="UD83" s="225"/>
      <c r="UE83" s="225"/>
      <c r="UF83" s="225"/>
      <c r="UG83" s="225"/>
      <c r="UH83" s="225"/>
      <c r="UI83" s="225"/>
      <c r="UJ83" s="225"/>
      <c r="UK83" s="225"/>
      <c r="UL83" s="225"/>
      <c r="UM83" s="225"/>
      <c r="UN83" s="225"/>
      <c r="UO83" s="225"/>
      <c r="UP83" s="225"/>
      <c r="UQ83" s="225"/>
      <c r="UR83" s="225"/>
      <c r="US83" s="225"/>
      <c r="UT83" s="225"/>
      <c r="UU83" s="225"/>
      <c r="UV83" s="225"/>
      <c r="UW83" s="225"/>
      <c r="UX83" s="225"/>
      <c r="UY83" s="225"/>
      <c r="UZ83" s="225"/>
      <c r="VA83" s="225"/>
      <c r="VB83" s="225"/>
      <c r="VC83" s="225"/>
      <c r="VD83" s="225"/>
      <c r="VE83" s="225"/>
      <c r="VF83" s="225"/>
      <c r="VG83" s="225"/>
      <c r="VH83" s="225"/>
      <c r="VI83" s="225"/>
      <c r="VJ83" s="225"/>
      <c r="VK83" s="225"/>
      <c r="VL83" s="225"/>
      <c r="VM83" s="225"/>
      <c r="VN83" s="225"/>
      <c r="VO83" s="225"/>
      <c r="VP83" s="225"/>
      <c r="VQ83" s="225"/>
      <c r="VR83" s="225"/>
      <c r="VS83" s="225"/>
      <c r="VT83" s="225"/>
      <c r="VU83" s="225"/>
      <c r="VV83" s="225"/>
      <c r="VW83" s="225"/>
      <c r="VX83" s="225"/>
      <c r="VY83" s="225"/>
      <c r="VZ83" s="225"/>
      <c r="WA83" s="225"/>
      <c r="WB83" s="225"/>
      <c r="WC83" s="225"/>
      <c r="WD83" s="225"/>
      <c r="WE83" s="225"/>
      <c r="WF83" s="225"/>
      <c r="WG83" s="225"/>
      <c r="WH83" s="225"/>
      <c r="WI83" s="225"/>
      <c r="WJ83" s="225"/>
      <c r="WK83" s="225"/>
      <c r="WL83" s="225"/>
      <c r="WM83" s="225"/>
      <c r="WN83" s="225"/>
      <c r="WO83" s="225"/>
      <c r="WP83" s="225"/>
      <c r="WQ83" s="225"/>
      <c r="WR83" s="225"/>
      <c r="WS83" s="225"/>
      <c r="WT83" s="225"/>
      <c r="WU83" s="225"/>
      <c r="WV83" s="225"/>
      <c r="WW83" s="225"/>
      <c r="WX83" s="225"/>
      <c r="WY83" s="225"/>
      <c r="WZ83" s="225"/>
      <c r="XA83" s="225"/>
      <c r="XB83" s="225"/>
      <c r="XC83" s="225"/>
      <c r="XD83" s="225"/>
      <c r="XE83" s="225"/>
      <c r="XF83" s="225"/>
      <c r="XG83" s="225"/>
      <c r="XH83" s="225"/>
      <c r="XI83" s="225"/>
      <c r="XJ83" s="225"/>
      <c r="XK83" s="225"/>
      <c r="XL83" s="225"/>
      <c r="XM83" s="225"/>
      <c r="XN83" s="225"/>
      <c r="XO83" s="225"/>
      <c r="XP83" s="225"/>
      <c r="XQ83" s="225"/>
      <c r="XR83" s="225"/>
      <c r="XS83" s="225"/>
      <c r="XT83" s="225"/>
      <c r="XU83" s="225"/>
      <c r="XV83" s="225"/>
      <c r="XW83" s="225"/>
      <c r="XX83" s="225"/>
      <c r="XY83" s="225"/>
      <c r="XZ83" s="225"/>
      <c r="YA83" s="225"/>
      <c r="YB83" s="225"/>
      <c r="YC83" s="225"/>
      <c r="YD83" s="225"/>
      <c r="YE83" s="225"/>
      <c r="YF83" s="225"/>
      <c r="YG83" s="225"/>
      <c r="YH83" s="225"/>
      <c r="YI83" s="225"/>
      <c r="YJ83" s="225"/>
      <c r="YK83" s="225"/>
      <c r="YL83" s="225"/>
      <c r="YM83" s="225"/>
      <c r="YN83" s="225"/>
      <c r="YO83" s="225"/>
      <c r="YP83" s="225"/>
      <c r="YQ83" s="225"/>
      <c r="YR83" s="225"/>
      <c r="YS83" s="225"/>
      <c r="YT83" s="225"/>
      <c r="YU83" s="225"/>
      <c r="YV83" s="225"/>
      <c r="YW83" s="225"/>
      <c r="YX83" s="225"/>
      <c r="YY83" s="225"/>
      <c r="YZ83" s="225"/>
      <c r="ZA83" s="225"/>
      <c r="ZB83" s="225"/>
      <c r="ZC83" s="225"/>
      <c r="ZD83" s="225"/>
      <c r="ZE83" s="225"/>
      <c r="ZF83" s="225"/>
      <c r="ZG83" s="225"/>
      <c r="ZH83" s="225"/>
      <c r="ZI83" s="225"/>
      <c r="ZJ83" s="225"/>
      <c r="ZK83" s="225"/>
      <c r="ZL83" s="225"/>
      <c r="ZM83" s="225"/>
      <c r="ZN83" s="225"/>
      <c r="ZO83" s="225"/>
      <c r="ZP83" s="225"/>
      <c r="ZQ83" s="225"/>
      <c r="ZR83" s="225"/>
      <c r="ZS83" s="225"/>
      <c r="ZT83" s="225"/>
      <c r="ZU83" s="225"/>
      <c r="ZV83" s="225"/>
      <c r="ZW83" s="225"/>
      <c r="ZX83" s="225"/>
      <c r="ZY83" s="225"/>
      <c r="ZZ83" s="225"/>
      <c r="AAA83" s="225"/>
      <c r="AAB83" s="225"/>
      <c r="AAC83" s="225"/>
      <c r="AAD83" s="225"/>
      <c r="AAE83" s="225"/>
      <c r="AAF83" s="225"/>
      <c r="AAG83" s="225"/>
      <c r="AAH83" s="225"/>
      <c r="AAI83" s="225"/>
      <c r="AAJ83" s="225"/>
      <c r="AAK83" s="225"/>
      <c r="AAL83" s="225"/>
      <c r="AAM83" s="225"/>
      <c r="AAN83" s="225"/>
      <c r="AAO83" s="225"/>
      <c r="AAP83" s="225"/>
      <c r="AAQ83" s="225"/>
      <c r="AAR83" s="225"/>
      <c r="AAS83" s="225"/>
      <c r="AAT83" s="225"/>
      <c r="AAU83" s="225"/>
      <c r="AAV83" s="225"/>
      <c r="AAW83" s="225"/>
      <c r="AAX83" s="225"/>
      <c r="AAY83" s="225"/>
      <c r="AAZ83" s="225"/>
      <c r="ABA83" s="225"/>
      <c r="ABB83" s="225"/>
      <c r="ABC83" s="225"/>
      <c r="ABD83" s="225"/>
      <c r="ABE83" s="225"/>
      <c r="ABF83" s="225"/>
      <c r="ABG83" s="225"/>
      <c r="ABH83" s="225"/>
      <c r="ABI83" s="225"/>
      <c r="ABJ83" s="225"/>
      <c r="ABK83" s="225"/>
      <c r="ABL83" s="225"/>
      <c r="ABM83" s="225"/>
      <c r="ABN83" s="225"/>
      <c r="ABO83" s="225"/>
      <c r="ABP83" s="225"/>
      <c r="ABQ83" s="225"/>
      <c r="ABR83" s="225"/>
      <c r="ABS83" s="225"/>
      <c r="ABT83" s="225"/>
      <c r="ABU83" s="225"/>
      <c r="ABV83" s="225"/>
      <c r="ABW83" s="225"/>
      <c r="ABX83" s="225"/>
      <c r="ABY83" s="225"/>
      <c r="ABZ83" s="225"/>
      <c r="ACA83" s="225"/>
      <c r="ACB83" s="225"/>
      <c r="ACC83" s="225"/>
      <c r="ACD83" s="225"/>
      <c r="ACE83" s="225"/>
      <c r="ACF83" s="225"/>
      <c r="ACG83" s="225"/>
      <c r="ACH83" s="225"/>
      <c r="ACI83" s="225"/>
      <c r="ACJ83" s="225"/>
      <c r="ACK83" s="225"/>
      <c r="ACL83" s="225"/>
      <c r="ACM83" s="225"/>
      <c r="ACN83" s="225"/>
      <c r="ACO83" s="225"/>
      <c r="ACP83" s="225"/>
      <c r="ACQ83" s="225"/>
      <c r="ACR83" s="225"/>
      <c r="ACS83" s="225"/>
      <c r="ACT83" s="225"/>
      <c r="ACU83" s="225"/>
      <c r="ACV83" s="225"/>
      <c r="ACW83" s="225"/>
      <c r="ACX83" s="225"/>
      <c r="ACY83" s="225"/>
      <c r="ACZ83" s="225"/>
      <c r="ADA83" s="225"/>
      <c r="ADB83" s="225"/>
      <c r="ADC83" s="225"/>
      <c r="ADD83" s="225"/>
      <c r="ADE83" s="225"/>
      <c r="ADF83" s="225"/>
      <c r="ADG83" s="225"/>
      <c r="ADH83" s="225"/>
      <c r="ADI83" s="225"/>
      <c r="ADJ83" s="225"/>
      <c r="ADK83" s="225"/>
      <c r="ADL83" s="225"/>
      <c r="ADM83" s="225"/>
      <c r="ADN83" s="225"/>
      <c r="ADO83" s="225"/>
      <c r="ADP83" s="225"/>
      <c r="ADQ83" s="225"/>
      <c r="ADR83" s="225"/>
      <c r="ADS83" s="225"/>
      <c r="ADT83" s="225"/>
      <c r="ADU83" s="225"/>
      <c r="ADV83" s="225"/>
      <c r="ADW83" s="225"/>
      <c r="ADX83" s="225"/>
      <c r="ADY83" s="225"/>
      <c r="ADZ83" s="225"/>
      <c r="AEA83" s="225"/>
      <c r="AEB83" s="225"/>
      <c r="AEC83" s="225"/>
      <c r="AED83" s="225"/>
      <c r="AEE83" s="225"/>
      <c r="AEF83" s="225"/>
      <c r="AEG83" s="225"/>
      <c r="AEH83" s="225"/>
      <c r="AEI83" s="225"/>
      <c r="AEJ83" s="225"/>
      <c r="AEK83" s="225"/>
      <c r="AEL83" s="225"/>
      <c r="AEM83" s="225"/>
      <c r="AEN83" s="225"/>
      <c r="AEO83" s="225"/>
      <c r="AEP83" s="225"/>
      <c r="AEQ83" s="225"/>
      <c r="AER83" s="225"/>
      <c r="AES83" s="225"/>
      <c r="AET83" s="225"/>
      <c r="AEU83" s="225"/>
      <c r="AEV83" s="225"/>
      <c r="AEW83" s="225"/>
      <c r="AEX83" s="225"/>
      <c r="AEY83" s="225"/>
      <c r="AEZ83" s="225"/>
      <c r="AFA83" s="225"/>
      <c r="AFB83" s="225"/>
      <c r="AFC83" s="225"/>
      <c r="AFD83" s="225"/>
      <c r="AFE83" s="225"/>
      <c r="AFF83" s="225"/>
      <c r="AFG83" s="225"/>
      <c r="AFH83" s="225"/>
      <c r="AFI83" s="225"/>
      <c r="AFJ83" s="225"/>
      <c r="AFK83" s="225"/>
      <c r="AFL83" s="225"/>
      <c r="AFM83" s="225"/>
      <c r="AFN83" s="225"/>
      <c r="AFO83" s="225"/>
      <c r="AFP83" s="225"/>
      <c r="AFQ83" s="225"/>
      <c r="AFR83" s="225"/>
      <c r="AFS83" s="225"/>
      <c r="AFT83" s="225"/>
      <c r="AFU83" s="225"/>
      <c r="AFV83" s="225"/>
      <c r="AFW83" s="225"/>
      <c r="AFX83" s="225"/>
      <c r="AFY83" s="225"/>
      <c r="AFZ83" s="225"/>
      <c r="AGA83" s="225"/>
      <c r="AGB83" s="225"/>
      <c r="AGC83" s="225"/>
      <c r="AGD83" s="225"/>
      <c r="AGE83" s="225"/>
      <c r="AGF83" s="225"/>
      <c r="AGG83" s="225"/>
      <c r="AGH83" s="225"/>
      <c r="AGI83" s="225"/>
      <c r="AGJ83" s="225"/>
      <c r="AGK83" s="225"/>
      <c r="AGL83" s="225"/>
      <c r="AGM83" s="225"/>
      <c r="AGN83" s="225"/>
      <c r="AGO83" s="225"/>
      <c r="AGP83" s="225"/>
      <c r="AGQ83" s="225"/>
      <c r="AGR83" s="225"/>
      <c r="AGS83" s="225"/>
      <c r="AGT83" s="225"/>
      <c r="AGU83" s="225"/>
      <c r="AGV83" s="225"/>
      <c r="AGW83" s="225"/>
      <c r="AGX83" s="225"/>
      <c r="AGY83" s="225"/>
      <c r="AGZ83" s="225"/>
      <c r="AHA83" s="225"/>
      <c r="AHB83" s="225"/>
      <c r="AHC83" s="225"/>
      <c r="AHD83" s="225"/>
      <c r="AHE83" s="225"/>
      <c r="AHF83" s="225"/>
      <c r="AHG83" s="225"/>
      <c r="AHH83" s="225"/>
      <c r="AHI83" s="225"/>
      <c r="AHJ83" s="225"/>
      <c r="AHK83" s="225"/>
      <c r="AHL83" s="225"/>
      <c r="AHM83" s="225"/>
      <c r="AHN83" s="225"/>
      <c r="AHO83" s="225"/>
      <c r="AHP83" s="225"/>
      <c r="AHQ83" s="225"/>
      <c r="AHR83" s="225"/>
      <c r="AHS83" s="225"/>
      <c r="AHT83" s="225"/>
      <c r="AHU83" s="225"/>
      <c r="AHV83" s="225"/>
      <c r="AHW83" s="225"/>
      <c r="AHX83" s="225"/>
      <c r="AHY83" s="225"/>
      <c r="AHZ83" s="225"/>
      <c r="AIA83" s="225"/>
      <c r="AIB83" s="225"/>
      <c r="AIC83" s="225"/>
      <c r="AID83" s="225"/>
      <c r="AIE83" s="225"/>
      <c r="AIF83" s="225"/>
      <c r="AIG83" s="225"/>
      <c r="AIH83" s="225"/>
      <c r="AII83" s="225"/>
      <c r="AIJ83" s="225"/>
      <c r="AIK83" s="225"/>
      <c r="AIL83" s="225"/>
      <c r="AIM83" s="225"/>
      <c r="AIN83" s="225"/>
      <c r="AIO83" s="225"/>
      <c r="AIP83" s="225"/>
      <c r="AIQ83" s="225"/>
      <c r="AIR83" s="225"/>
      <c r="AIS83" s="225"/>
      <c r="AIT83" s="225"/>
      <c r="AIU83" s="225"/>
      <c r="AIV83" s="225"/>
      <c r="AIW83" s="225"/>
      <c r="AIX83" s="225"/>
      <c r="AIY83" s="225"/>
      <c r="AIZ83" s="225"/>
      <c r="AJA83" s="225"/>
      <c r="AJB83" s="225"/>
      <c r="AJC83" s="225"/>
      <c r="AJD83" s="225"/>
      <c r="AJE83" s="225"/>
      <c r="AJF83" s="225"/>
      <c r="AJG83" s="225"/>
      <c r="AJH83" s="225"/>
      <c r="AJI83" s="225"/>
      <c r="AJJ83" s="225"/>
      <c r="AJK83" s="225"/>
      <c r="AJL83" s="225"/>
      <c r="AJM83" s="225"/>
      <c r="AJN83" s="225"/>
      <c r="AJO83" s="225"/>
      <c r="AJP83" s="225"/>
      <c r="AJQ83" s="225"/>
      <c r="AJR83" s="225"/>
      <c r="AJS83" s="225"/>
      <c r="AJT83" s="225"/>
      <c r="AJU83" s="225"/>
      <c r="AJV83" s="225"/>
      <c r="AJW83" s="225"/>
      <c r="AJX83" s="225"/>
      <c r="AJY83" s="225"/>
      <c r="AJZ83" s="225"/>
      <c r="AKA83" s="225"/>
      <c r="AKB83" s="225"/>
      <c r="AKC83" s="225"/>
      <c r="AKD83" s="225"/>
      <c r="AKE83" s="225"/>
      <c r="AKF83" s="225"/>
      <c r="AKG83" s="225"/>
      <c r="AKH83" s="225"/>
      <c r="AKI83" s="225"/>
      <c r="AKJ83" s="225"/>
      <c r="AKK83" s="225"/>
      <c r="AKL83" s="225"/>
      <c r="AKM83" s="225"/>
      <c r="AKN83" s="225"/>
      <c r="AKO83" s="225"/>
      <c r="AKP83" s="225"/>
      <c r="AKQ83" s="225"/>
      <c r="AKR83" s="225"/>
      <c r="AKS83" s="225"/>
      <c r="AKT83" s="225"/>
      <c r="AKU83" s="225"/>
      <c r="AKV83" s="225"/>
      <c r="AKW83" s="225"/>
      <c r="AKX83" s="225"/>
      <c r="AKY83" s="225"/>
      <c r="AKZ83" s="225"/>
      <c r="ALA83" s="225"/>
      <c r="ALB83" s="225"/>
      <c r="ALC83" s="225"/>
      <c r="ALD83" s="225"/>
      <c r="ALE83" s="225"/>
      <c r="ALF83" s="225"/>
      <c r="ALG83" s="225"/>
      <c r="ALH83" s="225"/>
      <c r="ALI83" s="225"/>
      <c r="ALJ83" s="225"/>
      <c r="ALK83" s="225"/>
      <c r="ALL83" s="225"/>
      <c r="ALM83" s="225"/>
      <c r="ALN83" s="225"/>
      <c r="ALO83" s="225"/>
      <c r="ALP83" s="225"/>
      <c r="ALQ83" s="225"/>
      <c r="ALR83" s="225"/>
      <c r="ALS83" s="225"/>
      <c r="ALT83" s="225"/>
      <c r="ALU83" s="225"/>
      <c r="ALV83" s="225"/>
      <c r="ALW83" s="225"/>
      <c r="ALX83" s="225"/>
      <c r="ALY83" s="225"/>
      <c r="ALZ83" s="225"/>
      <c r="AMA83" s="225"/>
      <c r="AMB83" s="225"/>
      <c r="AMC83" s="225"/>
      <c r="AMD83" s="225"/>
      <c r="AME83" s="225"/>
      <c r="AMF83" s="225"/>
      <c r="AMG83" s="225"/>
      <c r="AMH83" s="225"/>
      <c r="AMI83" s="225"/>
      <c r="AMJ83" s="225"/>
      <c r="AMK83" s="225"/>
      <c r="AML83" s="225"/>
      <c r="AMM83" s="225"/>
      <c r="AMN83" s="225"/>
      <c r="AMO83" s="225"/>
      <c r="AMP83" s="225"/>
      <c r="AMQ83" s="225"/>
      <c r="AMR83" s="225"/>
      <c r="AMS83" s="225"/>
      <c r="AMT83" s="225"/>
      <c r="AMU83" s="225"/>
      <c r="AMV83" s="225"/>
      <c r="AMW83" s="225"/>
      <c r="AMX83" s="225"/>
      <c r="AMY83" s="225"/>
      <c r="AMZ83" s="225"/>
      <c r="ANA83" s="225"/>
      <c r="ANB83" s="225"/>
      <c r="ANC83" s="225"/>
      <c r="AND83" s="225"/>
      <c r="ANE83" s="225"/>
      <c r="ANF83" s="225"/>
      <c r="ANG83" s="225"/>
      <c r="ANH83" s="225"/>
      <c r="ANI83" s="225"/>
      <c r="ANJ83" s="225"/>
      <c r="ANK83" s="225"/>
      <c r="ANL83" s="225"/>
      <c r="ANM83" s="225"/>
      <c r="ANN83" s="225"/>
      <c r="ANO83" s="225"/>
      <c r="ANP83" s="225"/>
      <c r="ANQ83" s="225"/>
      <c r="ANR83" s="225"/>
      <c r="ANS83" s="225"/>
      <c r="ANT83" s="225"/>
      <c r="ANU83" s="225"/>
      <c r="ANV83" s="225"/>
      <c r="ANW83" s="225"/>
      <c r="ANX83" s="225"/>
      <c r="ANY83" s="225"/>
      <c r="ANZ83" s="225"/>
      <c r="AOA83" s="225"/>
      <c r="AOB83" s="225"/>
      <c r="AOC83" s="225"/>
      <c r="AOD83" s="225"/>
      <c r="AOE83" s="225"/>
      <c r="AOF83" s="225"/>
      <c r="AOG83" s="225"/>
      <c r="AOH83" s="225"/>
      <c r="AOI83" s="225"/>
      <c r="AOJ83" s="225"/>
      <c r="AOK83" s="225"/>
      <c r="AOL83" s="225"/>
      <c r="AOM83" s="225"/>
      <c r="AON83" s="225"/>
      <c r="AOO83" s="225"/>
      <c r="AOP83" s="225"/>
      <c r="AOQ83" s="225"/>
      <c r="AOR83" s="225"/>
      <c r="AOS83" s="225"/>
      <c r="AOT83" s="225"/>
      <c r="AOU83" s="225"/>
      <c r="AOV83" s="225"/>
      <c r="AOW83" s="225"/>
      <c r="AOX83" s="225"/>
      <c r="AOY83" s="225"/>
      <c r="AOZ83" s="225"/>
      <c r="APA83" s="225"/>
      <c r="APB83" s="225"/>
      <c r="APC83" s="225"/>
      <c r="APD83" s="225"/>
      <c r="APE83" s="225"/>
      <c r="APF83" s="225"/>
      <c r="APG83" s="225"/>
      <c r="APH83" s="225"/>
      <c r="API83" s="225"/>
      <c r="APJ83" s="225"/>
      <c r="APK83" s="225"/>
    </row>
    <row r="84" spans="1:1103" s="225" customFormat="1" ht="13.9" customHeight="1" x14ac:dyDescent="0.2">
      <c r="A84" s="18" t="s">
        <v>22</v>
      </c>
      <c r="B84" s="11">
        <v>1</v>
      </c>
      <c r="C84" s="11">
        <f>D84+E84</f>
        <v>222</v>
      </c>
      <c r="D84" s="11">
        <v>181</v>
      </c>
      <c r="E84" s="226">
        <v>41</v>
      </c>
      <c r="F84" s="11"/>
      <c r="G84" s="27">
        <v>4.3289999999999997</v>
      </c>
      <c r="H84" s="12">
        <f t="shared" ref="H84:H85" si="34">ROUND(G84*E84*2,2)</f>
        <v>354.98</v>
      </c>
      <c r="I84" s="12">
        <f t="shared" si="33"/>
        <v>438.72</v>
      </c>
    </row>
    <row r="85" spans="1:1103" s="225" customFormat="1" ht="14.45" customHeight="1" x14ac:dyDescent="0.2">
      <c r="A85" s="18" t="s">
        <v>22</v>
      </c>
      <c r="B85" s="11">
        <v>1</v>
      </c>
      <c r="C85" s="11">
        <f>D85+E85</f>
        <v>210</v>
      </c>
      <c r="D85" s="11">
        <v>181</v>
      </c>
      <c r="E85" s="226">
        <v>29</v>
      </c>
      <c r="F85" s="11"/>
      <c r="G85" s="27">
        <v>4.3289999999999997</v>
      </c>
      <c r="H85" s="12">
        <f t="shared" si="34"/>
        <v>251.08</v>
      </c>
      <c r="I85" s="12">
        <f t="shared" si="33"/>
        <v>310.31</v>
      </c>
    </row>
    <row r="86" spans="1:1103" ht="14.25" customHeight="1" x14ac:dyDescent="0.2">
      <c r="A86" s="18" t="s">
        <v>22</v>
      </c>
      <c r="B86" s="11">
        <v>1</v>
      </c>
      <c r="C86" s="11">
        <f>D86+E86</f>
        <v>182</v>
      </c>
      <c r="D86" s="11">
        <v>181</v>
      </c>
      <c r="E86" s="226">
        <v>1</v>
      </c>
      <c r="F86" s="11"/>
      <c r="G86" s="27">
        <v>4.3289999999999997</v>
      </c>
      <c r="H86" s="12">
        <f t="shared" si="32"/>
        <v>8.66</v>
      </c>
      <c r="I86" s="12">
        <f t="shared" si="33"/>
        <v>10.7</v>
      </c>
    </row>
    <row r="87" spans="1:1103" ht="27" customHeight="1" x14ac:dyDescent="0.2">
      <c r="A87" s="332" t="s">
        <v>19</v>
      </c>
      <c r="B87" s="10">
        <f>SUM(B88:B89)</f>
        <v>2</v>
      </c>
      <c r="C87" s="10"/>
      <c r="D87" s="10"/>
      <c r="E87" s="10">
        <f t="shared" ref="E87:I87" si="35">SUM(E88:E89)</f>
        <v>16</v>
      </c>
      <c r="F87" s="10"/>
      <c r="G87" s="207"/>
      <c r="H87" s="352">
        <f t="shared" si="35"/>
        <v>129.34</v>
      </c>
      <c r="I87" s="352">
        <f t="shared" si="35"/>
        <v>159.86000000000001</v>
      </c>
    </row>
    <row r="88" spans="1:1103" ht="14.25" customHeight="1" x14ac:dyDescent="0.2">
      <c r="A88" s="9" t="s">
        <v>23</v>
      </c>
      <c r="B88" s="11">
        <v>1</v>
      </c>
      <c r="C88" s="11">
        <f t="shared" ref="C88:C89" si="36">D88+E88</f>
        <v>196</v>
      </c>
      <c r="D88" s="11">
        <v>181</v>
      </c>
      <c r="E88" s="226">
        <v>15</v>
      </c>
      <c r="F88" s="11"/>
      <c r="G88" s="27">
        <v>4.0419999999999998</v>
      </c>
      <c r="H88" s="12">
        <f t="shared" ref="H88:H89" si="37">ROUND(G88*E88*2,2)</f>
        <v>121.26</v>
      </c>
      <c r="I88" s="12">
        <f t="shared" si="33"/>
        <v>149.87</v>
      </c>
    </row>
    <row r="89" spans="1:1103" ht="14.25" customHeight="1" x14ac:dyDescent="0.2">
      <c r="A89" s="9" t="s">
        <v>23</v>
      </c>
      <c r="B89" s="11">
        <v>1</v>
      </c>
      <c r="C89" s="11">
        <f t="shared" si="36"/>
        <v>182</v>
      </c>
      <c r="D89" s="11">
        <v>181</v>
      </c>
      <c r="E89" s="226">
        <v>1</v>
      </c>
      <c r="F89" s="11"/>
      <c r="G89" s="27">
        <v>4.0419999999999998</v>
      </c>
      <c r="H89" s="12">
        <f t="shared" si="37"/>
        <v>8.08</v>
      </c>
      <c r="I89" s="12">
        <f t="shared" si="33"/>
        <v>9.99</v>
      </c>
    </row>
    <row r="90" spans="1:1103" ht="14.25" customHeight="1" x14ac:dyDescent="0.2">
      <c r="A90" s="8" t="s">
        <v>36</v>
      </c>
      <c r="B90" s="208">
        <f>B91+B95+B98+B102</f>
        <v>10</v>
      </c>
      <c r="C90" s="208"/>
      <c r="D90" s="208"/>
      <c r="E90" s="208">
        <f>E91+E95+E98+E102</f>
        <v>327</v>
      </c>
      <c r="F90" s="208"/>
      <c r="G90" s="209"/>
      <c r="H90" s="74">
        <f>H91+H95+H98+H102</f>
        <v>4134.13</v>
      </c>
      <c r="I90" s="74">
        <f t="shared" ref="I90" si="38">I91+I95+I98+I102</f>
        <v>5109.3599999999997</v>
      </c>
    </row>
    <row r="91" spans="1:1103" ht="25.5" x14ac:dyDescent="0.2">
      <c r="A91" s="332" t="s">
        <v>16</v>
      </c>
      <c r="B91" s="10">
        <f>SUM(B92:B94)</f>
        <v>3</v>
      </c>
      <c r="C91" s="10"/>
      <c r="D91" s="10"/>
      <c r="E91" s="10">
        <f>SUM(E92:E94)</f>
        <v>105</v>
      </c>
      <c r="F91" s="10"/>
      <c r="G91" s="207"/>
      <c r="H91" s="352">
        <f>SUM(H92:H94)</f>
        <v>1899.15</v>
      </c>
      <c r="I91" s="352">
        <f t="shared" ref="I91" si="39">SUM(I92:I94)</f>
        <v>2347.1499999999996</v>
      </c>
    </row>
    <row r="92" spans="1:1103" ht="14.25" customHeight="1" x14ac:dyDescent="0.2">
      <c r="A92" s="9" t="s">
        <v>37</v>
      </c>
      <c r="B92" s="11">
        <v>1</v>
      </c>
      <c r="C92" s="11">
        <f>D92+E92</f>
        <v>210</v>
      </c>
      <c r="D92" s="11">
        <v>181</v>
      </c>
      <c r="E92" s="226">
        <v>29</v>
      </c>
      <c r="F92" s="11"/>
      <c r="G92" s="354">
        <v>8.4580000000000002</v>
      </c>
      <c r="H92" s="12">
        <f t="shared" ref="H92:H97" si="40">ROUND(G92*E92*2,2)</f>
        <v>490.56</v>
      </c>
      <c r="I92" s="12">
        <f t="shared" si="33"/>
        <v>606.28</v>
      </c>
    </row>
    <row r="93" spans="1:1103" ht="14.25" customHeight="1" x14ac:dyDescent="0.2">
      <c r="A93" s="9" t="s">
        <v>37</v>
      </c>
      <c r="B93" s="11">
        <v>1</v>
      </c>
      <c r="C93" s="11">
        <f>D93+E93</f>
        <v>210</v>
      </c>
      <c r="D93" s="11">
        <v>181</v>
      </c>
      <c r="E93" s="226">
        <v>29</v>
      </c>
      <c r="F93" s="11"/>
      <c r="G93" s="354">
        <v>9.2669999999999995</v>
      </c>
      <c r="H93" s="12">
        <f t="shared" si="40"/>
        <v>537.49</v>
      </c>
      <c r="I93" s="12">
        <f t="shared" si="33"/>
        <v>664.28</v>
      </c>
    </row>
    <row r="94" spans="1:1103" ht="14.25" customHeight="1" x14ac:dyDescent="0.2">
      <c r="A94" s="9" t="s">
        <v>37</v>
      </c>
      <c r="B94" s="11">
        <v>1</v>
      </c>
      <c r="C94" s="11">
        <f t="shared" ref="C94" si="41">D94+E94</f>
        <v>228</v>
      </c>
      <c r="D94" s="11">
        <v>181</v>
      </c>
      <c r="E94" s="226">
        <v>47</v>
      </c>
      <c r="F94" s="11"/>
      <c r="G94" s="354">
        <v>9.2669999999999995</v>
      </c>
      <c r="H94" s="12">
        <f t="shared" si="40"/>
        <v>871.1</v>
      </c>
      <c r="I94" s="12">
        <f t="shared" si="33"/>
        <v>1076.5899999999999</v>
      </c>
    </row>
    <row r="95" spans="1:1103" ht="38.25" x14ac:dyDescent="0.2">
      <c r="A95" s="332" t="s">
        <v>17</v>
      </c>
      <c r="B95" s="10">
        <f>SUM(B96:B97)</f>
        <v>2</v>
      </c>
      <c r="C95" s="10"/>
      <c r="D95" s="10"/>
      <c r="E95" s="10">
        <f>SUM(E96:E97)</f>
        <v>87</v>
      </c>
      <c r="F95" s="10"/>
      <c r="G95" s="207"/>
      <c r="H95" s="352">
        <f>SUM(H96:H97)</f>
        <v>1087.96</v>
      </c>
      <c r="I95" s="352">
        <f>SUM(I96:I97)</f>
        <v>1344.6100000000001</v>
      </c>
    </row>
    <row r="96" spans="1:1103" ht="14.25" customHeight="1" x14ac:dyDescent="0.2">
      <c r="A96" s="9" t="s">
        <v>33</v>
      </c>
      <c r="B96" s="11">
        <v>1</v>
      </c>
      <c r="C96" s="11">
        <f t="shared" ref="C96:C97" si="42">D96+E96</f>
        <v>232</v>
      </c>
      <c r="D96" s="11">
        <v>181</v>
      </c>
      <c r="E96" s="226">
        <v>51</v>
      </c>
      <c r="F96" s="11"/>
      <c r="G96" s="354">
        <v>6.51</v>
      </c>
      <c r="H96" s="12">
        <f t="shared" si="40"/>
        <v>664.02</v>
      </c>
      <c r="I96" s="12">
        <f t="shared" si="33"/>
        <v>820.66</v>
      </c>
    </row>
    <row r="97" spans="1:9" ht="14.25" customHeight="1" x14ac:dyDescent="0.2">
      <c r="A97" s="9" t="s">
        <v>33</v>
      </c>
      <c r="B97" s="11">
        <v>1</v>
      </c>
      <c r="C97" s="11">
        <f t="shared" si="42"/>
        <v>217</v>
      </c>
      <c r="D97" s="11">
        <v>181</v>
      </c>
      <c r="E97" s="226">
        <v>36</v>
      </c>
      <c r="F97" s="11"/>
      <c r="G97" s="354">
        <v>5.8879999999999999</v>
      </c>
      <c r="H97" s="12">
        <f t="shared" si="40"/>
        <v>423.94</v>
      </c>
      <c r="I97" s="12">
        <f t="shared" si="33"/>
        <v>523.95000000000005</v>
      </c>
    </row>
    <row r="98" spans="1:9" ht="28.5" customHeight="1" x14ac:dyDescent="0.2">
      <c r="A98" s="9" t="s">
        <v>18</v>
      </c>
      <c r="B98" s="10">
        <f>SUM(B99:B101)</f>
        <v>3</v>
      </c>
      <c r="C98" s="10"/>
      <c r="D98" s="10"/>
      <c r="E98" s="10">
        <f t="shared" ref="E98:I98" si="43">SUM(E99:E101)</f>
        <v>97</v>
      </c>
      <c r="F98" s="10"/>
      <c r="G98" s="207"/>
      <c r="H98" s="352">
        <f t="shared" si="43"/>
        <v>839.82999999999993</v>
      </c>
      <c r="I98" s="352">
        <f t="shared" si="43"/>
        <v>1037.94</v>
      </c>
    </row>
    <row r="99" spans="1:9" x14ac:dyDescent="0.2">
      <c r="A99" s="9" t="s">
        <v>22</v>
      </c>
      <c r="B99" s="11">
        <v>1</v>
      </c>
      <c r="C99" s="11">
        <f>D99+E99</f>
        <v>208</v>
      </c>
      <c r="D99" s="11">
        <v>181</v>
      </c>
      <c r="E99" s="226">
        <v>27</v>
      </c>
      <c r="F99" s="11"/>
      <c r="G99" s="27">
        <v>4.3289999999999997</v>
      </c>
      <c r="H99" s="12">
        <f t="shared" ref="H99:H101" si="44">ROUND(G99*E99*2,2)</f>
        <v>233.77</v>
      </c>
      <c r="I99" s="12">
        <f t="shared" si="33"/>
        <v>288.92</v>
      </c>
    </row>
    <row r="100" spans="1:9" x14ac:dyDescent="0.2">
      <c r="A100" s="9" t="s">
        <v>22</v>
      </c>
      <c r="B100" s="11">
        <v>1</v>
      </c>
      <c r="C100" s="11">
        <f t="shared" ref="C100:C101" si="45">D100+E100</f>
        <v>216</v>
      </c>
      <c r="D100" s="11">
        <v>181</v>
      </c>
      <c r="E100" s="226">
        <v>35</v>
      </c>
      <c r="F100" s="11"/>
      <c r="G100" s="27">
        <v>4.3289999999999997</v>
      </c>
      <c r="H100" s="12">
        <f t="shared" si="44"/>
        <v>303.02999999999997</v>
      </c>
      <c r="I100" s="12">
        <f t="shared" si="33"/>
        <v>374.51</v>
      </c>
    </row>
    <row r="101" spans="1:9" x14ac:dyDescent="0.2">
      <c r="A101" s="9" t="s">
        <v>22</v>
      </c>
      <c r="B101" s="11">
        <v>1</v>
      </c>
      <c r="C101" s="11">
        <f t="shared" si="45"/>
        <v>216</v>
      </c>
      <c r="D101" s="11">
        <v>181</v>
      </c>
      <c r="E101" s="226">
        <v>35</v>
      </c>
      <c r="F101" s="11"/>
      <c r="G101" s="27">
        <v>4.3289999999999997</v>
      </c>
      <c r="H101" s="12">
        <f t="shared" si="44"/>
        <v>303.02999999999997</v>
      </c>
      <c r="I101" s="12">
        <f t="shared" si="33"/>
        <v>374.51</v>
      </c>
    </row>
    <row r="102" spans="1:9" ht="25.5" x14ac:dyDescent="0.2">
      <c r="A102" s="332" t="s">
        <v>19</v>
      </c>
      <c r="B102" s="10">
        <f>SUM(B103:B104)</f>
        <v>2</v>
      </c>
      <c r="C102" s="10"/>
      <c r="D102" s="10"/>
      <c r="E102" s="10">
        <f>SUM(E103:E104)</f>
        <v>38</v>
      </c>
      <c r="F102" s="10"/>
      <c r="G102" s="207"/>
      <c r="H102" s="352">
        <f>SUM(H103:H104)</f>
        <v>307.19</v>
      </c>
      <c r="I102" s="352">
        <f>SUM(I103:I104)</f>
        <v>379.65999999999997</v>
      </c>
    </row>
    <row r="103" spans="1:9" x14ac:dyDescent="0.2">
      <c r="A103" s="9" t="s">
        <v>23</v>
      </c>
      <c r="B103" s="11">
        <v>1</v>
      </c>
      <c r="C103" s="11">
        <f>D103+E103</f>
        <v>208</v>
      </c>
      <c r="D103" s="11">
        <v>181</v>
      </c>
      <c r="E103" s="226">
        <v>27</v>
      </c>
      <c r="F103" s="11"/>
      <c r="G103" s="27">
        <v>4.0419999999999998</v>
      </c>
      <c r="H103" s="12">
        <f t="shared" ref="H103:H104" si="46">ROUND(G103*E103*2,2)</f>
        <v>218.27</v>
      </c>
      <c r="I103" s="12">
        <f t="shared" si="33"/>
        <v>269.76</v>
      </c>
    </row>
    <row r="104" spans="1:9" x14ac:dyDescent="0.2">
      <c r="A104" s="9" t="s">
        <v>23</v>
      </c>
      <c r="B104" s="11">
        <v>1</v>
      </c>
      <c r="C104" s="11">
        <f t="shared" ref="C104" si="47">D104+E104</f>
        <v>192</v>
      </c>
      <c r="D104" s="11">
        <v>181</v>
      </c>
      <c r="E104" s="226">
        <v>11</v>
      </c>
      <c r="F104" s="11"/>
      <c r="G104" s="27">
        <v>4.0419999999999998</v>
      </c>
      <c r="H104" s="12">
        <f t="shared" si="46"/>
        <v>88.92</v>
      </c>
      <c r="I104" s="12">
        <f t="shared" si="33"/>
        <v>109.9</v>
      </c>
    </row>
    <row r="105" spans="1:9" ht="16.5" customHeight="1" x14ac:dyDescent="0.2">
      <c r="A105" s="8" t="s">
        <v>38</v>
      </c>
      <c r="B105" s="208">
        <f>B106</f>
        <v>5</v>
      </c>
      <c r="C105" s="208"/>
      <c r="D105" s="208"/>
      <c r="E105" s="208">
        <f t="shared" ref="E105:I105" si="48">E106</f>
        <v>51</v>
      </c>
      <c r="F105" s="208"/>
      <c r="G105" s="208"/>
      <c r="H105" s="74">
        <f t="shared" si="48"/>
        <v>587.08000000000004</v>
      </c>
      <c r="I105" s="74">
        <f t="shared" si="48"/>
        <v>725.56</v>
      </c>
    </row>
    <row r="106" spans="1:9" ht="38.25" x14ac:dyDescent="0.2">
      <c r="A106" s="332" t="s">
        <v>17</v>
      </c>
      <c r="B106" s="10">
        <f>SUM(B107:B111)</f>
        <v>5</v>
      </c>
      <c r="C106" s="10">
        <f>SUM(C107:C111)</f>
        <v>956</v>
      </c>
      <c r="D106" s="10"/>
      <c r="E106" s="10">
        <f>SUM(E107:E111)</f>
        <v>51</v>
      </c>
      <c r="F106" s="10"/>
      <c r="G106" s="207"/>
      <c r="H106" s="352">
        <f>SUM(H107:H111)</f>
        <v>587.08000000000004</v>
      </c>
      <c r="I106" s="352">
        <f>SUM(I107:I111)</f>
        <v>725.56</v>
      </c>
    </row>
    <row r="107" spans="1:9" x14ac:dyDescent="0.2">
      <c r="A107" s="9" t="s">
        <v>33</v>
      </c>
      <c r="B107" s="11">
        <v>1</v>
      </c>
      <c r="C107" s="11">
        <f>D107+E107</f>
        <v>192</v>
      </c>
      <c r="D107" s="11">
        <v>181</v>
      </c>
      <c r="E107" s="226">
        <v>11</v>
      </c>
      <c r="F107" s="11"/>
      <c r="G107" s="354">
        <v>5.3959999999999999</v>
      </c>
      <c r="H107" s="12">
        <f t="shared" ref="H107:H111" si="49">ROUND(G107*E107*2,2)</f>
        <v>118.71</v>
      </c>
      <c r="I107" s="12">
        <f t="shared" si="33"/>
        <v>146.71</v>
      </c>
    </row>
    <row r="108" spans="1:9" x14ac:dyDescent="0.2">
      <c r="A108" s="9" t="s">
        <v>33</v>
      </c>
      <c r="B108" s="11">
        <v>1</v>
      </c>
      <c r="C108" s="11">
        <f t="shared" ref="C108:C111" si="50">D108+E108</f>
        <v>188</v>
      </c>
      <c r="D108" s="11">
        <v>181</v>
      </c>
      <c r="E108" s="226">
        <v>7</v>
      </c>
      <c r="F108" s="11"/>
      <c r="G108" s="354">
        <v>5.3959999999999999</v>
      </c>
      <c r="H108" s="12">
        <f t="shared" si="49"/>
        <v>75.540000000000006</v>
      </c>
      <c r="I108" s="12">
        <f t="shared" si="33"/>
        <v>93.36</v>
      </c>
    </row>
    <row r="109" spans="1:9" x14ac:dyDescent="0.2">
      <c r="A109" s="9" t="s">
        <v>33</v>
      </c>
      <c r="B109" s="11">
        <v>1</v>
      </c>
      <c r="C109" s="11">
        <f t="shared" si="50"/>
        <v>192</v>
      </c>
      <c r="D109" s="11">
        <v>181</v>
      </c>
      <c r="E109" s="226">
        <v>11</v>
      </c>
      <c r="F109" s="11"/>
      <c r="G109" s="354">
        <v>6.23</v>
      </c>
      <c r="H109" s="12">
        <f t="shared" si="49"/>
        <v>137.06</v>
      </c>
      <c r="I109" s="12">
        <f t="shared" si="33"/>
        <v>169.39</v>
      </c>
    </row>
    <row r="110" spans="1:9" x14ac:dyDescent="0.2">
      <c r="A110" s="9" t="s">
        <v>33</v>
      </c>
      <c r="B110" s="11">
        <v>1</v>
      </c>
      <c r="C110" s="11">
        <f t="shared" si="50"/>
        <v>192</v>
      </c>
      <c r="D110" s="11">
        <v>181</v>
      </c>
      <c r="E110" s="226">
        <v>11</v>
      </c>
      <c r="F110" s="11"/>
      <c r="G110" s="354">
        <v>6.23</v>
      </c>
      <c r="H110" s="12">
        <f t="shared" si="49"/>
        <v>137.06</v>
      </c>
      <c r="I110" s="12">
        <f t="shared" si="33"/>
        <v>169.39</v>
      </c>
    </row>
    <row r="111" spans="1:9" x14ac:dyDescent="0.2">
      <c r="A111" s="9" t="s">
        <v>33</v>
      </c>
      <c r="B111" s="11">
        <v>1</v>
      </c>
      <c r="C111" s="11">
        <f t="shared" si="50"/>
        <v>192</v>
      </c>
      <c r="D111" s="11">
        <v>181</v>
      </c>
      <c r="E111" s="226">
        <v>11</v>
      </c>
      <c r="F111" s="11"/>
      <c r="G111" s="354">
        <v>5.3959999999999999</v>
      </c>
      <c r="H111" s="12">
        <f t="shared" si="49"/>
        <v>118.71</v>
      </c>
      <c r="I111" s="12">
        <f t="shared" si="33"/>
        <v>146.71</v>
      </c>
    </row>
    <row r="112" spans="1:9" ht="16.5" customHeight="1" x14ac:dyDescent="0.2">
      <c r="A112" s="15" t="s">
        <v>39</v>
      </c>
      <c r="B112" s="208">
        <f>B113+B115+B121+B124</f>
        <v>10</v>
      </c>
      <c r="C112" s="208"/>
      <c r="D112" s="208"/>
      <c r="E112" s="208">
        <f>E113+E115+E121+E124</f>
        <v>202</v>
      </c>
      <c r="F112" s="208"/>
      <c r="G112" s="209"/>
      <c r="H112" s="74">
        <f>H113+H115+H121+H124</f>
        <v>2342.5099999999993</v>
      </c>
      <c r="I112" s="74">
        <f>I113+I115+I121+I124</f>
        <v>2895.1099999999997</v>
      </c>
    </row>
    <row r="113" spans="1:9" ht="25.5" x14ac:dyDescent="0.2">
      <c r="A113" s="332" t="s">
        <v>16</v>
      </c>
      <c r="B113" s="10">
        <f>B114</f>
        <v>1</v>
      </c>
      <c r="C113" s="10"/>
      <c r="D113" s="10"/>
      <c r="E113" s="10">
        <f t="shared" ref="E113:I113" si="51">E114</f>
        <v>6</v>
      </c>
      <c r="F113" s="10"/>
      <c r="G113" s="227"/>
      <c r="H113" s="352">
        <f t="shared" si="51"/>
        <v>111.2</v>
      </c>
      <c r="I113" s="352">
        <f t="shared" si="51"/>
        <v>137.43</v>
      </c>
    </row>
    <row r="114" spans="1:9" x14ac:dyDescent="0.2">
      <c r="A114" s="9" t="s">
        <v>63</v>
      </c>
      <c r="B114" s="11">
        <v>1</v>
      </c>
      <c r="C114" s="11">
        <f t="shared" ref="C114" si="52">D114+E114</f>
        <v>187</v>
      </c>
      <c r="D114" s="11">
        <v>181</v>
      </c>
      <c r="E114" s="226">
        <v>6</v>
      </c>
      <c r="F114" s="11"/>
      <c r="G114" s="27">
        <v>9.2669999999999995</v>
      </c>
      <c r="H114" s="12">
        <f t="shared" ref="H114" si="53">ROUND(G114*E114*2,2)</f>
        <v>111.2</v>
      </c>
      <c r="I114" s="12">
        <f t="shared" ref="I114:I144" si="54">ROUND(H114*0.2359+H114,2)</f>
        <v>137.43</v>
      </c>
    </row>
    <row r="115" spans="1:9" ht="38.25" x14ac:dyDescent="0.2">
      <c r="A115" s="332" t="s">
        <v>17</v>
      </c>
      <c r="B115" s="10">
        <f>SUM(B116:B120)</f>
        <v>5</v>
      </c>
      <c r="C115" s="10"/>
      <c r="D115" s="10"/>
      <c r="E115" s="10">
        <f>SUM(E116:E120)</f>
        <v>157</v>
      </c>
      <c r="F115" s="10"/>
      <c r="G115" s="207"/>
      <c r="H115" s="352">
        <f>SUM(H116:H120)</f>
        <v>1903.3999999999996</v>
      </c>
      <c r="I115" s="352">
        <f>SUM(I116:I120)</f>
        <v>2352.42</v>
      </c>
    </row>
    <row r="116" spans="1:9" x14ac:dyDescent="0.2">
      <c r="A116" s="9" t="s">
        <v>35</v>
      </c>
      <c r="B116" s="226">
        <v>1</v>
      </c>
      <c r="C116" s="11">
        <f t="shared" ref="C116:C120" si="55">D116+E116</f>
        <v>242</v>
      </c>
      <c r="D116" s="11">
        <v>181</v>
      </c>
      <c r="E116" s="226">
        <v>61</v>
      </c>
      <c r="F116" s="11"/>
      <c r="G116" s="354">
        <v>6.23</v>
      </c>
      <c r="H116" s="12">
        <f t="shared" ref="H116:H120" si="56">ROUND(G116*E116*2,2)</f>
        <v>760.06</v>
      </c>
      <c r="I116" s="12">
        <f t="shared" si="54"/>
        <v>939.36</v>
      </c>
    </row>
    <row r="117" spans="1:9" x14ac:dyDescent="0.2">
      <c r="A117" s="9" t="s">
        <v>35</v>
      </c>
      <c r="B117" s="226">
        <v>1</v>
      </c>
      <c r="C117" s="11">
        <f t="shared" si="55"/>
        <v>204</v>
      </c>
      <c r="D117" s="11">
        <v>181</v>
      </c>
      <c r="E117" s="226">
        <v>23</v>
      </c>
      <c r="F117" s="11"/>
      <c r="G117" s="354">
        <v>5.3959999999999999</v>
      </c>
      <c r="H117" s="12">
        <f t="shared" si="56"/>
        <v>248.22</v>
      </c>
      <c r="I117" s="12">
        <f t="shared" si="54"/>
        <v>306.77999999999997</v>
      </c>
    </row>
    <row r="118" spans="1:9" x14ac:dyDescent="0.2">
      <c r="A118" s="9" t="s">
        <v>35</v>
      </c>
      <c r="B118" s="226">
        <v>1</v>
      </c>
      <c r="C118" s="11">
        <f t="shared" si="55"/>
        <v>192</v>
      </c>
      <c r="D118" s="11">
        <v>181</v>
      </c>
      <c r="E118" s="226">
        <v>11</v>
      </c>
      <c r="F118" s="11"/>
      <c r="G118" s="354">
        <v>6.1310000000000002</v>
      </c>
      <c r="H118" s="12">
        <f t="shared" si="56"/>
        <v>134.88</v>
      </c>
      <c r="I118" s="12">
        <f t="shared" si="54"/>
        <v>166.7</v>
      </c>
    </row>
    <row r="119" spans="1:9" x14ac:dyDescent="0.2">
      <c r="A119" s="9" t="s">
        <v>35</v>
      </c>
      <c r="B119" s="226">
        <v>1</v>
      </c>
      <c r="C119" s="11">
        <f t="shared" si="55"/>
        <v>193</v>
      </c>
      <c r="D119" s="11">
        <v>181</v>
      </c>
      <c r="E119" s="226">
        <v>12</v>
      </c>
      <c r="F119" s="11"/>
      <c r="G119" s="354">
        <v>6.1310000000000002</v>
      </c>
      <c r="H119" s="12">
        <f t="shared" si="56"/>
        <v>147.13999999999999</v>
      </c>
      <c r="I119" s="12">
        <f t="shared" si="54"/>
        <v>181.85</v>
      </c>
    </row>
    <row r="120" spans="1:9" x14ac:dyDescent="0.2">
      <c r="A120" s="9" t="s">
        <v>35</v>
      </c>
      <c r="B120" s="226">
        <v>1</v>
      </c>
      <c r="C120" s="11">
        <f t="shared" si="55"/>
        <v>231</v>
      </c>
      <c r="D120" s="11">
        <v>181</v>
      </c>
      <c r="E120" s="226">
        <v>50</v>
      </c>
      <c r="F120" s="11"/>
      <c r="G120" s="354">
        <v>6.1310000000000002</v>
      </c>
      <c r="H120" s="12">
        <f t="shared" si="56"/>
        <v>613.1</v>
      </c>
      <c r="I120" s="12">
        <f t="shared" si="54"/>
        <v>757.73</v>
      </c>
    </row>
    <row r="121" spans="1:9" ht="28.5" customHeight="1" x14ac:dyDescent="0.2">
      <c r="A121" s="332" t="s">
        <v>18</v>
      </c>
      <c r="B121" s="10">
        <f>SUM(B122:B123)</f>
        <v>2</v>
      </c>
      <c r="C121" s="10"/>
      <c r="D121" s="10"/>
      <c r="E121" s="10">
        <f>SUM(E122:E123)</f>
        <v>22</v>
      </c>
      <c r="F121" s="10"/>
      <c r="G121" s="207"/>
      <c r="H121" s="352">
        <f>SUM(H122:H123)</f>
        <v>190.48</v>
      </c>
      <c r="I121" s="352">
        <f>SUM(I122:I123)</f>
        <v>235.41</v>
      </c>
    </row>
    <row r="122" spans="1:9" x14ac:dyDescent="0.2">
      <c r="A122" s="18" t="s">
        <v>22</v>
      </c>
      <c r="B122" s="11">
        <v>1</v>
      </c>
      <c r="C122" s="11">
        <f>D122+E122</f>
        <v>186</v>
      </c>
      <c r="D122" s="11">
        <v>181</v>
      </c>
      <c r="E122" s="226">
        <v>5</v>
      </c>
      <c r="F122" s="11"/>
      <c r="G122" s="27">
        <v>4.3289999999999997</v>
      </c>
      <c r="H122" s="12">
        <f t="shared" ref="H122:H123" si="57">ROUND(G122*E122*2,2)</f>
        <v>43.29</v>
      </c>
      <c r="I122" s="12">
        <f t="shared" si="54"/>
        <v>53.5</v>
      </c>
    </row>
    <row r="123" spans="1:9" x14ac:dyDescent="0.2">
      <c r="A123" s="18" t="s">
        <v>22</v>
      </c>
      <c r="B123" s="11">
        <v>1</v>
      </c>
      <c r="C123" s="11">
        <f>D123+E123</f>
        <v>198</v>
      </c>
      <c r="D123" s="11">
        <v>181</v>
      </c>
      <c r="E123" s="226">
        <v>17</v>
      </c>
      <c r="F123" s="11"/>
      <c r="G123" s="27">
        <v>4.3289999999999997</v>
      </c>
      <c r="H123" s="12">
        <f t="shared" si="57"/>
        <v>147.19</v>
      </c>
      <c r="I123" s="12">
        <f t="shared" si="54"/>
        <v>181.91</v>
      </c>
    </row>
    <row r="124" spans="1:9" ht="25.15" customHeight="1" x14ac:dyDescent="0.2">
      <c r="A124" s="332" t="s">
        <v>19</v>
      </c>
      <c r="B124" s="10">
        <f>SUM(B125:B126)</f>
        <v>2</v>
      </c>
      <c r="C124" s="10"/>
      <c r="D124" s="10"/>
      <c r="E124" s="10">
        <f>SUM(E125:E126)</f>
        <v>17</v>
      </c>
      <c r="F124" s="10"/>
      <c r="G124" s="207"/>
      <c r="H124" s="352">
        <f>SUM(H125:H126)</f>
        <v>137.43</v>
      </c>
      <c r="I124" s="352">
        <f>SUM(I125:I126)</f>
        <v>169.85</v>
      </c>
    </row>
    <row r="125" spans="1:9" x14ac:dyDescent="0.2">
      <c r="A125" s="9" t="s">
        <v>23</v>
      </c>
      <c r="B125" s="11">
        <v>1</v>
      </c>
      <c r="C125" s="11">
        <f t="shared" ref="C125:C126" si="58">D125+E125</f>
        <v>186</v>
      </c>
      <c r="D125" s="11">
        <v>181</v>
      </c>
      <c r="E125" s="226">
        <v>5</v>
      </c>
      <c r="F125" s="11"/>
      <c r="G125" s="27">
        <v>4.0419999999999998</v>
      </c>
      <c r="H125" s="12">
        <f t="shared" ref="H125:H126" si="59">ROUND(G125*E125*2,2)</f>
        <v>40.42</v>
      </c>
      <c r="I125" s="12">
        <f t="shared" si="54"/>
        <v>49.96</v>
      </c>
    </row>
    <row r="126" spans="1:9" x14ac:dyDescent="0.2">
      <c r="A126" s="9" t="s">
        <v>23</v>
      </c>
      <c r="B126" s="11">
        <v>1</v>
      </c>
      <c r="C126" s="11">
        <f t="shared" si="58"/>
        <v>193</v>
      </c>
      <c r="D126" s="11">
        <v>181</v>
      </c>
      <c r="E126" s="226">
        <v>12</v>
      </c>
      <c r="F126" s="11"/>
      <c r="G126" s="27">
        <v>4.0419999999999998</v>
      </c>
      <c r="H126" s="12">
        <f t="shared" si="59"/>
        <v>97.01</v>
      </c>
      <c r="I126" s="12">
        <f t="shared" si="54"/>
        <v>119.89</v>
      </c>
    </row>
    <row r="127" spans="1:9" ht="16.5" customHeight="1" x14ac:dyDescent="0.2">
      <c r="A127" s="8" t="s">
        <v>40</v>
      </c>
      <c r="B127" s="208">
        <f>B128</f>
        <v>1</v>
      </c>
      <c r="C127" s="208"/>
      <c r="D127" s="208"/>
      <c r="E127" s="208">
        <f t="shared" ref="E127:I127" si="60">E128</f>
        <v>66</v>
      </c>
      <c r="F127" s="208"/>
      <c r="G127" s="209"/>
      <c r="H127" s="74">
        <f t="shared" si="60"/>
        <v>1267.73</v>
      </c>
      <c r="I127" s="74">
        <f t="shared" si="60"/>
        <v>1566.79</v>
      </c>
    </row>
    <row r="128" spans="1:9" ht="25.5" x14ac:dyDescent="0.2">
      <c r="A128" s="332" t="s">
        <v>16</v>
      </c>
      <c r="B128" s="10">
        <f>SUM(B129:B129)</f>
        <v>1</v>
      </c>
      <c r="C128" s="10"/>
      <c r="D128" s="10"/>
      <c r="E128" s="10">
        <f>SUM(E129:E129)</f>
        <v>66</v>
      </c>
      <c r="F128" s="10"/>
      <c r="G128" s="207"/>
      <c r="H128" s="352">
        <f>SUM(H129:H129)</f>
        <v>1267.73</v>
      </c>
      <c r="I128" s="352">
        <f t="shared" ref="I128" si="61">SUM(I129:I129)</f>
        <v>1566.79</v>
      </c>
    </row>
    <row r="129" spans="1:9" ht="16.5" customHeight="1" x14ac:dyDescent="0.2">
      <c r="A129" s="9" t="s">
        <v>66</v>
      </c>
      <c r="B129" s="11">
        <v>1</v>
      </c>
      <c r="C129" s="11">
        <f t="shared" ref="C129" si="62">D129+E129</f>
        <v>247</v>
      </c>
      <c r="D129" s="11">
        <v>181</v>
      </c>
      <c r="E129" s="226">
        <v>66</v>
      </c>
      <c r="F129" s="11"/>
      <c r="G129" s="27">
        <v>9.6039999999999992</v>
      </c>
      <c r="H129" s="12">
        <f t="shared" ref="H129" si="63">ROUND(G129*E129*2,2)</f>
        <v>1267.73</v>
      </c>
      <c r="I129" s="12">
        <f t="shared" si="54"/>
        <v>1566.79</v>
      </c>
    </row>
    <row r="130" spans="1:9" ht="16.5" customHeight="1" x14ac:dyDescent="0.2">
      <c r="A130" s="8" t="s">
        <v>69</v>
      </c>
      <c r="B130" s="208">
        <f>B131+B135</f>
        <v>12</v>
      </c>
      <c r="C130" s="208"/>
      <c r="D130" s="208"/>
      <c r="E130" s="208">
        <f t="shared" ref="E130:I130" si="64">E131+E135</f>
        <v>231</v>
      </c>
      <c r="F130" s="208"/>
      <c r="G130" s="208"/>
      <c r="H130" s="74">
        <f t="shared" si="64"/>
        <v>3031.1399999999994</v>
      </c>
      <c r="I130" s="74">
        <f t="shared" si="64"/>
        <v>3746.17</v>
      </c>
    </row>
    <row r="131" spans="1:9" ht="24.6" customHeight="1" x14ac:dyDescent="0.2">
      <c r="A131" s="332" t="s">
        <v>16</v>
      </c>
      <c r="B131" s="10">
        <f>SUM(B132:B134)</f>
        <v>3</v>
      </c>
      <c r="C131" s="10"/>
      <c r="D131" s="10"/>
      <c r="E131" s="10">
        <f>SUM(E132:E134)</f>
        <v>57</v>
      </c>
      <c r="F131" s="10"/>
      <c r="G131" s="207"/>
      <c r="H131" s="352">
        <f>SUM(H132:H134)</f>
        <v>1057.79</v>
      </c>
      <c r="I131" s="352">
        <f>SUM(I132:I134)</f>
        <v>1307.32</v>
      </c>
    </row>
    <row r="132" spans="1:9" x14ac:dyDescent="0.2">
      <c r="A132" s="9" t="s">
        <v>70</v>
      </c>
      <c r="B132" s="11">
        <v>1</v>
      </c>
      <c r="C132" s="11">
        <f t="shared" ref="C132:C134" si="65">D132+E132</f>
        <v>183</v>
      </c>
      <c r="D132" s="11">
        <v>181</v>
      </c>
      <c r="E132" s="226">
        <v>2</v>
      </c>
      <c r="F132" s="11"/>
      <c r="G132" s="354">
        <v>9.6039999999999992</v>
      </c>
      <c r="H132" s="12">
        <f t="shared" ref="H132:H134" si="66">ROUND(G132*E132*2,2)</f>
        <v>38.42</v>
      </c>
      <c r="I132" s="12">
        <f t="shared" si="54"/>
        <v>47.48</v>
      </c>
    </row>
    <row r="133" spans="1:9" x14ac:dyDescent="0.2">
      <c r="A133" s="9" t="s">
        <v>70</v>
      </c>
      <c r="B133" s="11">
        <v>1</v>
      </c>
      <c r="C133" s="11">
        <f t="shared" si="65"/>
        <v>194</v>
      </c>
      <c r="D133" s="11">
        <v>181</v>
      </c>
      <c r="E133" s="226">
        <v>13</v>
      </c>
      <c r="F133" s="11"/>
      <c r="G133" s="354">
        <v>9.2669999999999995</v>
      </c>
      <c r="H133" s="12">
        <f t="shared" si="66"/>
        <v>240.94</v>
      </c>
      <c r="I133" s="12">
        <f t="shared" si="54"/>
        <v>297.77999999999997</v>
      </c>
    </row>
    <row r="134" spans="1:9" x14ac:dyDescent="0.2">
      <c r="A134" s="9" t="s">
        <v>70</v>
      </c>
      <c r="B134" s="11">
        <v>1</v>
      </c>
      <c r="C134" s="11">
        <f t="shared" si="65"/>
        <v>223</v>
      </c>
      <c r="D134" s="11">
        <v>181</v>
      </c>
      <c r="E134" s="226">
        <v>42</v>
      </c>
      <c r="F134" s="11"/>
      <c r="G134" s="354">
        <v>9.2669999999999995</v>
      </c>
      <c r="H134" s="12">
        <f t="shared" si="66"/>
        <v>778.43</v>
      </c>
      <c r="I134" s="12">
        <f t="shared" si="54"/>
        <v>962.06</v>
      </c>
    </row>
    <row r="135" spans="1:9" ht="38.25" x14ac:dyDescent="0.2">
      <c r="A135" s="332" t="s">
        <v>17</v>
      </c>
      <c r="B135" s="10">
        <f>SUM(B136:B144)</f>
        <v>9</v>
      </c>
      <c r="C135" s="10"/>
      <c r="D135" s="10"/>
      <c r="E135" s="10">
        <f t="shared" ref="E135:I135" si="67">SUM(E136:E144)</f>
        <v>174</v>
      </c>
      <c r="F135" s="10"/>
      <c r="G135" s="207"/>
      <c r="H135" s="352">
        <f t="shared" si="67"/>
        <v>1973.3499999999997</v>
      </c>
      <c r="I135" s="352">
        <f t="shared" si="67"/>
        <v>2438.85</v>
      </c>
    </row>
    <row r="136" spans="1:9" x14ac:dyDescent="0.2">
      <c r="A136" s="9" t="s">
        <v>35</v>
      </c>
      <c r="B136" s="11">
        <v>1</v>
      </c>
      <c r="C136" s="11">
        <f t="shared" ref="C136:C144" si="68">D136+E136</f>
        <v>187</v>
      </c>
      <c r="D136" s="11">
        <v>181</v>
      </c>
      <c r="E136" s="226">
        <v>6</v>
      </c>
      <c r="F136" s="11"/>
      <c r="G136" s="354">
        <v>6.1310000000000002</v>
      </c>
      <c r="H136" s="12">
        <f t="shared" ref="H136:H144" si="69">ROUND(G136*E136*2,2)</f>
        <v>73.569999999999993</v>
      </c>
      <c r="I136" s="12">
        <f t="shared" si="54"/>
        <v>90.93</v>
      </c>
    </row>
    <row r="137" spans="1:9" x14ac:dyDescent="0.2">
      <c r="A137" s="9" t="s">
        <v>35</v>
      </c>
      <c r="B137" s="11">
        <v>1</v>
      </c>
      <c r="C137" s="11">
        <f t="shared" si="68"/>
        <v>200</v>
      </c>
      <c r="D137" s="11">
        <v>181</v>
      </c>
      <c r="E137" s="226">
        <v>19</v>
      </c>
      <c r="F137" s="11"/>
      <c r="G137" s="354">
        <v>6.1310000000000002</v>
      </c>
      <c r="H137" s="12">
        <f t="shared" si="69"/>
        <v>232.98</v>
      </c>
      <c r="I137" s="12">
        <f t="shared" si="54"/>
        <v>287.94</v>
      </c>
    </row>
    <row r="138" spans="1:9" x14ac:dyDescent="0.2">
      <c r="A138" s="9" t="s">
        <v>35</v>
      </c>
      <c r="B138" s="11">
        <v>1</v>
      </c>
      <c r="C138" s="11">
        <f t="shared" si="68"/>
        <v>218</v>
      </c>
      <c r="D138" s="11">
        <v>181</v>
      </c>
      <c r="E138" s="226">
        <v>37</v>
      </c>
      <c r="F138" s="11"/>
      <c r="G138" s="354">
        <v>5.3959999999999999</v>
      </c>
      <c r="H138" s="12">
        <f t="shared" si="69"/>
        <v>399.3</v>
      </c>
      <c r="I138" s="12">
        <f t="shared" si="54"/>
        <v>493.49</v>
      </c>
    </row>
    <row r="139" spans="1:9" x14ac:dyDescent="0.2">
      <c r="A139" s="9" t="s">
        <v>35</v>
      </c>
      <c r="B139" s="11">
        <v>1</v>
      </c>
      <c r="C139" s="11">
        <f t="shared" si="68"/>
        <v>202</v>
      </c>
      <c r="D139" s="11">
        <v>181</v>
      </c>
      <c r="E139" s="226">
        <v>21</v>
      </c>
      <c r="F139" s="11"/>
      <c r="G139" s="354">
        <v>5.3959999999999999</v>
      </c>
      <c r="H139" s="12">
        <f t="shared" si="69"/>
        <v>226.63</v>
      </c>
      <c r="I139" s="12">
        <f t="shared" si="54"/>
        <v>280.08999999999997</v>
      </c>
    </row>
    <row r="140" spans="1:9" x14ac:dyDescent="0.2">
      <c r="A140" s="9" t="s">
        <v>35</v>
      </c>
      <c r="B140" s="11">
        <v>1</v>
      </c>
      <c r="C140" s="11">
        <f t="shared" si="68"/>
        <v>192</v>
      </c>
      <c r="D140" s="11">
        <v>181</v>
      </c>
      <c r="E140" s="226">
        <v>11</v>
      </c>
      <c r="F140" s="11"/>
      <c r="G140" s="354">
        <v>5.3959999999999999</v>
      </c>
      <c r="H140" s="12">
        <f t="shared" si="69"/>
        <v>118.71</v>
      </c>
      <c r="I140" s="12">
        <f t="shared" si="54"/>
        <v>146.71</v>
      </c>
    </row>
    <row r="141" spans="1:9" x14ac:dyDescent="0.2">
      <c r="A141" s="9" t="s">
        <v>35</v>
      </c>
      <c r="B141" s="11">
        <v>1</v>
      </c>
      <c r="C141" s="11">
        <f t="shared" si="68"/>
        <v>197</v>
      </c>
      <c r="D141" s="11">
        <v>181</v>
      </c>
      <c r="E141" s="226">
        <v>16</v>
      </c>
      <c r="F141" s="11"/>
      <c r="G141" s="354">
        <v>6.1310000000000002</v>
      </c>
      <c r="H141" s="12">
        <f t="shared" si="69"/>
        <v>196.19</v>
      </c>
      <c r="I141" s="12">
        <f t="shared" si="54"/>
        <v>242.47</v>
      </c>
    </row>
    <row r="142" spans="1:9" x14ac:dyDescent="0.2">
      <c r="A142" s="9" t="s">
        <v>35</v>
      </c>
      <c r="B142" s="11">
        <v>1</v>
      </c>
      <c r="C142" s="11">
        <f t="shared" si="68"/>
        <v>202</v>
      </c>
      <c r="D142" s="11">
        <v>181</v>
      </c>
      <c r="E142" s="226">
        <v>21</v>
      </c>
      <c r="F142" s="11"/>
      <c r="G142" s="354">
        <v>5.3959999999999999</v>
      </c>
      <c r="H142" s="12">
        <f t="shared" si="69"/>
        <v>226.63</v>
      </c>
      <c r="I142" s="12">
        <f t="shared" si="54"/>
        <v>280.08999999999997</v>
      </c>
    </row>
    <row r="143" spans="1:9" x14ac:dyDescent="0.2">
      <c r="A143" s="9" t="s">
        <v>35</v>
      </c>
      <c r="B143" s="11">
        <v>1</v>
      </c>
      <c r="C143" s="11">
        <f t="shared" si="68"/>
        <v>205</v>
      </c>
      <c r="D143" s="11">
        <v>181</v>
      </c>
      <c r="E143" s="226">
        <v>24</v>
      </c>
      <c r="F143" s="11"/>
      <c r="G143" s="354">
        <v>6.1310000000000002</v>
      </c>
      <c r="H143" s="12">
        <f t="shared" si="69"/>
        <v>294.29000000000002</v>
      </c>
      <c r="I143" s="12">
        <f t="shared" si="54"/>
        <v>363.71</v>
      </c>
    </row>
    <row r="144" spans="1:9" x14ac:dyDescent="0.2">
      <c r="A144" s="9" t="s">
        <v>35</v>
      </c>
      <c r="B144" s="11">
        <v>1</v>
      </c>
      <c r="C144" s="11">
        <f t="shared" si="68"/>
        <v>200</v>
      </c>
      <c r="D144" s="11">
        <v>181</v>
      </c>
      <c r="E144" s="226">
        <v>19</v>
      </c>
      <c r="F144" s="11"/>
      <c r="G144" s="354">
        <v>5.3959999999999999</v>
      </c>
      <c r="H144" s="12">
        <f t="shared" si="69"/>
        <v>205.05</v>
      </c>
      <c r="I144" s="12">
        <f t="shared" si="54"/>
        <v>253.42</v>
      </c>
    </row>
    <row r="145" spans="1:9" ht="16.5" customHeight="1" x14ac:dyDescent="0.2">
      <c r="A145" s="8" t="s">
        <v>67</v>
      </c>
      <c r="B145" s="208">
        <f>B146+B148</f>
        <v>2</v>
      </c>
      <c r="C145" s="208"/>
      <c r="D145" s="208"/>
      <c r="E145" s="208">
        <f>E146+E148</f>
        <v>27</v>
      </c>
      <c r="F145" s="208"/>
      <c r="G145" s="228"/>
      <c r="H145" s="74">
        <f>H146+H148</f>
        <v>451.28999999999996</v>
      </c>
      <c r="I145" s="74">
        <f>I146+I148</f>
        <v>557.75</v>
      </c>
    </row>
    <row r="146" spans="1:9" ht="25.5" x14ac:dyDescent="0.2">
      <c r="A146" s="332" t="s">
        <v>16</v>
      </c>
      <c r="B146" s="10">
        <f>SUM(B147:B147)</f>
        <v>1</v>
      </c>
      <c r="C146" s="10"/>
      <c r="D146" s="10"/>
      <c r="E146" s="10">
        <f>SUM(E147:E147)</f>
        <v>19</v>
      </c>
      <c r="F146" s="10"/>
      <c r="G146" s="207"/>
      <c r="H146" s="352">
        <f>SUM(H147:H147)</f>
        <v>364.95</v>
      </c>
      <c r="I146" s="352">
        <f>SUM(I147:I147)</f>
        <v>451.04</v>
      </c>
    </row>
    <row r="147" spans="1:9" x14ac:dyDescent="0.2">
      <c r="A147" s="9" t="s">
        <v>68</v>
      </c>
      <c r="B147" s="11">
        <v>1</v>
      </c>
      <c r="C147" s="11">
        <f t="shared" ref="C147" si="70">D147+E147</f>
        <v>200</v>
      </c>
      <c r="D147" s="11">
        <v>181</v>
      </c>
      <c r="E147" s="226">
        <v>19</v>
      </c>
      <c r="F147" s="11"/>
      <c r="G147" s="27">
        <v>9.6039999999999992</v>
      </c>
      <c r="H147" s="12">
        <f t="shared" ref="H147" si="71">ROUND(G147*E147*2,2)</f>
        <v>364.95</v>
      </c>
      <c r="I147" s="12">
        <f t="shared" ref="I147:I178" si="72">ROUND(H147*0.2359+H147,2)</f>
        <v>451.04</v>
      </c>
    </row>
    <row r="148" spans="1:9" ht="38.25" x14ac:dyDescent="0.2">
      <c r="A148" s="332" t="s">
        <v>17</v>
      </c>
      <c r="B148" s="10">
        <f>SUM(B149:B149)</f>
        <v>1</v>
      </c>
      <c r="C148" s="10">
        <f>SUM(C149:C149)</f>
        <v>189</v>
      </c>
      <c r="D148" s="10"/>
      <c r="E148" s="10">
        <f>SUM(E149:E149)</f>
        <v>8</v>
      </c>
      <c r="F148" s="10"/>
      <c r="G148" s="227"/>
      <c r="H148" s="352">
        <f>SUM(H149:H149)</f>
        <v>86.34</v>
      </c>
      <c r="I148" s="352">
        <f>SUM(I149:I149)</f>
        <v>106.71</v>
      </c>
    </row>
    <row r="149" spans="1:9" x14ac:dyDescent="0.2">
      <c r="A149" s="9" t="s">
        <v>35</v>
      </c>
      <c r="B149" s="11">
        <v>1</v>
      </c>
      <c r="C149" s="11">
        <f t="shared" ref="C149" si="73">D149+E149</f>
        <v>189</v>
      </c>
      <c r="D149" s="11">
        <v>181</v>
      </c>
      <c r="E149" s="226">
        <v>8</v>
      </c>
      <c r="F149" s="11"/>
      <c r="G149" s="354">
        <v>5.3959999999999999</v>
      </c>
      <c r="H149" s="12">
        <f t="shared" ref="H149" si="74">ROUND(G149*E149*2,2)</f>
        <v>86.34</v>
      </c>
      <c r="I149" s="12">
        <f t="shared" si="72"/>
        <v>106.71</v>
      </c>
    </row>
    <row r="150" spans="1:9" ht="16.5" customHeight="1" x14ac:dyDescent="0.2">
      <c r="A150" s="229" t="s">
        <v>632</v>
      </c>
      <c r="B150" s="230">
        <f>B151+B155</f>
        <v>6</v>
      </c>
      <c r="C150" s="230"/>
      <c r="D150" s="230"/>
      <c r="E150" s="230">
        <f t="shared" ref="E150:I150" si="75">E151+E155</f>
        <v>177</v>
      </c>
      <c r="F150" s="230"/>
      <c r="G150" s="230"/>
      <c r="H150" s="353">
        <f t="shared" si="75"/>
        <v>1730.69</v>
      </c>
      <c r="I150" s="353">
        <f t="shared" si="75"/>
        <v>2138.96</v>
      </c>
    </row>
    <row r="151" spans="1:9" ht="24.6" customHeight="1" x14ac:dyDescent="0.2">
      <c r="A151" s="231" t="s">
        <v>633</v>
      </c>
      <c r="B151" s="10">
        <f>SUM(B152:B154)</f>
        <v>3</v>
      </c>
      <c r="C151" s="10"/>
      <c r="D151" s="10"/>
      <c r="E151" s="10">
        <f>SUM(E152:E154)</f>
        <v>55</v>
      </c>
      <c r="F151" s="10"/>
      <c r="G151" s="227"/>
      <c r="H151" s="352">
        <f>SUM(H152:H154)</f>
        <v>674.41</v>
      </c>
      <c r="I151" s="352">
        <f>SUM(I152:I154)</f>
        <v>833.5</v>
      </c>
    </row>
    <row r="152" spans="1:9" x14ac:dyDescent="0.2">
      <c r="A152" s="231" t="s">
        <v>35</v>
      </c>
      <c r="B152" s="11">
        <v>1</v>
      </c>
      <c r="C152" s="11">
        <f t="shared" ref="C152:C154" si="76">D152+E152</f>
        <v>188</v>
      </c>
      <c r="D152" s="11">
        <v>181</v>
      </c>
      <c r="E152" s="226">
        <v>7</v>
      </c>
      <c r="F152" s="11"/>
      <c r="G152" s="354">
        <v>6.1310000000000002</v>
      </c>
      <c r="H152" s="12">
        <f t="shared" ref="H152:H154" si="77">ROUND(G152*E152*2,2)</f>
        <v>85.83</v>
      </c>
      <c r="I152" s="12">
        <f t="shared" si="72"/>
        <v>106.08</v>
      </c>
    </row>
    <row r="153" spans="1:9" x14ac:dyDescent="0.2">
      <c r="A153" s="231" t="s">
        <v>35</v>
      </c>
      <c r="B153" s="11">
        <v>1</v>
      </c>
      <c r="C153" s="11">
        <f t="shared" si="76"/>
        <v>216</v>
      </c>
      <c r="D153" s="11">
        <v>181</v>
      </c>
      <c r="E153" s="226">
        <v>35</v>
      </c>
      <c r="F153" s="11"/>
      <c r="G153" s="354">
        <v>6.1310000000000002</v>
      </c>
      <c r="H153" s="12">
        <f t="shared" si="77"/>
        <v>429.17</v>
      </c>
      <c r="I153" s="12">
        <f t="shared" si="72"/>
        <v>530.41</v>
      </c>
    </row>
    <row r="154" spans="1:9" x14ac:dyDescent="0.2">
      <c r="A154" s="231" t="s">
        <v>35</v>
      </c>
      <c r="B154" s="11">
        <v>1</v>
      </c>
      <c r="C154" s="11">
        <f t="shared" si="76"/>
        <v>194</v>
      </c>
      <c r="D154" s="11">
        <v>181</v>
      </c>
      <c r="E154" s="226">
        <v>13</v>
      </c>
      <c r="F154" s="11"/>
      <c r="G154" s="354">
        <v>6.1310000000000002</v>
      </c>
      <c r="H154" s="12">
        <f t="shared" si="77"/>
        <v>159.41</v>
      </c>
      <c r="I154" s="12">
        <f t="shared" si="72"/>
        <v>197.01</v>
      </c>
    </row>
    <row r="155" spans="1:9" ht="36" x14ac:dyDescent="0.2">
      <c r="A155" s="355" t="s">
        <v>634</v>
      </c>
      <c r="B155" s="10">
        <f>SUM(B156:B158)</f>
        <v>3</v>
      </c>
      <c r="C155" s="10"/>
      <c r="D155" s="10"/>
      <c r="E155" s="10">
        <f>SUM(E156:E158)</f>
        <v>122</v>
      </c>
      <c r="F155" s="10"/>
      <c r="G155" s="227"/>
      <c r="H155" s="352">
        <f>SUM(H156:H158)</f>
        <v>1056.2800000000002</v>
      </c>
      <c r="I155" s="352">
        <f>SUM(I156:I158)</f>
        <v>1305.46</v>
      </c>
    </row>
    <row r="156" spans="1:9" x14ac:dyDescent="0.2">
      <c r="A156" s="231" t="s">
        <v>635</v>
      </c>
      <c r="B156" s="11">
        <v>1</v>
      </c>
      <c r="C156" s="11">
        <f t="shared" ref="C156:C158" si="78">D156+E156</f>
        <v>241</v>
      </c>
      <c r="D156" s="11">
        <v>181</v>
      </c>
      <c r="E156" s="226">
        <v>60</v>
      </c>
      <c r="F156" s="11"/>
      <c r="G156" s="354">
        <v>4.3289999999999997</v>
      </c>
      <c r="H156" s="12">
        <f t="shared" ref="H156:H158" si="79">ROUND(G156*E156*2,2)</f>
        <v>519.48</v>
      </c>
      <c r="I156" s="12">
        <f t="shared" si="72"/>
        <v>642.03</v>
      </c>
    </row>
    <row r="157" spans="1:9" x14ac:dyDescent="0.2">
      <c r="A157" s="231" t="s">
        <v>635</v>
      </c>
      <c r="B157" s="11">
        <v>1</v>
      </c>
      <c r="C157" s="11">
        <f t="shared" si="78"/>
        <v>228</v>
      </c>
      <c r="D157" s="11">
        <v>181</v>
      </c>
      <c r="E157" s="226">
        <v>47</v>
      </c>
      <c r="F157" s="11"/>
      <c r="G157" s="354">
        <v>4.3289999999999997</v>
      </c>
      <c r="H157" s="12">
        <f t="shared" si="79"/>
        <v>406.93</v>
      </c>
      <c r="I157" s="12">
        <f t="shared" si="72"/>
        <v>502.92</v>
      </c>
    </row>
    <row r="158" spans="1:9" x14ac:dyDescent="0.2">
      <c r="A158" s="231" t="s">
        <v>635</v>
      </c>
      <c r="B158" s="11">
        <v>1</v>
      </c>
      <c r="C158" s="11">
        <f t="shared" si="78"/>
        <v>196</v>
      </c>
      <c r="D158" s="11">
        <v>181</v>
      </c>
      <c r="E158" s="226">
        <v>15</v>
      </c>
      <c r="F158" s="11"/>
      <c r="G158" s="354">
        <v>4.3289999999999997</v>
      </c>
      <c r="H158" s="12">
        <f t="shared" si="79"/>
        <v>129.87</v>
      </c>
      <c r="I158" s="12">
        <f t="shared" si="72"/>
        <v>160.51</v>
      </c>
    </row>
    <row r="159" spans="1:9" ht="28.15" customHeight="1" x14ac:dyDescent="0.2">
      <c r="A159" s="15" t="s">
        <v>636</v>
      </c>
      <c r="B159" s="208">
        <f>B160+B162</f>
        <v>3</v>
      </c>
      <c r="C159" s="208"/>
      <c r="D159" s="208"/>
      <c r="E159" s="208">
        <f t="shared" ref="E159:H159" si="80">E160+E162</f>
        <v>38</v>
      </c>
      <c r="F159" s="208"/>
      <c r="G159" s="228"/>
      <c r="H159" s="74">
        <f t="shared" si="80"/>
        <v>805.20999999999992</v>
      </c>
      <c r="I159" s="74">
        <f t="shared" ref="I159" si="81">I160+I162</f>
        <v>995.16</v>
      </c>
    </row>
    <row r="160" spans="1:9" ht="36" x14ac:dyDescent="0.2">
      <c r="A160" s="355" t="s">
        <v>633</v>
      </c>
      <c r="B160" s="10">
        <f>B161</f>
        <v>1</v>
      </c>
      <c r="C160" s="10"/>
      <c r="D160" s="10"/>
      <c r="E160" s="10">
        <f t="shared" ref="E160:I160" si="82">E161</f>
        <v>26</v>
      </c>
      <c r="F160" s="10"/>
      <c r="G160" s="227"/>
      <c r="H160" s="352">
        <f t="shared" si="82"/>
        <v>619.41999999999996</v>
      </c>
      <c r="I160" s="352">
        <f t="shared" si="82"/>
        <v>765.54</v>
      </c>
    </row>
    <row r="161" spans="1:9" ht="16.5" customHeight="1" x14ac:dyDescent="0.2">
      <c r="A161" s="9" t="s">
        <v>420</v>
      </c>
      <c r="B161" s="11">
        <v>1</v>
      </c>
      <c r="C161" s="11">
        <f t="shared" ref="C161" si="83">D161+E161</f>
        <v>184</v>
      </c>
      <c r="D161" s="11">
        <v>158</v>
      </c>
      <c r="E161" s="226">
        <v>26</v>
      </c>
      <c r="F161" s="11"/>
      <c r="G161" s="354">
        <v>11.912000000000001</v>
      </c>
      <c r="H161" s="12">
        <f t="shared" ref="H161" si="84">ROUND(G161*E161*2,2)</f>
        <v>619.41999999999996</v>
      </c>
      <c r="I161" s="12">
        <f t="shared" si="72"/>
        <v>765.54</v>
      </c>
    </row>
    <row r="162" spans="1:9" ht="38.25" x14ac:dyDescent="0.2">
      <c r="A162" s="332" t="s">
        <v>17</v>
      </c>
      <c r="B162" s="10">
        <f>SUM(B163:B164)</f>
        <v>2</v>
      </c>
      <c r="C162" s="10"/>
      <c r="D162" s="10"/>
      <c r="E162" s="10">
        <f t="shared" ref="E162:I162" si="85">SUM(E163:E164)</f>
        <v>12</v>
      </c>
      <c r="F162" s="10"/>
      <c r="G162" s="227"/>
      <c r="H162" s="352">
        <f t="shared" si="85"/>
        <v>185.79</v>
      </c>
      <c r="I162" s="352">
        <f t="shared" si="85"/>
        <v>229.62</v>
      </c>
    </row>
    <row r="163" spans="1:9" x14ac:dyDescent="0.2">
      <c r="A163" s="9" t="s">
        <v>73</v>
      </c>
      <c r="B163" s="11">
        <v>1</v>
      </c>
      <c r="C163" s="11">
        <f t="shared" ref="C163:C164" si="86">D163+E163</f>
        <v>168</v>
      </c>
      <c r="D163" s="11">
        <v>158</v>
      </c>
      <c r="E163" s="226">
        <v>10</v>
      </c>
      <c r="F163" s="11"/>
      <c r="G163" s="354">
        <v>7.88</v>
      </c>
      <c r="H163" s="12">
        <f t="shared" ref="H163:H164" si="87">ROUND(G163*E163*2,2)</f>
        <v>157.6</v>
      </c>
      <c r="I163" s="12">
        <f t="shared" si="72"/>
        <v>194.78</v>
      </c>
    </row>
    <row r="164" spans="1:9" x14ac:dyDescent="0.2">
      <c r="A164" s="9" t="s">
        <v>73</v>
      </c>
      <c r="B164" s="11">
        <v>1</v>
      </c>
      <c r="C164" s="11">
        <f t="shared" si="86"/>
        <v>160</v>
      </c>
      <c r="D164" s="11">
        <v>158</v>
      </c>
      <c r="E164" s="226">
        <v>2</v>
      </c>
      <c r="F164" s="11"/>
      <c r="G164" s="354">
        <v>7.048</v>
      </c>
      <c r="H164" s="12">
        <f t="shared" si="87"/>
        <v>28.19</v>
      </c>
      <c r="I164" s="12">
        <f t="shared" si="72"/>
        <v>34.840000000000003</v>
      </c>
    </row>
    <row r="165" spans="1:9" ht="27.6" customHeight="1" x14ac:dyDescent="0.2">
      <c r="A165" s="15" t="s">
        <v>76</v>
      </c>
      <c r="B165" s="208">
        <f>B166</f>
        <v>1</v>
      </c>
      <c r="C165" s="208"/>
      <c r="D165" s="208"/>
      <c r="E165" s="208">
        <f t="shared" ref="E165:I165" si="88">E166</f>
        <v>10</v>
      </c>
      <c r="F165" s="208"/>
      <c r="G165" s="209"/>
      <c r="H165" s="74">
        <f t="shared" si="88"/>
        <v>120.68</v>
      </c>
      <c r="I165" s="74">
        <f t="shared" si="88"/>
        <v>149.15</v>
      </c>
    </row>
    <row r="166" spans="1:9" ht="38.25" x14ac:dyDescent="0.2">
      <c r="A166" s="332" t="s">
        <v>17</v>
      </c>
      <c r="B166" s="10">
        <f>SUM(B167:B167)</f>
        <v>1</v>
      </c>
      <c r="C166" s="10"/>
      <c r="D166" s="10"/>
      <c r="E166" s="10">
        <f>SUM(E167:E167)</f>
        <v>10</v>
      </c>
      <c r="F166" s="10"/>
      <c r="G166" s="207"/>
      <c r="H166" s="352">
        <f>SUM(H167:H167)</f>
        <v>120.68</v>
      </c>
      <c r="I166" s="352">
        <f t="shared" ref="I166" si="89">SUM(I167:I167)</f>
        <v>149.15</v>
      </c>
    </row>
    <row r="167" spans="1:9" x14ac:dyDescent="0.2">
      <c r="A167" s="9" t="s">
        <v>73</v>
      </c>
      <c r="B167" s="11">
        <v>1</v>
      </c>
      <c r="C167" s="11">
        <f t="shared" ref="C167" si="90">D167+E167</f>
        <v>168</v>
      </c>
      <c r="D167" s="11">
        <v>158</v>
      </c>
      <c r="E167" s="226">
        <v>10</v>
      </c>
      <c r="F167" s="11"/>
      <c r="G167" s="27">
        <v>6.0339999999999998</v>
      </c>
      <c r="H167" s="12">
        <f t="shared" ref="H167" si="91">ROUND(G167*E167*2,2)</f>
        <v>120.68</v>
      </c>
      <c r="I167" s="12">
        <f t="shared" si="72"/>
        <v>149.15</v>
      </c>
    </row>
    <row r="168" spans="1:9" ht="16.5" customHeight="1" x14ac:dyDescent="0.2">
      <c r="A168" s="8" t="s">
        <v>41</v>
      </c>
      <c r="B168" s="208">
        <f>B169+B172+B176</f>
        <v>7</v>
      </c>
      <c r="C168" s="208"/>
      <c r="D168" s="208"/>
      <c r="E168" s="208">
        <f t="shared" ref="E168:I168" si="92">E169+E172+E176</f>
        <v>254.5</v>
      </c>
      <c r="F168" s="208"/>
      <c r="G168" s="208"/>
      <c r="H168" s="74">
        <f t="shared" si="92"/>
        <v>3447.75</v>
      </c>
      <c r="I168" s="74">
        <f t="shared" si="92"/>
        <v>4261.09</v>
      </c>
    </row>
    <row r="169" spans="1:9" ht="27.75" customHeight="1" x14ac:dyDescent="0.2">
      <c r="A169" s="9" t="s">
        <v>16</v>
      </c>
      <c r="B169" s="10">
        <f>SUM(B170:B171)</f>
        <v>2</v>
      </c>
      <c r="C169" s="10"/>
      <c r="D169" s="10"/>
      <c r="E169" s="10">
        <f>SUM(E170:E171)</f>
        <v>76</v>
      </c>
      <c r="F169" s="10"/>
      <c r="G169" s="207"/>
      <c r="H169" s="352">
        <f>SUM(H170:H171)</f>
        <v>1417.83</v>
      </c>
      <c r="I169" s="352">
        <f>SUM(I170:I171)</f>
        <v>1752.3000000000002</v>
      </c>
    </row>
    <row r="170" spans="1:9" x14ac:dyDescent="0.2">
      <c r="A170" s="226" t="s">
        <v>74</v>
      </c>
      <c r="B170" s="11">
        <v>1</v>
      </c>
      <c r="C170" s="11">
        <f t="shared" ref="C170:C171" si="93">D170+E170</f>
        <v>190</v>
      </c>
      <c r="D170" s="11">
        <v>181</v>
      </c>
      <c r="E170" s="226">
        <v>9</v>
      </c>
      <c r="F170" s="11"/>
      <c r="G170" s="354">
        <v>9.2669999999999995</v>
      </c>
      <c r="H170" s="12">
        <f t="shared" ref="H170:H171" si="94">ROUND(G170*E170*2,2)</f>
        <v>166.81</v>
      </c>
      <c r="I170" s="12">
        <f t="shared" si="72"/>
        <v>206.16</v>
      </c>
    </row>
    <row r="171" spans="1:9" x14ac:dyDescent="0.2">
      <c r="A171" s="226" t="s">
        <v>42</v>
      </c>
      <c r="B171" s="11">
        <v>1</v>
      </c>
      <c r="C171" s="11">
        <f t="shared" si="93"/>
        <v>248</v>
      </c>
      <c r="D171" s="11">
        <v>181</v>
      </c>
      <c r="E171" s="226">
        <v>67</v>
      </c>
      <c r="F171" s="11"/>
      <c r="G171" s="27">
        <v>9.3360000000000003</v>
      </c>
      <c r="H171" s="12">
        <f t="shared" si="94"/>
        <v>1251.02</v>
      </c>
      <c r="I171" s="12">
        <f t="shared" si="72"/>
        <v>1546.14</v>
      </c>
    </row>
    <row r="172" spans="1:9" ht="38.25" x14ac:dyDescent="0.2">
      <c r="A172" s="332" t="s">
        <v>17</v>
      </c>
      <c r="B172" s="10">
        <f>SUM(B173:B175)</f>
        <v>3</v>
      </c>
      <c r="C172" s="10"/>
      <c r="D172" s="10"/>
      <c r="E172" s="10">
        <f>SUM(E173:E175)</f>
        <v>132.5</v>
      </c>
      <c r="F172" s="10"/>
      <c r="G172" s="207"/>
      <c r="H172" s="352">
        <f>SUM(H173:H175)</f>
        <v>1631.65</v>
      </c>
      <c r="I172" s="352">
        <f t="shared" ref="I172" si="95">SUM(I173:I175)</f>
        <v>2016.56</v>
      </c>
    </row>
    <row r="173" spans="1:9" x14ac:dyDescent="0.2">
      <c r="A173" s="9" t="s">
        <v>33</v>
      </c>
      <c r="B173" s="11">
        <v>1</v>
      </c>
      <c r="C173" s="11">
        <f t="shared" ref="C173:C175" si="96">D173+E173</f>
        <v>216</v>
      </c>
      <c r="D173" s="11">
        <v>181</v>
      </c>
      <c r="E173" s="226">
        <v>35</v>
      </c>
      <c r="F173" s="11"/>
      <c r="G173" s="354">
        <v>6.23</v>
      </c>
      <c r="H173" s="12">
        <f t="shared" ref="H173:H175" si="97">ROUND(G173*E173*2,2)</f>
        <v>436.1</v>
      </c>
      <c r="I173" s="12">
        <f t="shared" si="72"/>
        <v>538.98</v>
      </c>
    </row>
    <row r="174" spans="1:9" x14ac:dyDescent="0.2">
      <c r="A174" s="9" t="s">
        <v>33</v>
      </c>
      <c r="B174" s="11">
        <v>1</v>
      </c>
      <c r="C174" s="11">
        <f t="shared" si="96"/>
        <v>263.5</v>
      </c>
      <c r="D174" s="11">
        <v>181</v>
      </c>
      <c r="E174" s="226">
        <v>82.5</v>
      </c>
      <c r="F174" s="11"/>
      <c r="G174" s="354">
        <v>6.1310000000000002</v>
      </c>
      <c r="H174" s="12">
        <f t="shared" si="97"/>
        <v>1011.62</v>
      </c>
      <c r="I174" s="12">
        <f t="shared" si="72"/>
        <v>1250.26</v>
      </c>
    </row>
    <row r="175" spans="1:9" x14ac:dyDescent="0.2">
      <c r="A175" s="9" t="s">
        <v>33</v>
      </c>
      <c r="B175" s="11">
        <v>1</v>
      </c>
      <c r="C175" s="11">
        <f t="shared" si="96"/>
        <v>196</v>
      </c>
      <c r="D175" s="11">
        <v>181</v>
      </c>
      <c r="E175" s="226">
        <v>15</v>
      </c>
      <c r="F175" s="11"/>
      <c r="G175" s="354">
        <v>6.1310000000000002</v>
      </c>
      <c r="H175" s="12">
        <f t="shared" si="97"/>
        <v>183.93</v>
      </c>
      <c r="I175" s="12">
        <f t="shared" si="72"/>
        <v>227.32</v>
      </c>
    </row>
    <row r="176" spans="1:9" ht="29.25" customHeight="1" x14ac:dyDescent="0.2">
      <c r="A176" s="332" t="s">
        <v>18</v>
      </c>
      <c r="B176" s="10">
        <f>SUM(B177:B178)</f>
        <v>2</v>
      </c>
      <c r="C176" s="10"/>
      <c r="D176" s="10"/>
      <c r="E176" s="10">
        <f t="shared" ref="E176:I176" si="98">SUM(E177:E178)</f>
        <v>46</v>
      </c>
      <c r="F176" s="10"/>
      <c r="G176" s="207"/>
      <c r="H176" s="352">
        <f t="shared" si="98"/>
        <v>398.27</v>
      </c>
      <c r="I176" s="352">
        <f t="shared" si="98"/>
        <v>492.23</v>
      </c>
    </row>
    <row r="177" spans="1:9" x14ac:dyDescent="0.2">
      <c r="A177" s="9" t="s">
        <v>22</v>
      </c>
      <c r="B177" s="11">
        <v>1</v>
      </c>
      <c r="C177" s="11">
        <f>D177+E177</f>
        <v>200</v>
      </c>
      <c r="D177" s="11">
        <v>181</v>
      </c>
      <c r="E177" s="226">
        <v>19</v>
      </c>
      <c r="F177" s="11"/>
      <c r="G177" s="27">
        <v>4.3289999999999997</v>
      </c>
      <c r="H177" s="12">
        <f t="shared" ref="H177:H178" si="99">ROUND(G177*E177*2,2)</f>
        <v>164.5</v>
      </c>
      <c r="I177" s="12">
        <f t="shared" si="72"/>
        <v>203.31</v>
      </c>
    </row>
    <row r="178" spans="1:9" x14ac:dyDescent="0.2">
      <c r="A178" s="9" t="s">
        <v>22</v>
      </c>
      <c r="B178" s="22">
        <v>1</v>
      </c>
      <c r="C178" s="22">
        <f t="shared" ref="C178" si="100">D178+E178</f>
        <v>208</v>
      </c>
      <c r="D178" s="22">
        <v>181</v>
      </c>
      <c r="E178" s="226">
        <v>27</v>
      </c>
      <c r="F178" s="11"/>
      <c r="G178" s="27">
        <v>4.3289999999999997</v>
      </c>
      <c r="H178" s="23">
        <f t="shared" si="99"/>
        <v>233.77</v>
      </c>
      <c r="I178" s="12">
        <f t="shared" si="72"/>
        <v>288.92</v>
      </c>
    </row>
    <row r="179" spans="1:9" x14ac:dyDescent="0.2">
      <c r="A179" s="334"/>
      <c r="B179" s="327"/>
      <c r="C179" s="327"/>
      <c r="D179" s="327"/>
      <c r="E179" s="2"/>
      <c r="F179" s="13"/>
      <c r="G179" s="340"/>
      <c r="H179" s="329"/>
      <c r="I179" s="328"/>
    </row>
    <row r="180" spans="1:9" x14ac:dyDescent="0.2">
      <c r="A180" s="568" t="s">
        <v>637</v>
      </c>
      <c r="B180" s="568"/>
      <c r="C180" s="568"/>
      <c r="D180" s="568"/>
      <c r="E180" s="568"/>
      <c r="F180" s="568"/>
      <c r="G180" s="568"/>
      <c r="H180" s="568"/>
      <c r="I180" s="568"/>
    </row>
    <row r="181" spans="1:9" x14ac:dyDescent="0.2">
      <c r="A181" s="568"/>
      <c r="B181" s="568"/>
      <c r="C181" s="568"/>
      <c r="D181" s="568"/>
      <c r="E181" s="568"/>
      <c r="F181" s="568"/>
      <c r="G181" s="568"/>
      <c r="H181" s="568"/>
      <c r="I181" s="568"/>
    </row>
    <row r="182" spans="1:9" ht="15.75" customHeight="1" x14ac:dyDescent="0.2">
      <c r="A182" s="19"/>
      <c r="B182" s="19"/>
      <c r="C182" s="19"/>
      <c r="D182" s="19"/>
      <c r="E182" s="19"/>
      <c r="F182" s="20"/>
      <c r="G182" s="20"/>
      <c r="H182" s="19"/>
      <c r="I182" s="19"/>
    </row>
  </sheetData>
  <mergeCells count="13">
    <mergeCell ref="A180:I181"/>
    <mergeCell ref="H1:I1"/>
    <mergeCell ref="A2:I2"/>
    <mergeCell ref="A7:A9"/>
    <mergeCell ref="B7:B9"/>
    <mergeCell ref="C7:E7"/>
    <mergeCell ref="F7:F9"/>
    <mergeCell ref="G7:G9"/>
    <mergeCell ref="H7:H9"/>
    <mergeCell ref="I7:I9"/>
    <mergeCell ref="C8:C9"/>
    <mergeCell ref="D8:D9"/>
    <mergeCell ref="E8:E9"/>
  </mergeCells>
  <pageMargins left="0.70866141732283472" right="0.70866141732283472" top="0.35433070866141736" bottom="0.35433070866141736" header="0.31496062992125984" footer="0.31496062992125984"/>
  <pageSetup paperSize="9" scale="6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0B484-5639-45B0-8F82-95DD1D149BDB}">
  <sheetPr>
    <tabColor theme="7" tint="0.59999389629810485"/>
  </sheetPr>
  <dimension ref="A1:I68"/>
  <sheetViews>
    <sheetView zoomScale="70" zoomScaleNormal="70" workbookViewId="0">
      <selection activeCell="H1" sqref="H1:I1"/>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6" width="19.28515625" style="32" customWidth="1"/>
    <col min="7" max="7" width="20.140625" style="32" customWidth="1"/>
    <col min="8" max="8" width="23.42578125" style="32" customWidth="1"/>
    <col min="9" max="9" width="24" style="32" customWidth="1"/>
    <col min="10" max="16384" width="9.140625" style="32"/>
  </cols>
  <sheetData>
    <row r="1" spans="1:9" x14ac:dyDescent="0.25">
      <c r="H1" s="579" t="s">
        <v>904</v>
      </c>
      <c r="I1" s="579"/>
    </row>
    <row r="2" spans="1:9" s="33" customFormat="1" ht="39.75" customHeight="1" x14ac:dyDescent="0.25">
      <c r="A2" s="521" t="s">
        <v>13</v>
      </c>
      <c r="B2" s="521"/>
      <c r="C2" s="521"/>
      <c r="D2" s="521"/>
      <c r="E2" s="521"/>
      <c r="F2" s="521"/>
      <c r="G2" s="521"/>
      <c r="H2" s="521"/>
      <c r="I2" s="521"/>
    </row>
    <row r="4" spans="1:9" x14ac:dyDescent="0.25">
      <c r="A4" s="32" t="s">
        <v>839</v>
      </c>
    </row>
    <row r="5" spans="1:9" x14ac:dyDescent="0.25">
      <c r="A5" s="32" t="s">
        <v>821</v>
      </c>
    </row>
    <row r="6" spans="1:9" x14ac:dyDescent="0.25">
      <c r="E6" s="34"/>
      <c r="H6" s="358"/>
      <c r="I6" s="359"/>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115.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B12+B14+B40+B45</f>
        <v>41</v>
      </c>
      <c r="C11" s="38"/>
      <c r="D11" s="38"/>
      <c r="E11" s="38">
        <f t="shared" ref="E11:I11" si="0">E12+E14+E40+E45</f>
        <v>1368</v>
      </c>
      <c r="F11" s="38"/>
      <c r="G11" s="38"/>
      <c r="H11" s="39">
        <f t="shared" si="0"/>
        <v>16639.860000000004</v>
      </c>
      <c r="I11" s="39">
        <f t="shared" si="0"/>
        <v>20565.199999999997</v>
      </c>
    </row>
    <row r="12" spans="1:9" ht="37.5" customHeight="1" x14ac:dyDescent="0.25">
      <c r="A12" s="364" t="s">
        <v>16</v>
      </c>
      <c r="B12" s="365">
        <f>B13</f>
        <v>1</v>
      </c>
      <c r="C12" s="365"/>
      <c r="D12" s="365"/>
      <c r="E12" s="365">
        <f t="shared" ref="E12:I12" si="1">E13</f>
        <v>76</v>
      </c>
      <c r="F12" s="365"/>
      <c r="G12" s="365"/>
      <c r="H12" s="366">
        <f t="shared" si="1"/>
        <v>1349.76</v>
      </c>
      <c r="I12" s="366">
        <f t="shared" si="1"/>
        <v>1668.17</v>
      </c>
    </row>
    <row r="13" spans="1:9" ht="18.75" customHeight="1" x14ac:dyDescent="0.25">
      <c r="A13" s="40" t="s">
        <v>724</v>
      </c>
      <c r="B13" s="41">
        <v>1</v>
      </c>
      <c r="C13" s="41">
        <v>236</v>
      </c>
      <c r="D13" s="41">
        <v>160</v>
      </c>
      <c r="E13" s="41">
        <f>C13-D13</f>
        <v>76</v>
      </c>
      <c r="F13" s="42">
        <v>8.8800000000000008</v>
      </c>
      <c r="G13" s="42">
        <v>8.8800000000000008</v>
      </c>
      <c r="H13" s="360">
        <f>ROUND(E13*G13*2,2)</f>
        <v>1349.76</v>
      </c>
      <c r="I13" s="360">
        <f>ROUND(H13*1.2359,2)</f>
        <v>1668.17</v>
      </c>
    </row>
    <row r="14" spans="1:9" ht="49.5" customHeight="1" x14ac:dyDescent="0.25">
      <c r="A14" s="364" t="s">
        <v>17</v>
      </c>
      <c r="B14" s="365">
        <f>SUM(B15:B39)</f>
        <v>25</v>
      </c>
      <c r="C14" s="365"/>
      <c r="D14" s="365"/>
      <c r="E14" s="365">
        <f t="shared" ref="E14:I14" si="2">SUM(E15:E39)</f>
        <v>1012</v>
      </c>
      <c r="F14" s="365"/>
      <c r="G14" s="365"/>
      <c r="H14" s="366">
        <f t="shared" si="2"/>
        <v>12645.100000000002</v>
      </c>
      <c r="I14" s="366">
        <f t="shared" si="2"/>
        <v>15628.07</v>
      </c>
    </row>
    <row r="15" spans="1:9" x14ac:dyDescent="0.25">
      <c r="A15" s="40" t="s">
        <v>35</v>
      </c>
      <c r="B15" s="41">
        <v>1</v>
      </c>
      <c r="C15" s="41">
        <v>220</v>
      </c>
      <c r="D15" s="41">
        <v>160</v>
      </c>
      <c r="E15" s="41">
        <f t="shared" ref="E15:E44" si="3">C15-D15</f>
        <v>60</v>
      </c>
      <c r="F15" s="42">
        <v>1030</v>
      </c>
      <c r="G15" s="42">
        <f>F15/160</f>
        <v>6.4375</v>
      </c>
      <c r="H15" s="360">
        <f>ROUND(E15*G15*2,2)</f>
        <v>772.5</v>
      </c>
      <c r="I15" s="360">
        <f t="shared" ref="I15:I44" si="4">ROUND(H15*1.2359,2)</f>
        <v>954.73</v>
      </c>
    </row>
    <row r="16" spans="1:9" x14ac:dyDescent="0.25">
      <c r="A16" s="40" t="s">
        <v>35</v>
      </c>
      <c r="B16" s="41">
        <v>1</v>
      </c>
      <c r="C16" s="41">
        <v>208</v>
      </c>
      <c r="D16" s="41">
        <v>160</v>
      </c>
      <c r="E16" s="41">
        <f t="shared" si="3"/>
        <v>48</v>
      </c>
      <c r="F16" s="42">
        <v>1030</v>
      </c>
      <c r="G16" s="42">
        <f t="shared" ref="G16:G44" si="5">F16/160</f>
        <v>6.4375</v>
      </c>
      <c r="H16" s="360">
        <f t="shared" ref="H16:H56" si="6">ROUND(E16*G16*2,2)</f>
        <v>618</v>
      </c>
      <c r="I16" s="360">
        <f t="shared" si="4"/>
        <v>763.79</v>
      </c>
    </row>
    <row r="17" spans="1:9" x14ac:dyDescent="0.25">
      <c r="A17" s="40" t="s">
        <v>35</v>
      </c>
      <c r="B17" s="41">
        <v>1</v>
      </c>
      <c r="C17" s="41">
        <v>200</v>
      </c>
      <c r="D17" s="41">
        <v>160</v>
      </c>
      <c r="E17" s="41">
        <f t="shared" si="3"/>
        <v>40</v>
      </c>
      <c r="F17" s="42">
        <v>1030</v>
      </c>
      <c r="G17" s="42">
        <f t="shared" si="5"/>
        <v>6.4375</v>
      </c>
      <c r="H17" s="360">
        <f t="shared" si="6"/>
        <v>515</v>
      </c>
      <c r="I17" s="360">
        <f t="shared" si="4"/>
        <v>636.49</v>
      </c>
    </row>
    <row r="18" spans="1:9" x14ac:dyDescent="0.25">
      <c r="A18" s="40" t="s">
        <v>35</v>
      </c>
      <c r="B18" s="41">
        <v>1</v>
      </c>
      <c r="C18" s="41">
        <v>200</v>
      </c>
      <c r="D18" s="41">
        <v>160</v>
      </c>
      <c r="E18" s="41">
        <f t="shared" si="3"/>
        <v>40</v>
      </c>
      <c r="F18" s="42">
        <v>1030</v>
      </c>
      <c r="G18" s="42">
        <f t="shared" si="5"/>
        <v>6.4375</v>
      </c>
      <c r="H18" s="360">
        <f t="shared" si="6"/>
        <v>515</v>
      </c>
      <c r="I18" s="360">
        <f t="shared" si="4"/>
        <v>636.49</v>
      </c>
    </row>
    <row r="19" spans="1:9" x14ac:dyDescent="0.25">
      <c r="A19" s="40" t="s">
        <v>35</v>
      </c>
      <c r="B19" s="41">
        <v>1</v>
      </c>
      <c r="C19" s="41">
        <v>192</v>
      </c>
      <c r="D19" s="41">
        <v>160</v>
      </c>
      <c r="E19" s="41">
        <f t="shared" si="3"/>
        <v>32</v>
      </c>
      <c r="F19" s="42">
        <v>1030</v>
      </c>
      <c r="G19" s="42">
        <f t="shared" si="5"/>
        <v>6.4375</v>
      </c>
      <c r="H19" s="360">
        <f t="shared" si="6"/>
        <v>412</v>
      </c>
      <c r="I19" s="360">
        <f t="shared" si="4"/>
        <v>509.19</v>
      </c>
    </row>
    <row r="20" spans="1:9" x14ac:dyDescent="0.25">
      <c r="A20" s="40" t="s">
        <v>35</v>
      </c>
      <c r="B20" s="41">
        <v>1</v>
      </c>
      <c r="C20" s="41">
        <v>184</v>
      </c>
      <c r="D20" s="41">
        <v>160</v>
      </c>
      <c r="E20" s="41">
        <f t="shared" si="3"/>
        <v>24</v>
      </c>
      <c r="F20" s="42">
        <v>1030</v>
      </c>
      <c r="G20" s="42">
        <f t="shared" si="5"/>
        <v>6.4375</v>
      </c>
      <c r="H20" s="360">
        <f t="shared" si="6"/>
        <v>309</v>
      </c>
      <c r="I20" s="360">
        <f t="shared" si="4"/>
        <v>381.89</v>
      </c>
    </row>
    <row r="21" spans="1:9" x14ac:dyDescent="0.25">
      <c r="A21" s="40" t="s">
        <v>35</v>
      </c>
      <c r="B21" s="41">
        <v>1</v>
      </c>
      <c r="C21" s="41">
        <v>192</v>
      </c>
      <c r="D21" s="41">
        <v>160</v>
      </c>
      <c r="E21" s="41">
        <f t="shared" si="3"/>
        <v>32</v>
      </c>
      <c r="F21" s="42">
        <v>1030</v>
      </c>
      <c r="G21" s="42">
        <f t="shared" si="5"/>
        <v>6.4375</v>
      </c>
      <c r="H21" s="360">
        <f t="shared" si="6"/>
        <v>412</v>
      </c>
      <c r="I21" s="360">
        <f t="shared" si="4"/>
        <v>509.19</v>
      </c>
    </row>
    <row r="22" spans="1:9" x14ac:dyDescent="0.25">
      <c r="A22" s="40" t="s">
        <v>35</v>
      </c>
      <c r="B22" s="41">
        <v>1</v>
      </c>
      <c r="C22" s="41">
        <v>192</v>
      </c>
      <c r="D22" s="41">
        <v>160</v>
      </c>
      <c r="E22" s="41">
        <f t="shared" si="3"/>
        <v>32</v>
      </c>
      <c r="F22" s="42">
        <v>1030</v>
      </c>
      <c r="G22" s="42">
        <f t="shared" si="5"/>
        <v>6.4375</v>
      </c>
      <c r="H22" s="360">
        <f t="shared" si="6"/>
        <v>412</v>
      </c>
      <c r="I22" s="360">
        <f t="shared" si="4"/>
        <v>509.19</v>
      </c>
    </row>
    <row r="23" spans="1:9" x14ac:dyDescent="0.25">
      <c r="A23" s="40" t="s">
        <v>35</v>
      </c>
      <c r="B23" s="41">
        <v>1</v>
      </c>
      <c r="C23" s="41">
        <v>192</v>
      </c>
      <c r="D23" s="41">
        <v>160</v>
      </c>
      <c r="E23" s="41">
        <f t="shared" si="3"/>
        <v>32</v>
      </c>
      <c r="F23" s="42">
        <v>1030</v>
      </c>
      <c r="G23" s="42">
        <f t="shared" si="5"/>
        <v>6.4375</v>
      </c>
      <c r="H23" s="360">
        <f t="shared" si="6"/>
        <v>412</v>
      </c>
      <c r="I23" s="360">
        <f t="shared" si="4"/>
        <v>509.19</v>
      </c>
    </row>
    <row r="24" spans="1:9" x14ac:dyDescent="0.25">
      <c r="A24" s="40" t="s">
        <v>35</v>
      </c>
      <c r="B24" s="41">
        <v>1</v>
      </c>
      <c r="C24" s="41">
        <v>192</v>
      </c>
      <c r="D24" s="41">
        <v>160</v>
      </c>
      <c r="E24" s="41">
        <f t="shared" si="3"/>
        <v>32</v>
      </c>
      <c r="F24" s="42">
        <v>1030</v>
      </c>
      <c r="G24" s="42">
        <f t="shared" si="5"/>
        <v>6.4375</v>
      </c>
      <c r="H24" s="360">
        <f t="shared" si="6"/>
        <v>412</v>
      </c>
      <c r="I24" s="360">
        <f t="shared" si="4"/>
        <v>509.19</v>
      </c>
    </row>
    <row r="25" spans="1:9" x14ac:dyDescent="0.25">
      <c r="A25" s="40" t="s">
        <v>35</v>
      </c>
      <c r="B25" s="41">
        <v>1</v>
      </c>
      <c r="C25" s="41">
        <v>188</v>
      </c>
      <c r="D25" s="41">
        <v>160</v>
      </c>
      <c r="E25" s="41">
        <f t="shared" si="3"/>
        <v>28</v>
      </c>
      <c r="F25" s="42">
        <v>1030</v>
      </c>
      <c r="G25" s="42">
        <f t="shared" si="5"/>
        <v>6.4375</v>
      </c>
      <c r="H25" s="360">
        <f t="shared" si="6"/>
        <v>360.5</v>
      </c>
      <c r="I25" s="360">
        <f t="shared" si="4"/>
        <v>445.54</v>
      </c>
    </row>
    <row r="26" spans="1:9" x14ac:dyDescent="0.25">
      <c r="A26" s="40" t="s">
        <v>35</v>
      </c>
      <c r="B26" s="41">
        <v>1</v>
      </c>
      <c r="C26" s="41">
        <v>184</v>
      </c>
      <c r="D26" s="41">
        <v>160</v>
      </c>
      <c r="E26" s="41">
        <f t="shared" si="3"/>
        <v>24</v>
      </c>
      <c r="F26" s="42">
        <v>1030</v>
      </c>
      <c r="G26" s="42">
        <f t="shared" si="5"/>
        <v>6.4375</v>
      </c>
      <c r="H26" s="360">
        <f t="shared" si="6"/>
        <v>309</v>
      </c>
      <c r="I26" s="360">
        <f t="shared" si="4"/>
        <v>381.89</v>
      </c>
    </row>
    <row r="27" spans="1:9" x14ac:dyDescent="0.25">
      <c r="A27" s="40" t="s">
        <v>35</v>
      </c>
      <c r="B27" s="41">
        <v>1</v>
      </c>
      <c r="C27" s="41">
        <v>180</v>
      </c>
      <c r="D27" s="41">
        <v>160</v>
      </c>
      <c r="E27" s="41">
        <f t="shared" si="3"/>
        <v>20</v>
      </c>
      <c r="F27" s="42">
        <v>1030</v>
      </c>
      <c r="G27" s="42">
        <f t="shared" si="5"/>
        <v>6.4375</v>
      </c>
      <c r="H27" s="360">
        <f t="shared" si="6"/>
        <v>257.5</v>
      </c>
      <c r="I27" s="360">
        <f t="shared" si="4"/>
        <v>318.24</v>
      </c>
    </row>
    <row r="28" spans="1:9" x14ac:dyDescent="0.25">
      <c r="A28" s="40" t="s">
        <v>35</v>
      </c>
      <c r="B28" s="41">
        <v>1</v>
      </c>
      <c r="C28" s="41">
        <v>240</v>
      </c>
      <c r="D28" s="41">
        <v>160</v>
      </c>
      <c r="E28" s="41">
        <f t="shared" si="3"/>
        <v>80</v>
      </c>
      <c r="F28" s="42">
        <v>1030</v>
      </c>
      <c r="G28" s="42">
        <f t="shared" si="5"/>
        <v>6.4375</v>
      </c>
      <c r="H28" s="360">
        <f t="shared" si="6"/>
        <v>1030</v>
      </c>
      <c r="I28" s="360">
        <f t="shared" si="4"/>
        <v>1272.98</v>
      </c>
    </row>
    <row r="29" spans="1:9" x14ac:dyDescent="0.25">
      <c r="A29" s="40" t="s">
        <v>35</v>
      </c>
      <c r="B29" s="41">
        <v>1</v>
      </c>
      <c r="C29" s="41">
        <v>240</v>
      </c>
      <c r="D29" s="41">
        <v>160</v>
      </c>
      <c r="E29" s="41">
        <f t="shared" si="3"/>
        <v>80</v>
      </c>
      <c r="F29" s="42">
        <v>1030</v>
      </c>
      <c r="G29" s="42">
        <f t="shared" si="5"/>
        <v>6.4375</v>
      </c>
      <c r="H29" s="360">
        <f t="shared" si="6"/>
        <v>1030</v>
      </c>
      <c r="I29" s="360">
        <f t="shared" si="4"/>
        <v>1272.98</v>
      </c>
    </row>
    <row r="30" spans="1:9" x14ac:dyDescent="0.25">
      <c r="A30" s="40" t="s">
        <v>35</v>
      </c>
      <c r="B30" s="41">
        <v>1</v>
      </c>
      <c r="C30" s="41">
        <v>188</v>
      </c>
      <c r="D30" s="41">
        <v>160</v>
      </c>
      <c r="E30" s="41">
        <f t="shared" si="3"/>
        <v>28</v>
      </c>
      <c r="F30" s="42">
        <v>1030</v>
      </c>
      <c r="G30" s="42">
        <f t="shared" si="5"/>
        <v>6.4375</v>
      </c>
      <c r="H30" s="360">
        <f t="shared" si="6"/>
        <v>360.5</v>
      </c>
      <c r="I30" s="360">
        <f t="shared" si="4"/>
        <v>445.54</v>
      </c>
    </row>
    <row r="31" spans="1:9" x14ac:dyDescent="0.25">
      <c r="A31" s="40" t="s">
        <v>35</v>
      </c>
      <c r="B31" s="41">
        <v>1</v>
      </c>
      <c r="C31" s="41">
        <v>214</v>
      </c>
      <c r="D31" s="41">
        <v>160</v>
      </c>
      <c r="E31" s="41">
        <f t="shared" si="3"/>
        <v>54</v>
      </c>
      <c r="F31" s="42">
        <v>1030</v>
      </c>
      <c r="G31" s="42">
        <f t="shared" si="5"/>
        <v>6.4375</v>
      </c>
      <c r="H31" s="360">
        <f t="shared" si="6"/>
        <v>695.25</v>
      </c>
      <c r="I31" s="360">
        <f t="shared" si="4"/>
        <v>859.26</v>
      </c>
    </row>
    <row r="32" spans="1:9" x14ac:dyDescent="0.25">
      <c r="A32" s="40" t="s">
        <v>35</v>
      </c>
      <c r="B32" s="41">
        <v>1</v>
      </c>
      <c r="C32" s="41">
        <v>208</v>
      </c>
      <c r="D32" s="41">
        <v>160</v>
      </c>
      <c r="E32" s="41">
        <f t="shared" si="3"/>
        <v>48</v>
      </c>
      <c r="F32" s="42">
        <v>1030</v>
      </c>
      <c r="G32" s="42">
        <f t="shared" si="5"/>
        <v>6.4375</v>
      </c>
      <c r="H32" s="360">
        <f t="shared" si="6"/>
        <v>618</v>
      </c>
      <c r="I32" s="360">
        <f t="shared" si="4"/>
        <v>763.79</v>
      </c>
    </row>
    <row r="33" spans="1:9" x14ac:dyDescent="0.25">
      <c r="A33" s="40" t="s">
        <v>35</v>
      </c>
      <c r="B33" s="41">
        <v>1</v>
      </c>
      <c r="C33" s="41">
        <v>190</v>
      </c>
      <c r="D33" s="41">
        <v>160</v>
      </c>
      <c r="E33" s="41">
        <f t="shared" si="3"/>
        <v>30</v>
      </c>
      <c r="F33" s="42">
        <v>1030</v>
      </c>
      <c r="G33" s="42">
        <f t="shared" si="5"/>
        <v>6.4375</v>
      </c>
      <c r="H33" s="360">
        <f t="shared" si="6"/>
        <v>386.25</v>
      </c>
      <c r="I33" s="360">
        <f t="shared" si="4"/>
        <v>477.37</v>
      </c>
    </row>
    <row r="34" spans="1:9" x14ac:dyDescent="0.25">
      <c r="A34" s="40" t="s">
        <v>35</v>
      </c>
      <c r="B34" s="41">
        <v>1</v>
      </c>
      <c r="C34" s="41">
        <v>188</v>
      </c>
      <c r="D34" s="41">
        <v>160</v>
      </c>
      <c r="E34" s="41">
        <f t="shared" si="3"/>
        <v>28</v>
      </c>
      <c r="F34" s="42">
        <v>906</v>
      </c>
      <c r="G34" s="42">
        <f t="shared" si="5"/>
        <v>5.6624999999999996</v>
      </c>
      <c r="H34" s="360">
        <f t="shared" si="6"/>
        <v>317.10000000000002</v>
      </c>
      <c r="I34" s="360">
        <f t="shared" si="4"/>
        <v>391.9</v>
      </c>
    </row>
    <row r="35" spans="1:9" x14ac:dyDescent="0.25">
      <c r="A35" s="40" t="s">
        <v>35</v>
      </c>
      <c r="B35" s="41">
        <v>1</v>
      </c>
      <c r="C35" s="41">
        <v>220</v>
      </c>
      <c r="D35" s="41">
        <v>160</v>
      </c>
      <c r="E35" s="41">
        <f t="shared" si="3"/>
        <v>60</v>
      </c>
      <c r="F35" s="42">
        <v>906</v>
      </c>
      <c r="G35" s="42">
        <f t="shared" si="5"/>
        <v>5.6624999999999996</v>
      </c>
      <c r="H35" s="360">
        <f t="shared" si="6"/>
        <v>679.5</v>
      </c>
      <c r="I35" s="360">
        <f t="shared" si="4"/>
        <v>839.79</v>
      </c>
    </row>
    <row r="36" spans="1:9" x14ac:dyDescent="0.25">
      <c r="A36" s="40" t="s">
        <v>35</v>
      </c>
      <c r="B36" s="41">
        <v>1</v>
      </c>
      <c r="C36" s="41">
        <v>256</v>
      </c>
      <c r="D36" s="41">
        <v>160</v>
      </c>
      <c r="E36" s="41">
        <f t="shared" si="3"/>
        <v>96</v>
      </c>
      <c r="F36" s="42">
        <v>906</v>
      </c>
      <c r="G36" s="42">
        <f t="shared" si="5"/>
        <v>5.6624999999999996</v>
      </c>
      <c r="H36" s="360">
        <f t="shared" si="6"/>
        <v>1087.2</v>
      </c>
      <c r="I36" s="360">
        <f t="shared" si="4"/>
        <v>1343.67</v>
      </c>
    </row>
    <row r="37" spans="1:9" x14ac:dyDescent="0.25">
      <c r="A37" s="40" t="s">
        <v>35</v>
      </c>
      <c r="B37" s="41">
        <v>1</v>
      </c>
      <c r="C37" s="41">
        <v>176</v>
      </c>
      <c r="D37" s="41">
        <v>160</v>
      </c>
      <c r="E37" s="41">
        <f t="shared" si="3"/>
        <v>16</v>
      </c>
      <c r="F37" s="42">
        <v>906</v>
      </c>
      <c r="G37" s="42">
        <f t="shared" si="5"/>
        <v>5.6624999999999996</v>
      </c>
      <c r="H37" s="360">
        <f t="shared" si="6"/>
        <v>181.2</v>
      </c>
      <c r="I37" s="360">
        <f t="shared" si="4"/>
        <v>223.95</v>
      </c>
    </row>
    <row r="38" spans="1:9" x14ac:dyDescent="0.25">
      <c r="A38" s="40" t="s">
        <v>35</v>
      </c>
      <c r="B38" s="41">
        <v>1</v>
      </c>
      <c r="C38" s="41">
        <v>200</v>
      </c>
      <c r="D38" s="41">
        <v>160</v>
      </c>
      <c r="E38" s="41">
        <f t="shared" si="3"/>
        <v>40</v>
      </c>
      <c r="F38" s="42">
        <v>906</v>
      </c>
      <c r="G38" s="42">
        <f t="shared" si="5"/>
        <v>5.6624999999999996</v>
      </c>
      <c r="H38" s="360">
        <f t="shared" si="6"/>
        <v>453</v>
      </c>
      <c r="I38" s="360">
        <f t="shared" si="4"/>
        <v>559.86</v>
      </c>
    </row>
    <row r="39" spans="1:9" x14ac:dyDescent="0.25">
      <c r="A39" s="40" t="s">
        <v>35</v>
      </c>
      <c r="B39" s="41">
        <v>1</v>
      </c>
      <c r="C39" s="41">
        <v>168</v>
      </c>
      <c r="D39" s="41">
        <v>160</v>
      </c>
      <c r="E39" s="41">
        <f t="shared" si="3"/>
        <v>8</v>
      </c>
      <c r="F39" s="42">
        <v>906</v>
      </c>
      <c r="G39" s="42">
        <f t="shared" si="5"/>
        <v>5.6624999999999996</v>
      </c>
      <c r="H39" s="360">
        <f t="shared" si="6"/>
        <v>90.6</v>
      </c>
      <c r="I39" s="360">
        <f t="shared" si="4"/>
        <v>111.97</v>
      </c>
    </row>
    <row r="40" spans="1:9" ht="49.5" x14ac:dyDescent="0.25">
      <c r="A40" s="364" t="s">
        <v>18</v>
      </c>
      <c r="B40" s="365">
        <f>SUM(B41:B44)</f>
        <v>4</v>
      </c>
      <c r="C40" s="365"/>
      <c r="D40" s="365"/>
      <c r="E40" s="365">
        <f t="shared" ref="E40:I40" si="7">SUM(E41:E44)</f>
        <v>48</v>
      </c>
      <c r="F40" s="365"/>
      <c r="G40" s="365"/>
      <c r="H40" s="366">
        <f t="shared" si="7"/>
        <v>454.2</v>
      </c>
      <c r="I40" s="366">
        <f t="shared" si="7"/>
        <v>561.34999999999991</v>
      </c>
    </row>
    <row r="41" spans="1:9" x14ac:dyDescent="0.25">
      <c r="A41" s="40" t="s">
        <v>497</v>
      </c>
      <c r="B41" s="41">
        <v>1</v>
      </c>
      <c r="C41" s="41">
        <v>164</v>
      </c>
      <c r="D41" s="41">
        <v>160</v>
      </c>
      <c r="E41" s="41">
        <f t="shared" si="3"/>
        <v>4</v>
      </c>
      <c r="F41" s="42">
        <v>757</v>
      </c>
      <c r="G41" s="42">
        <f t="shared" si="5"/>
        <v>4.7312500000000002</v>
      </c>
      <c r="H41" s="360">
        <f t="shared" si="6"/>
        <v>37.85</v>
      </c>
      <c r="I41" s="360">
        <f t="shared" si="4"/>
        <v>46.78</v>
      </c>
    </row>
    <row r="42" spans="1:9" x14ac:dyDescent="0.25">
      <c r="A42" s="40" t="s">
        <v>497</v>
      </c>
      <c r="B42" s="41">
        <v>1</v>
      </c>
      <c r="C42" s="41">
        <v>168</v>
      </c>
      <c r="D42" s="41">
        <v>160</v>
      </c>
      <c r="E42" s="41">
        <f t="shared" si="3"/>
        <v>8</v>
      </c>
      <c r="F42" s="42">
        <v>757</v>
      </c>
      <c r="G42" s="42">
        <f t="shared" si="5"/>
        <v>4.7312500000000002</v>
      </c>
      <c r="H42" s="360">
        <f t="shared" si="6"/>
        <v>75.7</v>
      </c>
      <c r="I42" s="360">
        <f t="shared" si="4"/>
        <v>93.56</v>
      </c>
    </row>
    <row r="43" spans="1:9" x14ac:dyDescent="0.25">
      <c r="A43" s="40" t="s">
        <v>497</v>
      </c>
      <c r="B43" s="41">
        <v>1</v>
      </c>
      <c r="C43" s="41">
        <v>188</v>
      </c>
      <c r="D43" s="41">
        <v>160</v>
      </c>
      <c r="E43" s="41">
        <f t="shared" si="3"/>
        <v>28</v>
      </c>
      <c r="F43" s="42">
        <v>757</v>
      </c>
      <c r="G43" s="42">
        <f t="shared" si="5"/>
        <v>4.7312500000000002</v>
      </c>
      <c r="H43" s="360">
        <f t="shared" si="6"/>
        <v>264.95</v>
      </c>
      <c r="I43" s="360">
        <f t="shared" si="4"/>
        <v>327.45</v>
      </c>
    </row>
    <row r="44" spans="1:9" x14ac:dyDescent="0.25">
      <c r="A44" s="40" t="s">
        <v>497</v>
      </c>
      <c r="B44" s="41">
        <v>1</v>
      </c>
      <c r="C44" s="41">
        <v>168</v>
      </c>
      <c r="D44" s="41">
        <v>160</v>
      </c>
      <c r="E44" s="41">
        <f t="shared" si="3"/>
        <v>8</v>
      </c>
      <c r="F44" s="42">
        <v>757</v>
      </c>
      <c r="G44" s="42">
        <f t="shared" si="5"/>
        <v>4.7312500000000002</v>
      </c>
      <c r="H44" s="360">
        <f t="shared" si="6"/>
        <v>75.7</v>
      </c>
      <c r="I44" s="360">
        <f t="shared" si="4"/>
        <v>93.56</v>
      </c>
    </row>
    <row r="45" spans="1:9" ht="36" customHeight="1" x14ac:dyDescent="0.25">
      <c r="A45" s="364" t="s">
        <v>19</v>
      </c>
      <c r="B45" s="365">
        <f>SUM(B46:B56)</f>
        <v>11</v>
      </c>
      <c r="C45" s="365"/>
      <c r="D45" s="365"/>
      <c r="E45" s="365">
        <f t="shared" ref="E45:I45" si="8">SUM(E46:E56)</f>
        <v>232</v>
      </c>
      <c r="F45" s="365"/>
      <c r="G45" s="365"/>
      <c r="H45" s="366">
        <f t="shared" si="8"/>
        <v>2190.8000000000002</v>
      </c>
      <c r="I45" s="366">
        <f t="shared" si="8"/>
        <v>2707.6099999999997</v>
      </c>
    </row>
    <row r="46" spans="1:9" x14ac:dyDescent="0.25">
      <c r="A46" s="44" t="s">
        <v>725</v>
      </c>
      <c r="B46" s="41">
        <v>1</v>
      </c>
      <c r="C46" s="41">
        <v>216</v>
      </c>
      <c r="D46" s="41">
        <v>160</v>
      </c>
      <c r="E46" s="41">
        <f t="shared" ref="E46:E56" si="9">C46-D46</f>
        <v>56</v>
      </c>
      <c r="F46" s="42">
        <v>705</v>
      </c>
      <c r="G46" s="42">
        <f t="shared" ref="G46:G56" si="10">F46/160</f>
        <v>4.40625</v>
      </c>
      <c r="H46" s="360">
        <f t="shared" si="6"/>
        <v>493.5</v>
      </c>
      <c r="I46" s="360">
        <f t="shared" ref="I46:I56" si="11">ROUND(H46*1.2359,2)</f>
        <v>609.91999999999996</v>
      </c>
    </row>
    <row r="47" spans="1:9" x14ac:dyDescent="0.25">
      <c r="A47" s="44" t="s">
        <v>23</v>
      </c>
      <c r="B47" s="41">
        <v>1</v>
      </c>
      <c r="C47" s="41">
        <v>180</v>
      </c>
      <c r="D47" s="41">
        <v>160</v>
      </c>
      <c r="E47" s="41">
        <f t="shared" si="9"/>
        <v>20</v>
      </c>
      <c r="F47" s="42">
        <v>705</v>
      </c>
      <c r="G47" s="42">
        <f t="shared" si="10"/>
        <v>4.40625</v>
      </c>
      <c r="H47" s="360">
        <f t="shared" si="6"/>
        <v>176.25</v>
      </c>
      <c r="I47" s="360">
        <f t="shared" si="11"/>
        <v>217.83</v>
      </c>
    </row>
    <row r="48" spans="1:9" x14ac:dyDescent="0.25">
      <c r="A48" s="44" t="s">
        <v>23</v>
      </c>
      <c r="B48" s="41">
        <v>1</v>
      </c>
      <c r="C48" s="41">
        <v>168</v>
      </c>
      <c r="D48" s="41">
        <v>160</v>
      </c>
      <c r="E48" s="41">
        <f t="shared" si="9"/>
        <v>8</v>
      </c>
      <c r="F48" s="42">
        <v>705</v>
      </c>
      <c r="G48" s="42">
        <f t="shared" si="10"/>
        <v>4.40625</v>
      </c>
      <c r="H48" s="360">
        <f t="shared" si="6"/>
        <v>70.5</v>
      </c>
      <c r="I48" s="360">
        <f t="shared" si="11"/>
        <v>87.13</v>
      </c>
    </row>
    <row r="49" spans="1:9" x14ac:dyDescent="0.25">
      <c r="A49" s="44" t="s">
        <v>23</v>
      </c>
      <c r="B49" s="41">
        <v>1</v>
      </c>
      <c r="C49" s="41">
        <v>168</v>
      </c>
      <c r="D49" s="41">
        <v>160</v>
      </c>
      <c r="E49" s="41">
        <f t="shared" si="9"/>
        <v>8</v>
      </c>
      <c r="F49" s="42">
        <v>705</v>
      </c>
      <c r="G49" s="42">
        <f t="shared" si="10"/>
        <v>4.40625</v>
      </c>
      <c r="H49" s="360">
        <f t="shared" si="6"/>
        <v>70.5</v>
      </c>
      <c r="I49" s="360">
        <f t="shared" si="11"/>
        <v>87.13</v>
      </c>
    </row>
    <row r="50" spans="1:9" x14ac:dyDescent="0.25">
      <c r="A50" s="44" t="s">
        <v>23</v>
      </c>
      <c r="B50" s="41">
        <v>1</v>
      </c>
      <c r="C50" s="41">
        <v>168</v>
      </c>
      <c r="D50" s="41">
        <v>160</v>
      </c>
      <c r="E50" s="41">
        <f t="shared" si="9"/>
        <v>8</v>
      </c>
      <c r="F50" s="42">
        <v>705</v>
      </c>
      <c r="G50" s="42">
        <f t="shared" si="10"/>
        <v>4.40625</v>
      </c>
      <c r="H50" s="360">
        <f t="shared" si="6"/>
        <v>70.5</v>
      </c>
      <c r="I50" s="360">
        <f t="shared" si="11"/>
        <v>87.13</v>
      </c>
    </row>
    <row r="51" spans="1:9" x14ac:dyDescent="0.25">
      <c r="A51" s="44" t="s">
        <v>23</v>
      </c>
      <c r="B51" s="41">
        <v>1</v>
      </c>
      <c r="C51" s="41">
        <v>192</v>
      </c>
      <c r="D51" s="41">
        <v>160</v>
      </c>
      <c r="E51" s="41">
        <f t="shared" si="9"/>
        <v>32</v>
      </c>
      <c r="F51" s="42">
        <v>705</v>
      </c>
      <c r="G51" s="42">
        <f t="shared" si="10"/>
        <v>4.40625</v>
      </c>
      <c r="H51" s="360">
        <f t="shared" si="6"/>
        <v>282</v>
      </c>
      <c r="I51" s="360">
        <f t="shared" si="11"/>
        <v>348.52</v>
      </c>
    </row>
    <row r="52" spans="1:9" x14ac:dyDescent="0.25">
      <c r="A52" s="44" t="s">
        <v>23</v>
      </c>
      <c r="B52" s="41">
        <v>1</v>
      </c>
      <c r="C52" s="41">
        <v>176</v>
      </c>
      <c r="D52" s="41">
        <v>160</v>
      </c>
      <c r="E52" s="41">
        <f t="shared" si="9"/>
        <v>16</v>
      </c>
      <c r="F52" s="42">
        <v>705</v>
      </c>
      <c r="G52" s="42">
        <f t="shared" si="10"/>
        <v>4.40625</v>
      </c>
      <c r="H52" s="360">
        <f t="shared" si="6"/>
        <v>141</v>
      </c>
      <c r="I52" s="360">
        <f t="shared" si="11"/>
        <v>174.26</v>
      </c>
    </row>
    <row r="53" spans="1:9" x14ac:dyDescent="0.25">
      <c r="A53" s="44" t="s">
        <v>23</v>
      </c>
      <c r="B53" s="41">
        <v>1</v>
      </c>
      <c r="C53" s="41">
        <v>176</v>
      </c>
      <c r="D53" s="41">
        <v>160</v>
      </c>
      <c r="E53" s="41">
        <f t="shared" si="9"/>
        <v>16</v>
      </c>
      <c r="F53" s="42">
        <v>705</v>
      </c>
      <c r="G53" s="42">
        <f t="shared" si="10"/>
        <v>4.40625</v>
      </c>
      <c r="H53" s="360">
        <f t="shared" si="6"/>
        <v>141</v>
      </c>
      <c r="I53" s="360">
        <f t="shared" si="11"/>
        <v>174.26</v>
      </c>
    </row>
    <row r="54" spans="1:9" x14ac:dyDescent="0.25">
      <c r="A54" s="44" t="s">
        <v>23</v>
      </c>
      <c r="B54" s="41">
        <v>1</v>
      </c>
      <c r="C54" s="41">
        <v>184</v>
      </c>
      <c r="D54" s="41">
        <v>160</v>
      </c>
      <c r="E54" s="41">
        <f t="shared" si="9"/>
        <v>24</v>
      </c>
      <c r="F54" s="42">
        <v>705</v>
      </c>
      <c r="G54" s="42">
        <f t="shared" si="10"/>
        <v>4.40625</v>
      </c>
      <c r="H54" s="360">
        <f t="shared" si="6"/>
        <v>211.5</v>
      </c>
      <c r="I54" s="360">
        <f t="shared" si="11"/>
        <v>261.39</v>
      </c>
    </row>
    <row r="55" spans="1:9" x14ac:dyDescent="0.25">
      <c r="A55" s="44" t="s">
        <v>726</v>
      </c>
      <c r="B55" s="41">
        <v>1</v>
      </c>
      <c r="C55" s="41">
        <v>171</v>
      </c>
      <c r="D55" s="41">
        <v>160</v>
      </c>
      <c r="E55" s="41">
        <f t="shared" si="9"/>
        <v>11</v>
      </c>
      <c r="F55" s="42">
        <v>971</v>
      </c>
      <c r="G55" s="42">
        <f t="shared" si="10"/>
        <v>6.0687499999999996</v>
      </c>
      <c r="H55" s="360">
        <f t="shared" si="6"/>
        <v>133.51</v>
      </c>
      <c r="I55" s="360">
        <f t="shared" si="11"/>
        <v>165.01</v>
      </c>
    </row>
    <row r="56" spans="1:9" x14ac:dyDescent="0.25">
      <c r="A56" s="44" t="s">
        <v>726</v>
      </c>
      <c r="B56" s="41">
        <v>1</v>
      </c>
      <c r="C56" s="41">
        <v>193</v>
      </c>
      <c r="D56" s="41">
        <v>160</v>
      </c>
      <c r="E56" s="41">
        <f t="shared" si="9"/>
        <v>33</v>
      </c>
      <c r="F56" s="42">
        <v>971</v>
      </c>
      <c r="G56" s="42">
        <f t="shared" si="10"/>
        <v>6.0687499999999996</v>
      </c>
      <c r="H56" s="360">
        <f t="shared" si="6"/>
        <v>400.54</v>
      </c>
      <c r="I56" s="360">
        <f t="shared" si="11"/>
        <v>495.03</v>
      </c>
    </row>
    <row r="57" spans="1:9" x14ac:dyDescent="0.25">
      <c r="A57" s="361"/>
      <c r="B57" s="118"/>
      <c r="C57" s="118"/>
      <c r="D57" s="118"/>
      <c r="E57" s="118"/>
      <c r="F57" s="362"/>
      <c r="G57" s="362"/>
      <c r="H57" s="363"/>
      <c r="I57" s="363"/>
    </row>
    <row r="58" spans="1:9" x14ac:dyDescent="0.25">
      <c r="A58" s="47" t="s">
        <v>1</v>
      </c>
      <c r="B58" s="48"/>
      <c r="C58" s="48"/>
      <c r="D58" s="48"/>
      <c r="E58" s="48"/>
      <c r="F58" s="48"/>
      <c r="G58" s="48"/>
      <c r="H58" s="48"/>
      <c r="I58" s="48"/>
    </row>
    <row r="59" spans="1:9" ht="36" customHeight="1" x14ac:dyDescent="0.25">
      <c r="A59" s="576" t="s">
        <v>85</v>
      </c>
      <c r="B59" s="576"/>
      <c r="C59" s="576"/>
      <c r="D59" s="576"/>
      <c r="E59" s="576"/>
      <c r="F59" s="576"/>
      <c r="G59" s="576"/>
      <c r="H59" s="576"/>
      <c r="I59" s="576"/>
    </row>
    <row r="60" spans="1:9" ht="18" customHeight="1" x14ac:dyDescent="0.25">
      <c r="A60" s="49" t="s">
        <v>3</v>
      </c>
      <c r="D60" s="48"/>
      <c r="E60" s="48"/>
      <c r="F60" s="48"/>
      <c r="G60" s="48"/>
      <c r="H60" s="48"/>
      <c r="I60" s="48"/>
    </row>
    <row r="61" spans="1:9" ht="18" customHeight="1" x14ac:dyDescent="0.25">
      <c r="A61" s="48"/>
      <c r="B61" s="49"/>
      <c r="C61" s="49"/>
      <c r="D61" s="48"/>
      <c r="E61" s="48"/>
      <c r="F61" s="48"/>
      <c r="G61" s="48"/>
      <c r="H61" s="48"/>
      <c r="I61" s="48"/>
    </row>
    <row r="62" spans="1:9" ht="18" customHeight="1" x14ac:dyDescent="0.3">
      <c r="A62" s="48" t="s">
        <v>86</v>
      </c>
      <c r="B62" s="49"/>
      <c r="C62" s="49"/>
      <c r="D62" s="48"/>
      <c r="E62" s="48"/>
      <c r="F62" s="48"/>
      <c r="G62" s="48"/>
      <c r="H62" s="48"/>
      <c r="I62" s="48"/>
    </row>
    <row r="63" spans="1:9" ht="18" customHeight="1" x14ac:dyDescent="0.25">
      <c r="A63" s="48"/>
      <c r="B63" s="49"/>
      <c r="C63" s="49"/>
      <c r="D63" s="48"/>
      <c r="E63" s="48"/>
      <c r="F63" s="48"/>
      <c r="G63" s="48"/>
      <c r="H63" s="48"/>
      <c r="I63" s="48"/>
    </row>
    <row r="64" spans="1:9" s="98" customFormat="1" ht="18" customHeight="1" x14ac:dyDescent="0.25">
      <c r="A64" s="124" t="s">
        <v>15</v>
      </c>
      <c r="B64" s="82"/>
      <c r="C64" s="82"/>
      <c r="D64" s="124"/>
      <c r="E64" s="124"/>
      <c r="F64" s="124"/>
      <c r="G64" s="124"/>
      <c r="H64" s="124"/>
      <c r="I64" s="124"/>
    </row>
    <row r="65" spans="1:9" s="98" customFormat="1" ht="37.5" customHeight="1" x14ac:dyDescent="0.25">
      <c r="A65" s="577" t="s">
        <v>5</v>
      </c>
      <c r="B65" s="577"/>
      <c r="C65" s="577"/>
      <c r="D65" s="577"/>
      <c r="E65" s="577"/>
      <c r="F65" s="577"/>
      <c r="G65" s="577"/>
      <c r="H65" s="577"/>
      <c r="I65" s="577"/>
    </row>
    <row r="66" spans="1:9" s="98" customFormat="1" ht="18" customHeight="1" x14ac:dyDescent="0.25">
      <c r="A66" s="578" t="s">
        <v>7</v>
      </c>
      <c r="B66" s="578"/>
      <c r="C66" s="578"/>
      <c r="D66" s="578"/>
      <c r="E66" s="578"/>
      <c r="F66" s="578"/>
      <c r="G66" s="578"/>
      <c r="H66" s="578"/>
      <c r="I66" s="578"/>
    </row>
    <row r="67" spans="1:9" s="98" customFormat="1" x14ac:dyDescent="0.25">
      <c r="A67" s="125"/>
      <c r="B67" s="125"/>
      <c r="C67" s="125"/>
      <c r="D67" s="125"/>
      <c r="E67" s="125"/>
      <c r="F67" s="125"/>
      <c r="G67" s="125"/>
      <c r="H67" s="125"/>
      <c r="I67" s="125"/>
    </row>
    <row r="68" spans="1:9" s="98" customFormat="1" x14ac:dyDescent="0.25"/>
  </sheetData>
  <mergeCells count="15">
    <mergeCell ref="A59:I59"/>
    <mergeCell ref="A65:I65"/>
    <mergeCell ref="A66:I66"/>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D6424-D743-4D8D-ADED-7A6A6A9C456A}">
  <sheetPr>
    <tabColor theme="7" tint="0.59999389629810485"/>
  </sheetPr>
  <dimension ref="A1:I55"/>
  <sheetViews>
    <sheetView zoomScale="70" zoomScaleNormal="70" workbookViewId="0">
      <selection activeCell="A2" sqref="A2:I2"/>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6" width="19.28515625" style="32" customWidth="1"/>
    <col min="7" max="7" width="20.140625" style="32" customWidth="1"/>
    <col min="8" max="8" width="23.42578125" style="32" customWidth="1"/>
    <col min="9" max="9" width="24" style="32" customWidth="1"/>
    <col min="10" max="11" width="15.85546875" style="32" customWidth="1"/>
    <col min="12" max="16384" width="9.140625" style="32"/>
  </cols>
  <sheetData>
    <row r="1" spans="1:9" x14ac:dyDescent="0.25">
      <c r="H1" s="579" t="s">
        <v>905</v>
      </c>
      <c r="I1" s="579"/>
    </row>
    <row r="2" spans="1:9" s="33" customFormat="1" ht="39.75" customHeight="1" x14ac:dyDescent="0.25">
      <c r="A2" s="521" t="s">
        <v>13</v>
      </c>
      <c r="B2" s="521"/>
      <c r="C2" s="521"/>
      <c r="D2" s="521"/>
      <c r="E2" s="521"/>
      <c r="F2" s="521"/>
      <c r="G2" s="521"/>
      <c r="H2" s="521"/>
      <c r="I2" s="521"/>
    </row>
    <row r="4" spans="1:9" x14ac:dyDescent="0.25">
      <c r="A4" s="32" t="s">
        <v>839</v>
      </c>
    </row>
    <row r="5" spans="1:9" x14ac:dyDescent="0.25">
      <c r="A5" s="32" t="s">
        <v>823</v>
      </c>
    </row>
    <row r="6" spans="1:9" x14ac:dyDescent="0.25">
      <c r="E6" s="34"/>
      <c r="H6" s="35"/>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115.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B12+B14+B38+B42</f>
        <v>29</v>
      </c>
      <c r="C11" s="38"/>
      <c r="D11" s="38"/>
      <c r="E11" s="38">
        <f t="shared" ref="E11:I11" si="0">E12+E14+E38+E42</f>
        <v>520</v>
      </c>
      <c r="F11" s="38"/>
      <c r="G11" s="38"/>
      <c r="H11" s="39">
        <f t="shared" si="0"/>
        <v>6475.1299999999992</v>
      </c>
      <c r="I11" s="39">
        <f t="shared" si="0"/>
        <v>8002.6300000000019</v>
      </c>
    </row>
    <row r="12" spans="1:9" ht="37.5" customHeight="1" x14ac:dyDescent="0.25">
      <c r="A12" s="364" t="s">
        <v>16</v>
      </c>
      <c r="B12" s="365">
        <f>B13</f>
        <v>1</v>
      </c>
      <c r="C12" s="365"/>
      <c r="D12" s="365"/>
      <c r="E12" s="365">
        <f t="shared" ref="E12:I12" si="1">E13</f>
        <v>8</v>
      </c>
      <c r="F12" s="365"/>
      <c r="G12" s="365"/>
      <c r="H12" s="366">
        <f t="shared" si="1"/>
        <v>161.28</v>
      </c>
      <c r="I12" s="366">
        <f t="shared" si="1"/>
        <v>199.33</v>
      </c>
    </row>
    <row r="13" spans="1:9" ht="18.75" customHeight="1" x14ac:dyDescent="0.25">
      <c r="A13" s="40" t="s">
        <v>724</v>
      </c>
      <c r="B13" s="41">
        <v>1</v>
      </c>
      <c r="C13" s="41">
        <v>168</v>
      </c>
      <c r="D13" s="41">
        <v>160</v>
      </c>
      <c r="E13" s="41">
        <f>C13-D13</f>
        <v>8</v>
      </c>
      <c r="F13" s="42">
        <v>10.08</v>
      </c>
      <c r="G13" s="42">
        <v>10.08</v>
      </c>
      <c r="H13" s="360">
        <f t="shared" ref="H13" si="2">ROUND(E13*G13*2,2)</f>
        <v>161.28</v>
      </c>
      <c r="I13" s="360">
        <f>ROUND(H13*1.2359,2)</f>
        <v>199.33</v>
      </c>
    </row>
    <row r="14" spans="1:9" ht="49.5" customHeight="1" x14ac:dyDescent="0.25">
      <c r="A14" s="364" t="s">
        <v>17</v>
      </c>
      <c r="B14" s="365">
        <f>SUM(B15:B37)</f>
        <v>23</v>
      </c>
      <c r="C14" s="365"/>
      <c r="D14" s="365"/>
      <c r="E14" s="365">
        <f t="shared" ref="E14:I14" si="3">SUM(E15:E37)</f>
        <v>436</v>
      </c>
      <c r="F14" s="366"/>
      <c r="G14" s="366"/>
      <c r="H14" s="366">
        <f t="shared" si="3"/>
        <v>5514.3</v>
      </c>
      <c r="I14" s="366">
        <f t="shared" si="3"/>
        <v>6815.1300000000019</v>
      </c>
    </row>
    <row r="15" spans="1:9" x14ac:dyDescent="0.25">
      <c r="A15" s="40" t="s">
        <v>35</v>
      </c>
      <c r="B15" s="41">
        <v>1</v>
      </c>
      <c r="C15" s="41">
        <v>216</v>
      </c>
      <c r="D15" s="41">
        <v>160</v>
      </c>
      <c r="E15" s="41">
        <f t="shared" ref="E15:E41" si="4">C15-D15</f>
        <v>56</v>
      </c>
      <c r="F15" s="42">
        <v>1030</v>
      </c>
      <c r="G15" s="42">
        <f t="shared" ref="G15:G41" si="5">F15/160</f>
        <v>6.4375</v>
      </c>
      <c r="H15" s="360">
        <f t="shared" ref="H15:H41" si="6">ROUND(E15*G15*2,2)</f>
        <v>721</v>
      </c>
      <c r="I15" s="360">
        <f t="shared" ref="I15:I41" si="7">ROUND(H15*1.2359,2)</f>
        <v>891.08</v>
      </c>
    </row>
    <row r="16" spans="1:9" x14ac:dyDescent="0.25">
      <c r="A16" s="40" t="s">
        <v>35</v>
      </c>
      <c r="B16" s="41">
        <v>1</v>
      </c>
      <c r="C16" s="41">
        <v>200</v>
      </c>
      <c r="D16" s="41">
        <v>160</v>
      </c>
      <c r="E16" s="41">
        <f t="shared" si="4"/>
        <v>40</v>
      </c>
      <c r="F16" s="42">
        <v>1030</v>
      </c>
      <c r="G16" s="42">
        <f t="shared" si="5"/>
        <v>6.4375</v>
      </c>
      <c r="H16" s="360">
        <f t="shared" si="6"/>
        <v>515</v>
      </c>
      <c r="I16" s="360">
        <f t="shared" si="7"/>
        <v>636.49</v>
      </c>
    </row>
    <row r="17" spans="1:9" x14ac:dyDescent="0.25">
      <c r="A17" s="40" t="s">
        <v>35</v>
      </c>
      <c r="B17" s="41">
        <v>1</v>
      </c>
      <c r="C17" s="41">
        <v>192</v>
      </c>
      <c r="D17" s="41">
        <v>160</v>
      </c>
      <c r="E17" s="41">
        <f t="shared" si="4"/>
        <v>32</v>
      </c>
      <c r="F17" s="42">
        <v>1030</v>
      </c>
      <c r="G17" s="42">
        <f t="shared" si="5"/>
        <v>6.4375</v>
      </c>
      <c r="H17" s="360">
        <f t="shared" si="6"/>
        <v>412</v>
      </c>
      <c r="I17" s="360">
        <f t="shared" si="7"/>
        <v>509.19</v>
      </c>
    </row>
    <row r="18" spans="1:9" x14ac:dyDescent="0.25">
      <c r="A18" s="40" t="s">
        <v>35</v>
      </c>
      <c r="B18" s="41">
        <v>1</v>
      </c>
      <c r="C18" s="41">
        <v>180</v>
      </c>
      <c r="D18" s="41">
        <v>160</v>
      </c>
      <c r="E18" s="41">
        <f t="shared" si="4"/>
        <v>20</v>
      </c>
      <c r="F18" s="42">
        <v>1030</v>
      </c>
      <c r="G18" s="42">
        <f t="shared" si="5"/>
        <v>6.4375</v>
      </c>
      <c r="H18" s="360">
        <f t="shared" si="6"/>
        <v>257.5</v>
      </c>
      <c r="I18" s="360">
        <f t="shared" si="7"/>
        <v>318.24</v>
      </c>
    </row>
    <row r="19" spans="1:9" x14ac:dyDescent="0.25">
      <c r="A19" s="40" t="s">
        <v>35</v>
      </c>
      <c r="B19" s="41">
        <v>1</v>
      </c>
      <c r="C19" s="41">
        <v>164</v>
      </c>
      <c r="D19" s="41">
        <v>160</v>
      </c>
      <c r="E19" s="41">
        <f t="shared" si="4"/>
        <v>4</v>
      </c>
      <c r="F19" s="42">
        <v>1030</v>
      </c>
      <c r="G19" s="42">
        <f t="shared" si="5"/>
        <v>6.4375</v>
      </c>
      <c r="H19" s="360">
        <f t="shared" si="6"/>
        <v>51.5</v>
      </c>
      <c r="I19" s="360">
        <f t="shared" si="7"/>
        <v>63.65</v>
      </c>
    </row>
    <row r="20" spans="1:9" x14ac:dyDescent="0.25">
      <c r="A20" s="40" t="s">
        <v>35</v>
      </c>
      <c r="B20" s="41">
        <v>1</v>
      </c>
      <c r="C20" s="41">
        <v>188</v>
      </c>
      <c r="D20" s="41">
        <v>160</v>
      </c>
      <c r="E20" s="41">
        <f t="shared" si="4"/>
        <v>28</v>
      </c>
      <c r="F20" s="42">
        <v>1030</v>
      </c>
      <c r="G20" s="42">
        <f t="shared" si="5"/>
        <v>6.4375</v>
      </c>
      <c r="H20" s="360">
        <f t="shared" si="6"/>
        <v>360.5</v>
      </c>
      <c r="I20" s="360">
        <f t="shared" si="7"/>
        <v>445.54</v>
      </c>
    </row>
    <row r="21" spans="1:9" x14ac:dyDescent="0.25">
      <c r="A21" s="40" t="s">
        <v>35</v>
      </c>
      <c r="B21" s="41">
        <v>1</v>
      </c>
      <c r="C21" s="41">
        <v>180</v>
      </c>
      <c r="D21" s="41">
        <v>160</v>
      </c>
      <c r="E21" s="41">
        <f t="shared" si="4"/>
        <v>20</v>
      </c>
      <c r="F21" s="42">
        <v>1030</v>
      </c>
      <c r="G21" s="42">
        <f t="shared" si="5"/>
        <v>6.4375</v>
      </c>
      <c r="H21" s="360">
        <f t="shared" si="6"/>
        <v>257.5</v>
      </c>
      <c r="I21" s="360">
        <f t="shared" si="7"/>
        <v>318.24</v>
      </c>
    </row>
    <row r="22" spans="1:9" x14ac:dyDescent="0.25">
      <c r="A22" s="40" t="s">
        <v>35</v>
      </c>
      <c r="B22" s="41">
        <v>1</v>
      </c>
      <c r="C22" s="41">
        <v>174</v>
      </c>
      <c r="D22" s="41">
        <v>160</v>
      </c>
      <c r="E22" s="41">
        <f t="shared" si="4"/>
        <v>14</v>
      </c>
      <c r="F22" s="42">
        <v>1030</v>
      </c>
      <c r="G22" s="42">
        <f t="shared" si="5"/>
        <v>6.4375</v>
      </c>
      <c r="H22" s="360">
        <f t="shared" si="6"/>
        <v>180.25</v>
      </c>
      <c r="I22" s="360">
        <f t="shared" si="7"/>
        <v>222.77</v>
      </c>
    </row>
    <row r="23" spans="1:9" x14ac:dyDescent="0.25">
      <c r="A23" s="40" t="s">
        <v>35</v>
      </c>
      <c r="B23" s="41">
        <v>1</v>
      </c>
      <c r="C23" s="41">
        <v>174</v>
      </c>
      <c r="D23" s="41">
        <v>160</v>
      </c>
      <c r="E23" s="41">
        <f t="shared" si="4"/>
        <v>14</v>
      </c>
      <c r="F23" s="42">
        <v>1030</v>
      </c>
      <c r="G23" s="42">
        <f t="shared" si="5"/>
        <v>6.4375</v>
      </c>
      <c r="H23" s="360">
        <f t="shared" si="6"/>
        <v>180.25</v>
      </c>
      <c r="I23" s="360">
        <f t="shared" si="7"/>
        <v>222.77</v>
      </c>
    </row>
    <row r="24" spans="1:9" x14ac:dyDescent="0.25">
      <c r="A24" s="40" t="s">
        <v>35</v>
      </c>
      <c r="B24" s="41">
        <v>1</v>
      </c>
      <c r="C24" s="41">
        <v>174</v>
      </c>
      <c r="D24" s="41">
        <v>160</v>
      </c>
      <c r="E24" s="41">
        <f t="shared" si="4"/>
        <v>14</v>
      </c>
      <c r="F24" s="42">
        <v>1030</v>
      </c>
      <c r="G24" s="42">
        <f t="shared" si="5"/>
        <v>6.4375</v>
      </c>
      <c r="H24" s="360">
        <f t="shared" si="6"/>
        <v>180.25</v>
      </c>
      <c r="I24" s="360">
        <f t="shared" si="7"/>
        <v>222.77</v>
      </c>
    </row>
    <row r="25" spans="1:9" x14ac:dyDescent="0.25">
      <c r="A25" s="40" t="s">
        <v>35</v>
      </c>
      <c r="B25" s="41">
        <v>1</v>
      </c>
      <c r="C25" s="41">
        <v>168</v>
      </c>
      <c r="D25" s="41">
        <v>160</v>
      </c>
      <c r="E25" s="41">
        <f t="shared" si="4"/>
        <v>8</v>
      </c>
      <c r="F25" s="42">
        <v>1030</v>
      </c>
      <c r="G25" s="42">
        <f t="shared" si="5"/>
        <v>6.4375</v>
      </c>
      <c r="H25" s="360">
        <f t="shared" si="6"/>
        <v>103</v>
      </c>
      <c r="I25" s="360">
        <f t="shared" si="7"/>
        <v>127.3</v>
      </c>
    </row>
    <row r="26" spans="1:9" x14ac:dyDescent="0.25">
      <c r="A26" s="40" t="s">
        <v>35</v>
      </c>
      <c r="B26" s="41">
        <v>1</v>
      </c>
      <c r="C26" s="41">
        <v>162</v>
      </c>
      <c r="D26" s="41">
        <v>160</v>
      </c>
      <c r="E26" s="41">
        <f t="shared" si="4"/>
        <v>2</v>
      </c>
      <c r="F26" s="42">
        <v>1030</v>
      </c>
      <c r="G26" s="42">
        <f t="shared" si="5"/>
        <v>6.4375</v>
      </c>
      <c r="H26" s="360">
        <f t="shared" si="6"/>
        <v>25.75</v>
      </c>
      <c r="I26" s="360">
        <f t="shared" si="7"/>
        <v>31.82</v>
      </c>
    </row>
    <row r="27" spans="1:9" x14ac:dyDescent="0.25">
      <c r="A27" s="40" t="s">
        <v>35</v>
      </c>
      <c r="B27" s="41">
        <v>1</v>
      </c>
      <c r="C27" s="41">
        <v>200</v>
      </c>
      <c r="D27" s="41">
        <v>160</v>
      </c>
      <c r="E27" s="41">
        <f t="shared" si="4"/>
        <v>40</v>
      </c>
      <c r="F27" s="42">
        <v>1030</v>
      </c>
      <c r="G27" s="42">
        <f t="shared" si="5"/>
        <v>6.4375</v>
      </c>
      <c r="H27" s="360">
        <f t="shared" si="6"/>
        <v>515</v>
      </c>
      <c r="I27" s="360">
        <f t="shared" si="7"/>
        <v>636.49</v>
      </c>
    </row>
    <row r="28" spans="1:9" x14ac:dyDescent="0.25">
      <c r="A28" s="40" t="s">
        <v>35</v>
      </c>
      <c r="B28" s="41">
        <v>1</v>
      </c>
      <c r="C28" s="41">
        <v>184</v>
      </c>
      <c r="D28" s="41">
        <v>160</v>
      </c>
      <c r="E28" s="41">
        <f t="shared" si="4"/>
        <v>24</v>
      </c>
      <c r="F28" s="42">
        <v>1030</v>
      </c>
      <c r="G28" s="42">
        <f t="shared" si="5"/>
        <v>6.4375</v>
      </c>
      <c r="H28" s="360">
        <f t="shared" si="6"/>
        <v>309</v>
      </c>
      <c r="I28" s="360">
        <f t="shared" si="7"/>
        <v>381.89</v>
      </c>
    </row>
    <row r="29" spans="1:9" x14ac:dyDescent="0.25">
      <c r="A29" s="40" t="s">
        <v>35</v>
      </c>
      <c r="B29" s="41">
        <v>1</v>
      </c>
      <c r="C29" s="41">
        <v>176</v>
      </c>
      <c r="D29" s="41">
        <v>160</v>
      </c>
      <c r="E29" s="41">
        <f t="shared" si="4"/>
        <v>16</v>
      </c>
      <c r="F29" s="42">
        <v>1030</v>
      </c>
      <c r="G29" s="42">
        <f t="shared" si="5"/>
        <v>6.4375</v>
      </c>
      <c r="H29" s="360">
        <f t="shared" si="6"/>
        <v>206</v>
      </c>
      <c r="I29" s="360">
        <f t="shared" si="7"/>
        <v>254.6</v>
      </c>
    </row>
    <row r="30" spans="1:9" x14ac:dyDescent="0.25">
      <c r="A30" s="40" t="s">
        <v>35</v>
      </c>
      <c r="B30" s="41">
        <v>1</v>
      </c>
      <c r="C30" s="41">
        <v>176</v>
      </c>
      <c r="D30" s="41">
        <v>160</v>
      </c>
      <c r="E30" s="41">
        <f t="shared" si="4"/>
        <v>16</v>
      </c>
      <c r="F30" s="42">
        <v>1030</v>
      </c>
      <c r="G30" s="42">
        <f t="shared" si="5"/>
        <v>6.4375</v>
      </c>
      <c r="H30" s="360">
        <f t="shared" si="6"/>
        <v>206</v>
      </c>
      <c r="I30" s="360">
        <f t="shared" si="7"/>
        <v>254.6</v>
      </c>
    </row>
    <row r="31" spans="1:9" x14ac:dyDescent="0.25">
      <c r="A31" s="40" t="s">
        <v>35</v>
      </c>
      <c r="B31" s="41">
        <v>1</v>
      </c>
      <c r="C31" s="41">
        <v>176</v>
      </c>
      <c r="D31" s="41">
        <v>160</v>
      </c>
      <c r="E31" s="41">
        <f t="shared" si="4"/>
        <v>16</v>
      </c>
      <c r="F31" s="42">
        <v>1030</v>
      </c>
      <c r="G31" s="42">
        <f t="shared" si="5"/>
        <v>6.4375</v>
      </c>
      <c r="H31" s="360">
        <f t="shared" si="6"/>
        <v>206</v>
      </c>
      <c r="I31" s="360">
        <f t="shared" si="7"/>
        <v>254.6</v>
      </c>
    </row>
    <row r="32" spans="1:9" x14ac:dyDescent="0.25">
      <c r="A32" s="40" t="s">
        <v>35</v>
      </c>
      <c r="B32" s="41">
        <v>1</v>
      </c>
      <c r="C32" s="41">
        <v>168</v>
      </c>
      <c r="D32" s="41">
        <v>160</v>
      </c>
      <c r="E32" s="41">
        <f t="shared" si="4"/>
        <v>8</v>
      </c>
      <c r="F32" s="42">
        <v>1030</v>
      </c>
      <c r="G32" s="42">
        <f t="shared" si="5"/>
        <v>6.4375</v>
      </c>
      <c r="H32" s="360">
        <f t="shared" si="6"/>
        <v>103</v>
      </c>
      <c r="I32" s="360">
        <f t="shared" si="7"/>
        <v>127.3</v>
      </c>
    </row>
    <row r="33" spans="1:9" x14ac:dyDescent="0.25">
      <c r="A33" s="40" t="s">
        <v>35</v>
      </c>
      <c r="B33" s="41">
        <v>1</v>
      </c>
      <c r="C33" s="41">
        <v>168</v>
      </c>
      <c r="D33" s="41">
        <v>160</v>
      </c>
      <c r="E33" s="41">
        <f t="shared" si="4"/>
        <v>8</v>
      </c>
      <c r="F33" s="42">
        <v>906</v>
      </c>
      <c r="G33" s="42">
        <f t="shared" si="5"/>
        <v>5.6624999999999996</v>
      </c>
      <c r="H33" s="360">
        <f t="shared" si="6"/>
        <v>90.6</v>
      </c>
      <c r="I33" s="360">
        <f t="shared" si="7"/>
        <v>111.97</v>
      </c>
    </row>
    <row r="34" spans="1:9" x14ac:dyDescent="0.25">
      <c r="A34" s="40" t="s">
        <v>35</v>
      </c>
      <c r="B34" s="41">
        <v>1</v>
      </c>
      <c r="C34" s="41">
        <v>176</v>
      </c>
      <c r="D34" s="41">
        <v>160</v>
      </c>
      <c r="E34" s="41">
        <f t="shared" si="4"/>
        <v>16</v>
      </c>
      <c r="F34" s="42">
        <v>906</v>
      </c>
      <c r="G34" s="42">
        <f t="shared" si="5"/>
        <v>5.6624999999999996</v>
      </c>
      <c r="H34" s="360">
        <f t="shared" si="6"/>
        <v>181.2</v>
      </c>
      <c r="I34" s="360">
        <f t="shared" si="7"/>
        <v>223.95</v>
      </c>
    </row>
    <row r="35" spans="1:9" x14ac:dyDescent="0.25">
      <c r="A35" s="40" t="s">
        <v>35</v>
      </c>
      <c r="B35" s="41">
        <v>1</v>
      </c>
      <c r="C35" s="41">
        <v>176</v>
      </c>
      <c r="D35" s="41">
        <v>160</v>
      </c>
      <c r="E35" s="41">
        <f t="shared" si="4"/>
        <v>16</v>
      </c>
      <c r="F35" s="42">
        <v>906</v>
      </c>
      <c r="G35" s="42">
        <f t="shared" si="5"/>
        <v>5.6624999999999996</v>
      </c>
      <c r="H35" s="360">
        <f t="shared" si="6"/>
        <v>181.2</v>
      </c>
      <c r="I35" s="360">
        <f t="shared" si="7"/>
        <v>223.95</v>
      </c>
    </row>
    <row r="36" spans="1:9" x14ac:dyDescent="0.25">
      <c r="A36" s="40" t="s">
        <v>35</v>
      </c>
      <c r="B36" s="41">
        <v>1</v>
      </c>
      <c r="C36" s="41">
        <v>168</v>
      </c>
      <c r="D36" s="41">
        <v>160</v>
      </c>
      <c r="E36" s="41">
        <f t="shared" si="4"/>
        <v>8</v>
      </c>
      <c r="F36" s="42">
        <v>906</v>
      </c>
      <c r="G36" s="42">
        <f t="shared" si="5"/>
        <v>5.6624999999999996</v>
      </c>
      <c r="H36" s="360">
        <f t="shared" si="6"/>
        <v>90.6</v>
      </c>
      <c r="I36" s="360">
        <f t="shared" si="7"/>
        <v>111.97</v>
      </c>
    </row>
    <row r="37" spans="1:9" x14ac:dyDescent="0.25">
      <c r="A37" s="40" t="s">
        <v>35</v>
      </c>
      <c r="B37" s="41">
        <v>1</v>
      </c>
      <c r="C37" s="41">
        <v>176</v>
      </c>
      <c r="D37" s="41">
        <v>160</v>
      </c>
      <c r="E37" s="41">
        <f t="shared" si="4"/>
        <v>16</v>
      </c>
      <c r="F37" s="42">
        <v>906</v>
      </c>
      <c r="G37" s="42">
        <f t="shared" si="5"/>
        <v>5.6624999999999996</v>
      </c>
      <c r="H37" s="360">
        <f t="shared" si="6"/>
        <v>181.2</v>
      </c>
      <c r="I37" s="360">
        <f t="shared" si="7"/>
        <v>223.95</v>
      </c>
    </row>
    <row r="38" spans="1:9" ht="49.5" x14ac:dyDescent="0.25">
      <c r="A38" s="364" t="s">
        <v>18</v>
      </c>
      <c r="B38" s="365">
        <f>SUM(B39:B41)</f>
        <v>3</v>
      </c>
      <c r="C38" s="365"/>
      <c r="D38" s="365"/>
      <c r="E38" s="365">
        <f t="shared" ref="E38:I38" si="8">SUM(E39:E41)</f>
        <v>36</v>
      </c>
      <c r="F38" s="365"/>
      <c r="G38" s="365"/>
      <c r="H38" s="366">
        <f t="shared" si="8"/>
        <v>340.65</v>
      </c>
      <c r="I38" s="366">
        <f t="shared" si="8"/>
        <v>421.02000000000004</v>
      </c>
    </row>
    <row r="39" spans="1:9" x14ac:dyDescent="0.25">
      <c r="A39" s="40" t="s">
        <v>497</v>
      </c>
      <c r="B39" s="41">
        <v>1</v>
      </c>
      <c r="C39" s="41">
        <v>172</v>
      </c>
      <c r="D39" s="41">
        <v>160</v>
      </c>
      <c r="E39" s="41">
        <f t="shared" si="4"/>
        <v>12</v>
      </c>
      <c r="F39" s="42">
        <v>757</v>
      </c>
      <c r="G39" s="42">
        <f t="shared" si="5"/>
        <v>4.7312500000000002</v>
      </c>
      <c r="H39" s="360">
        <f t="shared" si="6"/>
        <v>113.55</v>
      </c>
      <c r="I39" s="360">
        <f t="shared" si="7"/>
        <v>140.34</v>
      </c>
    </row>
    <row r="40" spans="1:9" x14ac:dyDescent="0.25">
      <c r="A40" s="40" t="s">
        <v>497</v>
      </c>
      <c r="B40" s="41">
        <v>1</v>
      </c>
      <c r="C40" s="41">
        <v>176</v>
      </c>
      <c r="D40" s="41">
        <v>160</v>
      </c>
      <c r="E40" s="41">
        <f t="shared" si="4"/>
        <v>16</v>
      </c>
      <c r="F40" s="42">
        <v>757</v>
      </c>
      <c r="G40" s="42">
        <f t="shared" si="5"/>
        <v>4.7312500000000002</v>
      </c>
      <c r="H40" s="360">
        <f t="shared" si="6"/>
        <v>151.4</v>
      </c>
      <c r="I40" s="360">
        <f t="shared" si="7"/>
        <v>187.12</v>
      </c>
    </row>
    <row r="41" spans="1:9" x14ac:dyDescent="0.25">
      <c r="A41" s="40" t="s">
        <v>497</v>
      </c>
      <c r="B41" s="41">
        <v>1</v>
      </c>
      <c r="C41" s="41">
        <v>168</v>
      </c>
      <c r="D41" s="41">
        <v>160</v>
      </c>
      <c r="E41" s="41">
        <f t="shared" si="4"/>
        <v>8</v>
      </c>
      <c r="F41" s="42">
        <v>757</v>
      </c>
      <c r="G41" s="42">
        <f t="shared" si="5"/>
        <v>4.7312500000000002</v>
      </c>
      <c r="H41" s="360">
        <f t="shared" si="6"/>
        <v>75.7</v>
      </c>
      <c r="I41" s="360">
        <f t="shared" si="7"/>
        <v>93.56</v>
      </c>
    </row>
    <row r="42" spans="1:9" ht="36" customHeight="1" x14ac:dyDescent="0.25">
      <c r="A42" s="364" t="s">
        <v>19</v>
      </c>
      <c r="B42" s="365">
        <f>SUM(B43:B44)</f>
        <v>2</v>
      </c>
      <c r="C42" s="365"/>
      <c r="D42" s="365"/>
      <c r="E42" s="365">
        <f t="shared" ref="E42:I42" si="9">SUM(E43:E44)</f>
        <v>40</v>
      </c>
      <c r="F42" s="365"/>
      <c r="G42" s="365"/>
      <c r="H42" s="366">
        <f t="shared" si="9"/>
        <v>458.9</v>
      </c>
      <c r="I42" s="366">
        <f t="shared" si="9"/>
        <v>567.15</v>
      </c>
    </row>
    <row r="43" spans="1:9" x14ac:dyDescent="0.25">
      <c r="A43" s="44" t="s">
        <v>23</v>
      </c>
      <c r="B43" s="41">
        <v>1</v>
      </c>
      <c r="C43" s="41">
        <v>168</v>
      </c>
      <c r="D43" s="41">
        <v>160</v>
      </c>
      <c r="E43" s="41">
        <f t="shared" ref="E43:E44" si="10">C43-D43</f>
        <v>8</v>
      </c>
      <c r="F43" s="42">
        <v>705</v>
      </c>
      <c r="G43" s="42">
        <f t="shared" ref="G43:G44" si="11">F43/160</f>
        <v>4.40625</v>
      </c>
      <c r="H43" s="360">
        <f t="shared" ref="H43:H44" si="12">ROUND(E43*G43*2,2)</f>
        <v>70.5</v>
      </c>
      <c r="I43" s="360">
        <f t="shared" ref="I43:I44" si="13">ROUND(H43*1.2359,2)</f>
        <v>87.13</v>
      </c>
    </row>
    <row r="44" spans="1:9" x14ac:dyDescent="0.25">
      <c r="A44" s="44" t="s">
        <v>726</v>
      </c>
      <c r="B44" s="41">
        <v>1</v>
      </c>
      <c r="C44" s="41">
        <v>192</v>
      </c>
      <c r="D44" s="41">
        <v>160</v>
      </c>
      <c r="E44" s="41">
        <f t="shared" si="10"/>
        <v>32</v>
      </c>
      <c r="F44" s="42">
        <v>971</v>
      </c>
      <c r="G44" s="42">
        <f t="shared" si="11"/>
        <v>6.0687499999999996</v>
      </c>
      <c r="H44" s="360">
        <f t="shared" si="12"/>
        <v>388.4</v>
      </c>
      <c r="I44" s="360">
        <f t="shared" si="13"/>
        <v>480.02</v>
      </c>
    </row>
    <row r="46" spans="1:9" x14ac:dyDescent="0.25">
      <c r="A46" s="47" t="s">
        <v>1</v>
      </c>
      <c r="B46" s="48"/>
      <c r="C46" s="48"/>
      <c r="D46" s="48"/>
      <c r="E46" s="48"/>
      <c r="F46" s="48"/>
      <c r="G46" s="48"/>
      <c r="H46" s="48"/>
      <c r="I46" s="48"/>
    </row>
    <row r="47" spans="1:9" ht="36" customHeight="1" x14ac:dyDescent="0.25">
      <c r="A47" s="576" t="s">
        <v>85</v>
      </c>
      <c r="B47" s="576"/>
      <c r="C47" s="576"/>
      <c r="D47" s="576"/>
      <c r="E47" s="576"/>
      <c r="F47" s="576"/>
      <c r="G47" s="576"/>
      <c r="H47" s="576"/>
      <c r="I47" s="576"/>
    </row>
    <row r="48" spans="1:9" ht="18" customHeight="1" x14ac:dyDescent="0.25">
      <c r="A48" s="49" t="s">
        <v>3</v>
      </c>
      <c r="D48" s="48"/>
      <c r="E48" s="48"/>
      <c r="F48" s="48"/>
      <c r="G48" s="48"/>
      <c r="H48" s="48"/>
      <c r="I48" s="48"/>
    </row>
    <row r="49" spans="1:9" ht="18" customHeight="1" x14ac:dyDescent="0.25">
      <c r="A49" s="48"/>
      <c r="B49" s="49"/>
      <c r="C49" s="49"/>
      <c r="D49" s="48"/>
      <c r="E49" s="48"/>
      <c r="F49" s="48"/>
      <c r="G49" s="48"/>
      <c r="H49" s="48"/>
      <c r="I49" s="48"/>
    </row>
    <row r="50" spans="1:9" ht="18" customHeight="1" x14ac:dyDescent="0.3">
      <c r="A50" s="48" t="s">
        <v>86</v>
      </c>
      <c r="B50" s="49"/>
      <c r="C50" s="49"/>
      <c r="D50" s="48"/>
      <c r="E50" s="48"/>
      <c r="F50" s="48"/>
      <c r="G50" s="48"/>
      <c r="H50" s="48"/>
      <c r="I50" s="48"/>
    </row>
    <row r="51" spans="1:9" ht="18" customHeight="1" x14ac:dyDescent="0.25">
      <c r="A51" s="48"/>
      <c r="B51" s="49"/>
      <c r="C51" s="49"/>
      <c r="D51" s="48"/>
      <c r="E51" s="48"/>
      <c r="F51" s="48"/>
      <c r="G51" s="48"/>
      <c r="H51" s="48"/>
      <c r="I51" s="48"/>
    </row>
    <row r="52" spans="1:9" s="369" customFormat="1" ht="18" customHeight="1" x14ac:dyDescent="0.25">
      <c r="A52" s="367" t="s">
        <v>15</v>
      </c>
      <c r="B52" s="368"/>
      <c r="C52" s="368"/>
      <c r="D52" s="367"/>
      <c r="E52" s="367"/>
      <c r="F52" s="367"/>
      <c r="G52" s="367"/>
      <c r="H52" s="367"/>
      <c r="I52" s="367"/>
    </row>
    <row r="53" spans="1:9" s="369" customFormat="1" ht="37.5" customHeight="1" x14ac:dyDescent="0.25">
      <c r="A53" s="580" t="s">
        <v>5</v>
      </c>
      <c r="B53" s="580"/>
      <c r="C53" s="580"/>
      <c r="D53" s="580"/>
      <c r="E53" s="580"/>
      <c r="F53" s="580"/>
      <c r="G53" s="580"/>
      <c r="H53" s="580"/>
      <c r="I53" s="580"/>
    </row>
    <row r="54" spans="1:9" s="369" customFormat="1" ht="18" customHeight="1" x14ac:dyDescent="0.25">
      <c r="A54" s="581" t="s">
        <v>7</v>
      </c>
      <c r="B54" s="581"/>
      <c r="C54" s="581"/>
      <c r="D54" s="581"/>
      <c r="E54" s="581"/>
      <c r="F54" s="581"/>
      <c r="G54" s="581"/>
      <c r="H54" s="581"/>
      <c r="I54" s="581"/>
    </row>
    <row r="55" spans="1:9" x14ac:dyDescent="0.25">
      <c r="A55" s="50"/>
      <c r="B55" s="50"/>
      <c r="C55" s="50"/>
      <c r="D55" s="50"/>
      <c r="E55" s="50"/>
      <c r="F55" s="50"/>
      <c r="G55" s="50"/>
      <c r="H55" s="50"/>
      <c r="I55" s="50"/>
    </row>
  </sheetData>
  <mergeCells count="15">
    <mergeCell ref="A47:I47"/>
    <mergeCell ref="A53:I53"/>
    <mergeCell ref="A54:I54"/>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7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93B21-A6B4-4DC9-BD72-C7F1517DA89E}">
  <sheetPr>
    <tabColor theme="7" tint="0.59999389629810485"/>
  </sheetPr>
  <dimension ref="A1:I42"/>
  <sheetViews>
    <sheetView zoomScale="70" zoomScaleNormal="70" workbookViewId="0">
      <selection activeCell="H1" sqref="H1:I1"/>
    </sheetView>
  </sheetViews>
  <sheetFormatPr defaultColWidth="9.140625" defaultRowHeight="16.5" x14ac:dyDescent="0.25"/>
  <cols>
    <col min="1" max="1" width="51.140625" style="32" customWidth="1"/>
    <col min="2" max="2" width="15.28515625" style="32" customWidth="1"/>
    <col min="3" max="3" width="14.5703125" style="32" customWidth="1"/>
    <col min="4" max="4" width="14.7109375" style="32" customWidth="1"/>
    <col min="5" max="5" width="18.42578125" style="32" customWidth="1"/>
    <col min="6" max="6" width="19.28515625" style="32" customWidth="1"/>
    <col min="7" max="7" width="15" style="32" customWidth="1"/>
    <col min="8" max="8" width="23.42578125" style="32" customWidth="1"/>
    <col min="9" max="9" width="24" style="32" customWidth="1"/>
    <col min="10" max="11" width="15.85546875" style="32" customWidth="1"/>
    <col min="12" max="16384" width="9.140625" style="32"/>
  </cols>
  <sheetData>
    <row r="1" spans="1:9" x14ac:dyDescent="0.25">
      <c r="H1" s="579" t="s">
        <v>906</v>
      </c>
      <c r="I1" s="579"/>
    </row>
    <row r="2" spans="1:9" s="33" customFormat="1" ht="39.75" customHeight="1" x14ac:dyDescent="0.25">
      <c r="A2" s="521" t="s">
        <v>13</v>
      </c>
      <c r="B2" s="521"/>
      <c r="C2" s="521"/>
      <c r="D2" s="521"/>
      <c r="E2" s="521"/>
      <c r="F2" s="521"/>
      <c r="G2" s="521"/>
      <c r="H2" s="521"/>
      <c r="I2" s="521"/>
    </row>
    <row r="4" spans="1:9" x14ac:dyDescent="0.25">
      <c r="A4" s="32" t="s">
        <v>839</v>
      </c>
    </row>
    <row r="5" spans="1:9" x14ac:dyDescent="0.25">
      <c r="A5" s="32" t="s">
        <v>840</v>
      </c>
    </row>
    <row r="6" spans="1:9" x14ac:dyDescent="0.25">
      <c r="E6" s="34"/>
      <c r="H6" s="358"/>
      <c r="I6" s="359"/>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71.2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x14ac:dyDescent="0.25">
      <c r="A11" s="37" t="s">
        <v>0</v>
      </c>
      <c r="B11" s="38">
        <f>B12+B14+B26+B29</f>
        <v>16</v>
      </c>
      <c r="C11" s="38"/>
      <c r="D11" s="38"/>
      <c r="E11" s="38">
        <f t="shared" ref="E11:I11" si="0">E12+E14+E26+E29</f>
        <v>262</v>
      </c>
      <c r="F11" s="38"/>
      <c r="G11" s="38"/>
      <c r="H11" s="39">
        <f t="shared" si="0"/>
        <v>3040.48</v>
      </c>
      <c r="I11" s="39">
        <f t="shared" si="0"/>
        <v>3757.7300000000005</v>
      </c>
    </row>
    <row r="12" spans="1:9" ht="37.5" customHeight="1" x14ac:dyDescent="0.25">
      <c r="A12" s="364" t="s">
        <v>16</v>
      </c>
      <c r="B12" s="365">
        <f>B13</f>
        <v>1</v>
      </c>
      <c r="C12" s="365"/>
      <c r="D12" s="365"/>
      <c r="E12" s="365">
        <f t="shared" ref="E12:I12" si="1">E13</f>
        <v>24</v>
      </c>
      <c r="F12" s="365"/>
      <c r="G12" s="365"/>
      <c r="H12" s="366">
        <f t="shared" si="1"/>
        <v>483.84</v>
      </c>
      <c r="I12" s="366">
        <f t="shared" si="1"/>
        <v>597.98</v>
      </c>
    </row>
    <row r="13" spans="1:9" ht="18.75" customHeight="1" x14ac:dyDescent="0.25">
      <c r="A13" s="40" t="s">
        <v>724</v>
      </c>
      <c r="B13" s="41">
        <v>1</v>
      </c>
      <c r="C13" s="41">
        <v>208</v>
      </c>
      <c r="D13" s="41">
        <v>184</v>
      </c>
      <c r="E13" s="41">
        <v>24</v>
      </c>
      <c r="F13" s="42">
        <v>10.08</v>
      </c>
      <c r="G13" s="233">
        <v>10.08</v>
      </c>
      <c r="H13" s="360">
        <f>ROUND(E13*G13*2,2)</f>
        <v>483.84</v>
      </c>
      <c r="I13" s="360">
        <f>ROUND(H13*1.2359,2)</f>
        <v>597.98</v>
      </c>
    </row>
    <row r="14" spans="1:9" ht="49.5" customHeight="1" x14ac:dyDescent="0.25">
      <c r="A14" s="364" t="s">
        <v>17</v>
      </c>
      <c r="B14" s="365">
        <f>SUM(B15:B25)</f>
        <v>11</v>
      </c>
      <c r="C14" s="365"/>
      <c r="D14" s="365"/>
      <c r="E14" s="365">
        <f t="shared" ref="E14:I14" si="2">SUM(E15:E25)</f>
        <v>206</v>
      </c>
      <c r="F14" s="365"/>
      <c r="G14" s="365"/>
      <c r="H14" s="366">
        <f t="shared" si="2"/>
        <v>2306.33</v>
      </c>
      <c r="I14" s="366">
        <f t="shared" si="2"/>
        <v>2850.4</v>
      </c>
    </row>
    <row r="15" spans="1:9" x14ac:dyDescent="0.25">
      <c r="A15" s="40" t="s">
        <v>35</v>
      </c>
      <c r="B15" s="41">
        <v>1</v>
      </c>
      <c r="C15" s="41">
        <f>E15+D15</f>
        <v>216</v>
      </c>
      <c r="D15" s="41">
        <v>184</v>
      </c>
      <c r="E15" s="41">
        <v>32</v>
      </c>
      <c r="F15" s="42">
        <v>1030</v>
      </c>
      <c r="G15" s="233">
        <f t="shared" ref="G15:G25" si="3">F15/184</f>
        <v>5.5978260869565215</v>
      </c>
      <c r="H15" s="360">
        <f t="shared" ref="H15:H25" si="4">ROUND(E15*G15*2,2)</f>
        <v>358.26</v>
      </c>
      <c r="I15" s="360">
        <f t="shared" ref="I15:I25" si="5">ROUND(H15*1.2359,2)</f>
        <v>442.77</v>
      </c>
    </row>
    <row r="16" spans="1:9" x14ac:dyDescent="0.25">
      <c r="A16" s="40" t="s">
        <v>35</v>
      </c>
      <c r="B16" s="41">
        <v>1</v>
      </c>
      <c r="C16" s="41">
        <f t="shared" ref="C16:C25" si="6">E16+D16</f>
        <v>211</v>
      </c>
      <c r="D16" s="41">
        <v>184</v>
      </c>
      <c r="E16" s="41">
        <v>27</v>
      </c>
      <c r="F16" s="42">
        <v>1030</v>
      </c>
      <c r="G16" s="233">
        <f t="shared" si="3"/>
        <v>5.5978260869565215</v>
      </c>
      <c r="H16" s="360">
        <f t="shared" si="4"/>
        <v>302.27999999999997</v>
      </c>
      <c r="I16" s="360">
        <f t="shared" si="5"/>
        <v>373.59</v>
      </c>
    </row>
    <row r="17" spans="1:9" x14ac:dyDescent="0.25">
      <c r="A17" s="40" t="s">
        <v>35</v>
      </c>
      <c r="B17" s="41">
        <v>1</v>
      </c>
      <c r="C17" s="41">
        <f t="shared" si="6"/>
        <v>208</v>
      </c>
      <c r="D17" s="41">
        <v>184</v>
      </c>
      <c r="E17" s="41">
        <v>24</v>
      </c>
      <c r="F17" s="42">
        <v>1030</v>
      </c>
      <c r="G17" s="233">
        <f t="shared" si="3"/>
        <v>5.5978260869565215</v>
      </c>
      <c r="H17" s="360">
        <f t="shared" si="4"/>
        <v>268.7</v>
      </c>
      <c r="I17" s="360">
        <f t="shared" si="5"/>
        <v>332.09</v>
      </c>
    </row>
    <row r="18" spans="1:9" x14ac:dyDescent="0.25">
      <c r="A18" s="40" t="s">
        <v>35</v>
      </c>
      <c r="B18" s="41">
        <v>1</v>
      </c>
      <c r="C18" s="41">
        <f t="shared" si="6"/>
        <v>207</v>
      </c>
      <c r="D18" s="41">
        <v>184</v>
      </c>
      <c r="E18" s="41">
        <v>23</v>
      </c>
      <c r="F18" s="42">
        <v>1030</v>
      </c>
      <c r="G18" s="233">
        <f t="shared" si="3"/>
        <v>5.5978260869565215</v>
      </c>
      <c r="H18" s="360">
        <f t="shared" si="4"/>
        <v>257.5</v>
      </c>
      <c r="I18" s="360">
        <f t="shared" si="5"/>
        <v>318.24</v>
      </c>
    </row>
    <row r="19" spans="1:9" x14ac:dyDescent="0.25">
      <c r="A19" s="40" t="s">
        <v>35</v>
      </c>
      <c r="B19" s="41">
        <v>1</v>
      </c>
      <c r="C19" s="41">
        <f t="shared" si="6"/>
        <v>192</v>
      </c>
      <c r="D19" s="41">
        <v>184</v>
      </c>
      <c r="E19" s="41">
        <v>8</v>
      </c>
      <c r="F19" s="42">
        <v>1030</v>
      </c>
      <c r="G19" s="233">
        <f t="shared" si="3"/>
        <v>5.5978260869565215</v>
      </c>
      <c r="H19" s="360">
        <f t="shared" si="4"/>
        <v>89.57</v>
      </c>
      <c r="I19" s="360">
        <f t="shared" si="5"/>
        <v>110.7</v>
      </c>
    </row>
    <row r="20" spans="1:9" x14ac:dyDescent="0.25">
      <c r="A20" s="40" t="s">
        <v>35</v>
      </c>
      <c r="B20" s="41">
        <v>1</v>
      </c>
      <c r="C20" s="41">
        <f t="shared" si="6"/>
        <v>192</v>
      </c>
      <c r="D20" s="41">
        <v>184</v>
      </c>
      <c r="E20" s="41">
        <v>8</v>
      </c>
      <c r="F20" s="42">
        <v>1030</v>
      </c>
      <c r="G20" s="233">
        <f t="shared" si="3"/>
        <v>5.5978260869565215</v>
      </c>
      <c r="H20" s="360">
        <f t="shared" si="4"/>
        <v>89.57</v>
      </c>
      <c r="I20" s="360">
        <f t="shared" si="5"/>
        <v>110.7</v>
      </c>
    </row>
    <row r="21" spans="1:9" x14ac:dyDescent="0.25">
      <c r="A21" s="40" t="s">
        <v>35</v>
      </c>
      <c r="B21" s="41">
        <v>1</v>
      </c>
      <c r="C21" s="41">
        <f t="shared" si="6"/>
        <v>192</v>
      </c>
      <c r="D21" s="41">
        <v>184</v>
      </c>
      <c r="E21" s="41">
        <v>8</v>
      </c>
      <c r="F21" s="42">
        <v>1030</v>
      </c>
      <c r="G21" s="233">
        <f t="shared" si="3"/>
        <v>5.5978260869565215</v>
      </c>
      <c r="H21" s="360">
        <f t="shared" si="4"/>
        <v>89.57</v>
      </c>
      <c r="I21" s="360">
        <f t="shared" si="5"/>
        <v>110.7</v>
      </c>
    </row>
    <row r="22" spans="1:9" x14ac:dyDescent="0.25">
      <c r="A22" s="40" t="s">
        <v>35</v>
      </c>
      <c r="B22" s="41">
        <v>1</v>
      </c>
      <c r="C22" s="41">
        <f t="shared" si="6"/>
        <v>208</v>
      </c>
      <c r="D22" s="41">
        <v>184</v>
      </c>
      <c r="E22" s="41">
        <v>24</v>
      </c>
      <c r="F22" s="42">
        <v>1030</v>
      </c>
      <c r="G22" s="233">
        <f t="shared" si="3"/>
        <v>5.5978260869565215</v>
      </c>
      <c r="H22" s="360">
        <f t="shared" si="4"/>
        <v>268.7</v>
      </c>
      <c r="I22" s="360">
        <f t="shared" si="5"/>
        <v>332.09</v>
      </c>
    </row>
    <row r="23" spans="1:9" x14ac:dyDescent="0.25">
      <c r="A23" s="40" t="s">
        <v>35</v>
      </c>
      <c r="B23" s="41">
        <v>1</v>
      </c>
      <c r="C23" s="41">
        <f t="shared" si="6"/>
        <v>208</v>
      </c>
      <c r="D23" s="41">
        <v>184</v>
      </c>
      <c r="E23" s="41">
        <v>24</v>
      </c>
      <c r="F23" s="42">
        <v>1030</v>
      </c>
      <c r="G23" s="233">
        <f t="shared" si="3"/>
        <v>5.5978260869565215</v>
      </c>
      <c r="H23" s="360">
        <f t="shared" si="4"/>
        <v>268.7</v>
      </c>
      <c r="I23" s="360">
        <f t="shared" si="5"/>
        <v>332.09</v>
      </c>
    </row>
    <row r="24" spans="1:9" x14ac:dyDescent="0.25">
      <c r="A24" s="40" t="s">
        <v>35</v>
      </c>
      <c r="B24" s="41">
        <v>1</v>
      </c>
      <c r="C24" s="41">
        <f t="shared" si="6"/>
        <v>204</v>
      </c>
      <c r="D24" s="41">
        <v>184</v>
      </c>
      <c r="E24" s="41">
        <v>20</v>
      </c>
      <c r="F24" s="42">
        <v>1030</v>
      </c>
      <c r="G24" s="233">
        <f t="shared" si="3"/>
        <v>5.5978260869565215</v>
      </c>
      <c r="H24" s="360">
        <f t="shared" si="4"/>
        <v>223.91</v>
      </c>
      <c r="I24" s="360">
        <f t="shared" si="5"/>
        <v>276.73</v>
      </c>
    </row>
    <row r="25" spans="1:9" x14ac:dyDescent="0.25">
      <c r="A25" s="40" t="s">
        <v>35</v>
      </c>
      <c r="B25" s="41">
        <v>1</v>
      </c>
      <c r="C25" s="41">
        <f t="shared" si="6"/>
        <v>192</v>
      </c>
      <c r="D25" s="41">
        <v>184</v>
      </c>
      <c r="E25" s="41">
        <v>8</v>
      </c>
      <c r="F25" s="42">
        <v>1030</v>
      </c>
      <c r="G25" s="233">
        <f t="shared" si="3"/>
        <v>5.5978260869565215</v>
      </c>
      <c r="H25" s="360">
        <f t="shared" si="4"/>
        <v>89.57</v>
      </c>
      <c r="I25" s="360">
        <f t="shared" si="5"/>
        <v>110.7</v>
      </c>
    </row>
    <row r="26" spans="1:9" ht="54" customHeight="1" x14ac:dyDescent="0.25">
      <c r="A26" s="364" t="s">
        <v>18</v>
      </c>
      <c r="B26" s="365">
        <f>SUM(B27:B28)</f>
        <v>2</v>
      </c>
      <c r="C26" s="365"/>
      <c r="D26" s="365"/>
      <c r="E26" s="365">
        <f t="shared" ref="E26:I26" si="7">SUM(E27:E28)</f>
        <v>9</v>
      </c>
      <c r="F26" s="365"/>
      <c r="G26" s="365"/>
      <c r="H26" s="366">
        <f t="shared" si="7"/>
        <v>74.06</v>
      </c>
      <c r="I26" s="366">
        <f t="shared" si="7"/>
        <v>91.53</v>
      </c>
    </row>
    <row r="27" spans="1:9" ht="19.5" customHeight="1" x14ac:dyDescent="0.25">
      <c r="A27" s="40" t="s">
        <v>497</v>
      </c>
      <c r="B27" s="41">
        <v>1</v>
      </c>
      <c r="C27" s="41">
        <f t="shared" ref="C27:C31" si="8">E27+D27</f>
        <v>192</v>
      </c>
      <c r="D27" s="41">
        <v>184</v>
      </c>
      <c r="E27" s="41">
        <v>8</v>
      </c>
      <c r="F27" s="42">
        <v>757</v>
      </c>
      <c r="G27" s="233">
        <f t="shared" ref="G27:G28" si="9">F27/184</f>
        <v>4.1141304347826084</v>
      </c>
      <c r="H27" s="360">
        <f t="shared" ref="H27:H28" si="10">ROUND(E27*G27*2,2)</f>
        <v>65.83</v>
      </c>
      <c r="I27" s="360">
        <f t="shared" ref="I27:I28" si="11">ROUND(H27*1.2359,2)</f>
        <v>81.36</v>
      </c>
    </row>
    <row r="28" spans="1:9" ht="19.5" customHeight="1" x14ac:dyDescent="0.25">
      <c r="A28" s="40" t="s">
        <v>497</v>
      </c>
      <c r="B28" s="41">
        <v>1</v>
      </c>
      <c r="C28" s="41">
        <f t="shared" si="8"/>
        <v>185</v>
      </c>
      <c r="D28" s="41">
        <v>184</v>
      </c>
      <c r="E28" s="41">
        <v>1</v>
      </c>
      <c r="F28" s="42">
        <v>757</v>
      </c>
      <c r="G28" s="233">
        <f t="shared" si="9"/>
        <v>4.1141304347826084</v>
      </c>
      <c r="H28" s="360">
        <f t="shared" si="10"/>
        <v>8.23</v>
      </c>
      <c r="I28" s="360">
        <f t="shared" si="11"/>
        <v>10.17</v>
      </c>
    </row>
    <row r="29" spans="1:9" ht="36" customHeight="1" x14ac:dyDescent="0.25">
      <c r="A29" s="364" t="s">
        <v>19</v>
      </c>
      <c r="B29" s="365">
        <f>SUM(B30:B31)</f>
        <v>2</v>
      </c>
      <c r="C29" s="365"/>
      <c r="D29" s="365"/>
      <c r="E29" s="365">
        <f t="shared" ref="E29:I29" si="12">SUM(E30:E31)</f>
        <v>23</v>
      </c>
      <c r="F29" s="365"/>
      <c r="G29" s="365"/>
      <c r="H29" s="366">
        <f t="shared" si="12"/>
        <v>176.25</v>
      </c>
      <c r="I29" s="366">
        <f t="shared" si="12"/>
        <v>217.82</v>
      </c>
    </row>
    <row r="30" spans="1:9" x14ac:dyDescent="0.25">
      <c r="A30" s="44" t="s">
        <v>725</v>
      </c>
      <c r="B30" s="41">
        <v>1</v>
      </c>
      <c r="C30" s="41">
        <f t="shared" si="8"/>
        <v>200</v>
      </c>
      <c r="D30" s="41">
        <v>184</v>
      </c>
      <c r="E30" s="41">
        <v>16</v>
      </c>
      <c r="F30" s="42">
        <v>705</v>
      </c>
      <c r="G30" s="233">
        <f t="shared" ref="G30:G31" si="13">F30/184</f>
        <v>3.8315217391304346</v>
      </c>
      <c r="H30" s="360">
        <f t="shared" ref="H30:H31" si="14">ROUND(E30*G30*2,2)</f>
        <v>122.61</v>
      </c>
      <c r="I30" s="360">
        <f t="shared" ref="I30:I31" si="15">ROUND(H30*1.2359,2)</f>
        <v>151.53</v>
      </c>
    </row>
    <row r="31" spans="1:9" x14ac:dyDescent="0.25">
      <c r="A31" s="44" t="s">
        <v>23</v>
      </c>
      <c r="B31" s="41">
        <v>1</v>
      </c>
      <c r="C31" s="41">
        <f t="shared" si="8"/>
        <v>191</v>
      </c>
      <c r="D31" s="41">
        <v>184</v>
      </c>
      <c r="E31" s="41">
        <v>7</v>
      </c>
      <c r="F31" s="42">
        <v>705</v>
      </c>
      <c r="G31" s="233">
        <f t="shared" si="13"/>
        <v>3.8315217391304346</v>
      </c>
      <c r="H31" s="360">
        <f t="shared" si="14"/>
        <v>53.64</v>
      </c>
      <c r="I31" s="360">
        <f t="shared" si="15"/>
        <v>66.290000000000006</v>
      </c>
    </row>
    <row r="33" spans="1:9" x14ac:dyDescent="0.25">
      <c r="A33" s="47" t="s">
        <v>1</v>
      </c>
      <c r="B33" s="48"/>
      <c r="C33" s="48"/>
      <c r="D33" s="48"/>
      <c r="E33" s="48"/>
      <c r="F33" s="48"/>
      <c r="G33" s="48"/>
      <c r="H33" s="48"/>
      <c r="I33" s="48"/>
    </row>
    <row r="34" spans="1:9" ht="36" customHeight="1" x14ac:dyDescent="0.25">
      <c r="A34" s="576" t="s">
        <v>85</v>
      </c>
      <c r="B34" s="576"/>
      <c r="C34" s="576"/>
      <c r="D34" s="576"/>
      <c r="E34" s="576"/>
      <c r="F34" s="576"/>
      <c r="G34" s="576"/>
      <c r="H34" s="576"/>
      <c r="I34" s="576"/>
    </row>
    <row r="35" spans="1:9" ht="18" customHeight="1" x14ac:dyDescent="0.25">
      <c r="A35" s="49" t="s">
        <v>3</v>
      </c>
      <c r="D35" s="48"/>
      <c r="E35" s="48"/>
      <c r="F35" s="48"/>
      <c r="G35" s="48"/>
      <c r="H35" s="48"/>
      <c r="I35" s="48"/>
    </row>
    <row r="36" spans="1:9" ht="18" customHeight="1" x14ac:dyDescent="0.25">
      <c r="A36" s="48"/>
      <c r="B36" s="49"/>
      <c r="C36" s="49"/>
      <c r="D36" s="48"/>
      <c r="E36" s="48"/>
      <c r="F36" s="48"/>
      <c r="G36" s="48"/>
      <c r="H36" s="48"/>
      <c r="I36" s="48"/>
    </row>
    <row r="37" spans="1:9" ht="18" customHeight="1" x14ac:dyDescent="0.3">
      <c r="A37" s="48" t="s">
        <v>86</v>
      </c>
      <c r="B37" s="49"/>
      <c r="C37" s="49"/>
      <c r="D37" s="48"/>
      <c r="E37" s="48"/>
      <c r="F37" s="48"/>
      <c r="G37" s="48"/>
      <c r="H37" s="48"/>
      <c r="I37" s="48"/>
    </row>
    <row r="38" spans="1:9" ht="18" customHeight="1" x14ac:dyDescent="0.25">
      <c r="A38" s="48"/>
      <c r="B38" s="49"/>
      <c r="C38" s="49"/>
      <c r="D38" s="48"/>
      <c r="E38" s="48"/>
      <c r="F38" s="48"/>
      <c r="G38" s="48"/>
      <c r="H38" s="48"/>
      <c r="I38" s="48"/>
    </row>
    <row r="39" spans="1:9" s="369" customFormat="1" ht="18" customHeight="1" x14ac:dyDescent="0.25">
      <c r="A39" s="367" t="s">
        <v>15</v>
      </c>
      <c r="B39" s="368"/>
      <c r="C39" s="368"/>
      <c r="D39" s="367"/>
      <c r="E39" s="367"/>
      <c r="F39" s="367"/>
      <c r="G39" s="367"/>
      <c r="H39" s="367"/>
      <c r="I39" s="367"/>
    </row>
    <row r="40" spans="1:9" s="369" customFormat="1" ht="37.5" customHeight="1" x14ac:dyDescent="0.25">
      <c r="A40" s="580" t="s">
        <v>5</v>
      </c>
      <c r="B40" s="580"/>
      <c r="C40" s="580"/>
      <c r="D40" s="580"/>
      <c r="E40" s="580"/>
      <c r="F40" s="580"/>
      <c r="G40" s="580"/>
      <c r="H40" s="580"/>
      <c r="I40" s="580"/>
    </row>
    <row r="41" spans="1:9" s="369" customFormat="1" ht="18" customHeight="1" x14ac:dyDescent="0.25">
      <c r="A41" s="581" t="s">
        <v>7</v>
      </c>
      <c r="B41" s="581"/>
      <c r="C41" s="581"/>
      <c r="D41" s="581"/>
      <c r="E41" s="581"/>
      <c r="F41" s="581"/>
      <c r="G41" s="581"/>
      <c r="H41" s="581"/>
      <c r="I41" s="581"/>
    </row>
    <row r="42" spans="1:9" x14ac:dyDescent="0.25">
      <c r="A42" s="50"/>
      <c r="B42" s="50"/>
      <c r="C42" s="50"/>
      <c r="D42" s="50"/>
      <c r="E42" s="50"/>
      <c r="F42" s="50"/>
      <c r="G42" s="50"/>
      <c r="H42" s="50"/>
      <c r="I42" s="50"/>
    </row>
  </sheetData>
  <mergeCells count="15">
    <mergeCell ref="A34:I34"/>
    <mergeCell ref="A40:I40"/>
    <mergeCell ref="A41:I41"/>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fitToPage="1"/>
  </sheetPr>
  <dimension ref="A1:I270"/>
  <sheetViews>
    <sheetView zoomScale="80" zoomScaleNormal="80" workbookViewId="0">
      <selection activeCell="H1" sqref="H1:I1"/>
    </sheetView>
  </sheetViews>
  <sheetFormatPr defaultColWidth="9.140625" defaultRowHeight="16.5" x14ac:dyDescent="0.25"/>
  <cols>
    <col min="1" max="1" width="47.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6384" width="9.140625" style="32"/>
  </cols>
  <sheetData>
    <row r="1" spans="1:9" x14ac:dyDescent="0.25">
      <c r="H1" s="579" t="s">
        <v>907</v>
      </c>
      <c r="I1" s="579"/>
    </row>
    <row r="2" spans="1:9" s="33" customFormat="1" ht="39.75" customHeight="1" x14ac:dyDescent="0.25">
      <c r="A2" s="521" t="s">
        <v>13</v>
      </c>
      <c r="B2" s="521"/>
      <c r="C2" s="521"/>
      <c r="D2" s="521"/>
      <c r="E2" s="521"/>
      <c r="F2" s="521"/>
      <c r="G2" s="521"/>
      <c r="H2" s="521"/>
      <c r="I2" s="521"/>
    </row>
    <row r="4" spans="1:9" x14ac:dyDescent="0.25">
      <c r="A4" s="32" t="s">
        <v>841</v>
      </c>
    </row>
    <row r="5" spans="1:9" x14ac:dyDescent="0.25">
      <c r="A5" s="32" t="s">
        <v>821</v>
      </c>
    </row>
    <row r="6" spans="1:9" x14ac:dyDescent="0.25">
      <c r="B6" s="359"/>
      <c r="C6" s="359"/>
      <c r="D6" s="359"/>
      <c r="E6" s="371"/>
      <c r="F6" s="359"/>
      <c r="G6" s="359"/>
      <c r="H6" s="358"/>
      <c r="I6" s="359"/>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71.2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547</v>
      </c>
      <c r="B11" s="38">
        <f>B12+B58+B159+B233</f>
        <v>254</v>
      </c>
      <c r="C11" s="38"/>
      <c r="D11" s="38"/>
      <c r="E11" s="38">
        <f t="shared" ref="E11:I11" si="0">E12+E58+E159+E233</f>
        <v>6826.98</v>
      </c>
      <c r="F11" s="38"/>
      <c r="G11" s="38"/>
      <c r="H11" s="39">
        <f t="shared" si="0"/>
        <v>91824.319999999992</v>
      </c>
      <c r="I11" s="39">
        <f t="shared" si="0"/>
        <v>113485.65999999999</v>
      </c>
    </row>
    <row r="12" spans="1:9" ht="37.5" customHeight="1" x14ac:dyDescent="0.25">
      <c r="A12" s="364" t="s">
        <v>16</v>
      </c>
      <c r="B12" s="365">
        <f t="shared" ref="B12:H12" si="1">SUM(B13:B57)</f>
        <v>45</v>
      </c>
      <c r="C12" s="365"/>
      <c r="D12" s="365"/>
      <c r="E12" s="365">
        <f t="shared" si="1"/>
        <v>1161.5</v>
      </c>
      <c r="F12" s="365"/>
      <c r="G12" s="365"/>
      <c r="H12" s="366">
        <f t="shared" si="1"/>
        <v>27154.019999999997</v>
      </c>
      <c r="I12" s="366">
        <f>SUM(I13:I57)</f>
        <v>33559.69</v>
      </c>
    </row>
    <row r="13" spans="1:9" x14ac:dyDescent="0.25">
      <c r="A13" s="40" t="s">
        <v>498</v>
      </c>
      <c r="B13" s="41">
        <v>1</v>
      </c>
      <c r="C13" s="41">
        <v>273</v>
      </c>
      <c r="D13" s="41">
        <v>160</v>
      </c>
      <c r="E13" s="41">
        <v>113</v>
      </c>
      <c r="F13" s="42">
        <v>2481.3186813186812</v>
      </c>
      <c r="G13" s="42">
        <f>ROUND(F13/D13,2)</f>
        <v>15.51</v>
      </c>
      <c r="H13" s="42">
        <f>ROUND(E13*G13*2,2)</f>
        <v>3505.26</v>
      </c>
      <c r="I13" s="43">
        <f>ROUND(H13*1.2359,2)</f>
        <v>4332.1499999999996</v>
      </c>
    </row>
    <row r="14" spans="1:9" x14ac:dyDescent="0.25">
      <c r="A14" s="40" t="s">
        <v>498</v>
      </c>
      <c r="B14" s="41">
        <v>1</v>
      </c>
      <c r="C14" s="41">
        <v>162</v>
      </c>
      <c r="D14" s="41">
        <v>160</v>
      </c>
      <c r="E14" s="41">
        <v>2</v>
      </c>
      <c r="F14" s="42">
        <v>1955.4666666666667</v>
      </c>
      <c r="G14" s="42">
        <f t="shared" ref="G14:G57" si="2">ROUND(F14/D14,2)</f>
        <v>12.22</v>
      </c>
      <c r="H14" s="42">
        <f t="shared" ref="H14:H57" si="3">ROUND(E14*G14*2,2)</f>
        <v>48.88</v>
      </c>
      <c r="I14" s="43">
        <f t="shared" ref="I14:I77" si="4">ROUND(H14*1.2359,2)</f>
        <v>60.41</v>
      </c>
    </row>
    <row r="15" spans="1:9" x14ac:dyDescent="0.25">
      <c r="A15" s="40" t="s">
        <v>499</v>
      </c>
      <c r="B15" s="41">
        <v>1</v>
      </c>
      <c r="C15" s="41">
        <v>166</v>
      </c>
      <c r="D15" s="41">
        <v>160</v>
      </c>
      <c r="E15" s="41">
        <v>6</v>
      </c>
      <c r="F15" s="42">
        <v>1640</v>
      </c>
      <c r="G15" s="42">
        <f t="shared" si="2"/>
        <v>10.25</v>
      </c>
      <c r="H15" s="42">
        <f t="shared" si="3"/>
        <v>123</v>
      </c>
      <c r="I15" s="43">
        <f t="shared" si="4"/>
        <v>152.02000000000001</v>
      </c>
    </row>
    <row r="16" spans="1:9" x14ac:dyDescent="0.25">
      <c r="A16" s="40" t="s">
        <v>498</v>
      </c>
      <c r="B16" s="41">
        <v>1</v>
      </c>
      <c r="C16" s="41">
        <v>171</v>
      </c>
      <c r="D16" s="41">
        <v>160</v>
      </c>
      <c r="E16" s="41">
        <v>11</v>
      </c>
      <c r="F16" s="42">
        <v>1797.7806451612903</v>
      </c>
      <c r="G16" s="42">
        <f t="shared" si="2"/>
        <v>11.24</v>
      </c>
      <c r="H16" s="42">
        <f t="shared" si="3"/>
        <v>247.28</v>
      </c>
      <c r="I16" s="43">
        <f t="shared" si="4"/>
        <v>305.61</v>
      </c>
    </row>
    <row r="17" spans="1:9" x14ac:dyDescent="0.25">
      <c r="A17" s="40" t="s">
        <v>500</v>
      </c>
      <c r="B17" s="41">
        <v>1</v>
      </c>
      <c r="C17" s="41">
        <v>176</v>
      </c>
      <c r="D17" s="41">
        <v>160</v>
      </c>
      <c r="E17" s="41">
        <v>16</v>
      </c>
      <c r="F17" s="42">
        <v>1640</v>
      </c>
      <c r="G17" s="42">
        <f t="shared" si="2"/>
        <v>10.25</v>
      </c>
      <c r="H17" s="42">
        <f t="shared" si="3"/>
        <v>328</v>
      </c>
      <c r="I17" s="43">
        <f t="shared" si="4"/>
        <v>405.38</v>
      </c>
    </row>
    <row r="18" spans="1:9" x14ac:dyDescent="0.25">
      <c r="A18" s="40" t="s">
        <v>498</v>
      </c>
      <c r="B18" s="41">
        <v>1</v>
      </c>
      <c r="C18" s="41">
        <v>169</v>
      </c>
      <c r="D18" s="41">
        <v>160</v>
      </c>
      <c r="E18" s="41">
        <v>9</v>
      </c>
      <c r="F18" s="42">
        <v>1917.6331360946745</v>
      </c>
      <c r="G18" s="42">
        <f t="shared" si="2"/>
        <v>11.99</v>
      </c>
      <c r="H18" s="42">
        <f t="shared" si="3"/>
        <v>215.82</v>
      </c>
      <c r="I18" s="43">
        <f t="shared" si="4"/>
        <v>266.73</v>
      </c>
    </row>
    <row r="19" spans="1:9" x14ac:dyDescent="0.25">
      <c r="A19" s="40" t="s">
        <v>501</v>
      </c>
      <c r="B19" s="41">
        <v>1</v>
      </c>
      <c r="C19" s="41">
        <v>192</v>
      </c>
      <c r="D19" s="41">
        <v>160</v>
      </c>
      <c r="E19" s="41">
        <v>32</v>
      </c>
      <c r="F19" s="42">
        <v>1640</v>
      </c>
      <c r="G19" s="42">
        <f t="shared" si="2"/>
        <v>10.25</v>
      </c>
      <c r="H19" s="42">
        <f t="shared" si="3"/>
        <v>656</v>
      </c>
      <c r="I19" s="43">
        <f t="shared" si="4"/>
        <v>810.75</v>
      </c>
    </row>
    <row r="20" spans="1:9" x14ac:dyDescent="0.25">
      <c r="A20" s="40" t="s">
        <v>502</v>
      </c>
      <c r="B20" s="41">
        <v>1</v>
      </c>
      <c r="C20" s="41">
        <v>179</v>
      </c>
      <c r="D20" s="41">
        <v>160</v>
      </c>
      <c r="E20" s="41">
        <v>19</v>
      </c>
      <c r="F20" s="42">
        <v>1906.994413407821</v>
      </c>
      <c r="G20" s="42">
        <f>ROUND(F20/D20,2)</f>
        <v>11.92</v>
      </c>
      <c r="H20" s="42">
        <f>ROUND(E20*G20*2,2)</f>
        <v>452.96</v>
      </c>
      <c r="I20" s="43">
        <f t="shared" si="4"/>
        <v>559.80999999999995</v>
      </c>
    </row>
    <row r="21" spans="1:9" x14ac:dyDescent="0.25">
      <c r="A21" s="40" t="s">
        <v>501</v>
      </c>
      <c r="B21" s="41">
        <v>1</v>
      </c>
      <c r="C21" s="41">
        <v>172</v>
      </c>
      <c r="D21" s="41">
        <v>160</v>
      </c>
      <c r="E21" s="41">
        <v>12</v>
      </c>
      <c r="F21" s="42">
        <v>1456</v>
      </c>
      <c r="G21" s="42">
        <f t="shared" si="2"/>
        <v>9.1</v>
      </c>
      <c r="H21" s="42">
        <f t="shared" si="3"/>
        <v>218.4</v>
      </c>
      <c r="I21" s="43">
        <f t="shared" si="4"/>
        <v>269.92</v>
      </c>
    </row>
    <row r="22" spans="1:9" x14ac:dyDescent="0.25">
      <c r="A22" s="40" t="s">
        <v>499</v>
      </c>
      <c r="B22" s="41">
        <v>1</v>
      </c>
      <c r="C22" s="41">
        <v>180</v>
      </c>
      <c r="D22" s="41">
        <v>160</v>
      </c>
      <c r="E22" s="41">
        <v>20</v>
      </c>
      <c r="F22" s="42">
        <v>1424</v>
      </c>
      <c r="G22" s="42">
        <f t="shared" si="2"/>
        <v>8.9</v>
      </c>
      <c r="H22" s="42">
        <f t="shared" si="3"/>
        <v>356</v>
      </c>
      <c r="I22" s="43">
        <f t="shared" si="4"/>
        <v>439.98</v>
      </c>
    </row>
    <row r="23" spans="1:9" x14ac:dyDescent="0.25">
      <c r="A23" s="40" t="s">
        <v>500</v>
      </c>
      <c r="B23" s="41">
        <v>1</v>
      </c>
      <c r="C23" s="41">
        <v>168</v>
      </c>
      <c r="D23" s="41">
        <v>160</v>
      </c>
      <c r="E23" s="41">
        <v>8</v>
      </c>
      <c r="F23" s="42">
        <v>1640</v>
      </c>
      <c r="G23" s="42">
        <f t="shared" si="2"/>
        <v>10.25</v>
      </c>
      <c r="H23" s="42">
        <f t="shared" si="3"/>
        <v>164</v>
      </c>
      <c r="I23" s="43">
        <f t="shared" si="4"/>
        <v>202.69</v>
      </c>
    </row>
    <row r="24" spans="1:9" x14ac:dyDescent="0.25">
      <c r="A24" s="40" t="s">
        <v>503</v>
      </c>
      <c r="B24" s="41">
        <v>1</v>
      </c>
      <c r="C24" s="41">
        <v>202</v>
      </c>
      <c r="D24" s="41">
        <v>160</v>
      </c>
      <c r="E24" s="41">
        <v>42</v>
      </c>
      <c r="F24" s="42">
        <v>1640</v>
      </c>
      <c r="G24" s="42">
        <f t="shared" si="2"/>
        <v>10.25</v>
      </c>
      <c r="H24" s="42">
        <f t="shared" si="3"/>
        <v>861</v>
      </c>
      <c r="I24" s="43">
        <f t="shared" si="4"/>
        <v>1064.1099999999999</v>
      </c>
    </row>
    <row r="25" spans="1:9" x14ac:dyDescent="0.25">
      <c r="A25" s="40" t="s">
        <v>502</v>
      </c>
      <c r="B25" s="41">
        <v>1</v>
      </c>
      <c r="C25" s="41">
        <v>182</v>
      </c>
      <c r="D25" s="41">
        <v>160</v>
      </c>
      <c r="E25" s="41">
        <v>22</v>
      </c>
      <c r="F25" s="42">
        <v>1575.4725274725274</v>
      </c>
      <c r="G25" s="42">
        <f t="shared" si="2"/>
        <v>9.85</v>
      </c>
      <c r="H25" s="42">
        <f t="shared" si="3"/>
        <v>433.4</v>
      </c>
      <c r="I25" s="43">
        <f t="shared" si="4"/>
        <v>535.64</v>
      </c>
    </row>
    <row r="26" spans="1:9" x14ac:dyDescent="0.25">
      <c r="A26" s="40" t="s">
        <v>498</v>
      </c>
      <c r="B26" s="41">
        <v>1</v>
      </c>
      <c r="C26" s="41">
        <v>192</v>
      </c>
      <c r="D26" s="41">
        <v>160</v>
      </c>
      <c r="E26" s="41">
        <v>32</v>
      </c>
      <c r="F26" s="42">
        <v>2058.15</v>
      </c>
      <c r="G26" s="42">
        <f t="shared" si="2"/>
        <v>12.86</v>
      </c>
      <c r="H26" s="42">
        <f t="shared" si="3"/>
        <v>823.04</v>
      </c>
      <c r="I26" s="43">
        <f t="shared" si="4"/>
        <v>1017.2</v>
      </c>
    </row>
    <row r="27" spans="1:9" x14ac:dyDescent="0.25">
      <c r="A27" s="40" t="s">
        <v>503</v>
      </c>
      <c r="B27" s="41">
        <v>1</v>
      </c>
      <c r="C27" s="41">
        <v>209</v>
      </c>
      <c r="D27" s="41">
        <v>160</v>
      </c>
      <c r="E27" s="41">
        <v>49</v>
      </c>
      <c r="F27" s="42">
        <v>1640</v>
      </c>
      <c r="G27" s="42">
        <f t="shared" si="2"/>
        <v>10.25</v>
      </c>
      <c r="H27" s="42">
        <f t="shared" si="3"/>
        <v>1004.5</v>
      </c>
      <c r="I27" s="43">
        <f t="shared" si="4"/>
        <v>1241.46</v>
      </c>
    </row>
    <row r="28" spans="1:9" x14ac:dyDescent="0.25">
      <c r="A28" s="40" t="s">
        <v>498</v>
      </c>
      <c r="B28" s="41">
        <v>1</v>
      </c>
      <c r="C28" s="41">
        <v>196</v>
      </c>
      <c r="D28" s="41">
        <v>160</v>
      </c>
      <c r="E28" s="41">
        <v>36</v>
      </c>
      <c r="F28" s="42">
        <v>1906.4489795918369</v>
      </c>
      <c r="G28" s="42">
        <f t="shared" si="2"/>
        <v>11.92</v>
      </c>
      <c r="H28" s="42">
        <f t="shared" si="3"/>
        <v>858.24</v>
      </c>
      <c r="I28" s="43">
        <f t="shared" si="4"/>
        <v>1060.7</v>
      </c>
    </row>
    <row r="29" spans="1:9" x14ac:dyDescent="0.25">
      <c r="A29" s="40" t="s">
        <v>500</v>
      </c>
      <c r="B29" s="41">
        <v>1</v>
      </c>
      <c r="C29" s="41">
        <v>176</v>
      </c>
      <c r="D29" s="41">
        <v>160</v>
      </c>
      <c r="E29" s="41">
        <v>16</v>
      </c>
      <c r="F29" s="42">
        <v>1640</v>
      </c>
      <c r="G29" s="42">
        <f t="shared" si="2"/>
        <v>10.25</v>
      </c>
      <c r="H29" s="42">
        <f t="shared" si="3"/>
        <v>328</v>
      </c>
      <c r="I29" s="43">
        <f t="shared" si="4"/>
        <v>405.38</v>
      </c>
    </row>
    <row r="30" spans="1:9" x14ac:dyDescent="0.25">
      <c r="A30" s="40" t="s">
        <v>500</v>
      </c>
      <c r="B30" s="41">
        <v>1</v>
      </c>
      <c r="C30" s="41">
        <v>172</v>
      </c>
      <c r="D30" s="41">
        <v>160</v>
      </c>
      <c r="E30" s="41">
        <v>12</v>
      </c>
      <c r="F30" s="42">
        <v>1640</v>
      </c>
      <c r="G30" s="42">
        <f t="shared" si="2"/>
        <v>10.25</v>
      </c>
      <c r="H30" s="42">
        <f t="shared" si="3"/>
        <v>246</v>
      </c>
      <c r="I30" s="43">
        <f t="shared" si="4"/>
        <v>304.02999999999997</v>
      </c>
    </row>
    <row r="31" spans="1:9" x14ac:dyDescent="0.25">
      <c r="A31" s="40" t="s">
        <v>504</v>
      </c>
      <c r="B31" s="41">
        <v>1</v>
      </c>
      <c r="C31" s="41">
        <v>170</v>
      </c>
      <c r="D31" s="41">
        <v>160</v>
      </c>
      <c r="E31" s="41">
        <v>10</v>
      </c>
      <c r="F31" s="42">
        <v>1640</v>
      </c>
      <c r="G31" s="42">
        <f t="shared" si="2"/>
        <v>10.25</v>
      </c>
      <c r="H31" s="42">
        <f t="shared" si="3"/>
        <v>205</v>
      </c>
      <c r="I31" s="43">
        <f t="shared" si="4"/>
        <v>253.36</v>
      </c>
    </row>
    <row r="32" spans="1:9" x14ac:dyDescent="0.25">
      <c r="A32" s="40" t="s">
        <v>505</v>
      </c>
      <c r="B32" s="41">
        <v>1</v>
      </c>
      <c r="C32" s="41">
        <v>187</v>
      </c>
      <c r="D32" s="41">
        <v>160</v>
      </c>
      <c r="E32" s="41">
        <v>27</v>
      </c>
      <c r="F32" s="42">
        <v>1640</v>
      </c>
      <c r="G32" s="42">
        <f t="shared" si="2"/>
        <v>10.25</v>
      </c>
      <c r="H32" s="42">
        <f t="shared" si="3"/>
        <v>553.5</v>
      </c>
      <c r="I32" s="43">
        <f t="shared" si="4"/>
        <v>684.07</v>
      </c>
    </row>
    <row r="33" spans="1:9" x14ac:dyDescent="0.25">
      <c r="A33" s="40" t="s">
        <v>506</v>
      </c>
      <c r="B33" s="41">
        <v>1</v>
      </c>
      <c r="C33" s="41">
        <v>171</v>
      </c>
      <c r="D33" s="41">
        <v>160</v>
      </c>
      <c r="E33" s="41">
        <v>11</v>
      </c>
      <c r="F33" s="42">
        <v>1962.2274509803924</v>
      </c>
      <c r="G33" s="42">
        <f>ROUND(F33/D33,2)</f>
        <v>12.26</v>
      </c>
      <c r="H33" s="42">
        <f t="shared" si="3"/>
        <v>269.72000000000003</v>
      </c>
      <c r="I33" s="43">
        <f t="shared" si="4"/>
        <v>333.35</v>
      </c>
    </row>
    <row r="34" spans="1:9" x14ac:dyDescent="0.25">
      <c r="A34" s="40" t="s">
        <v>498</v>
      </c>
      <c r="B34" s="41">
        <v>1</v>
      </c>
      <c r="C34" s="41">
        <v>208</v>
      </c>
      <c r="D34" s="41">
        <v>160</v>
      </c>
      <c r="E34" s="41">
        <v>48</v>
      </c>
      <c r="F34" s="42">
        <v>1922.4615384615386</v>
      </c>
      <c r="G34" s="42">
        <f t="shared" si="2"/>
        <v>12.02</v>
      </c>
      <c r="H34" s="42">
        <f t="shared" si="3"/>
        <v>1153.92</v>
      </c>
      <c r="I34" s="43">
        <f t="shared" si="4"/>
        <v>1426.13</v>
      </c>
    </row>
    <row r="35" spans="1:9" x14ac:dyDescent="0.25">
      <c r="A35" s="40" t="s">
        <v>506</v>
      </c>
      <c r="B35" s="41">
        <v>1</v>
      </c>
      <c r="C35" s="41">
        <v>185</v>
      </c>
      <c r="D35" s="41">
        <v>160</v>
      </c>
      <c r="E35" s="41">
        <v>25</v>
      </c>
      <c r="F35" s="42">
        <v>1707.6093023255814</v>
      </c>
      <c r="G35" s="42">
        <f t="shared" si="2"/>
        <v>10.67</v>
      </c>
      <c r="H35" s="42">
        <f t="shared" si="3"/>
        <v>533.5</v>
      </c>
      <c r="I35" s="43">
        <f t="shared" si="4"/>
        <v>659.35</v>
      </c>
    </row>
    <row r="36" spans="1:9" ht="33" x14ac:dyDescent="0.25">
      <c r="A36" s="40" t="s">
        <v>507</v>
      </c>
      <c r="B36" s="41">
        <v>1</v>
      </c>
      <c r="C36" s="41">
        <v>185</v>
      </c>
      <c r="D36" s="41">
        <v>160</v>
      </c>
      <c r="E36" s="41">
        <v>25</v>
      </c>
      <c r="F36" s="42">
        <v>1906.8540540540541</v>
      </c>
      <c r="G36" s="42">
        <f t="shared" si="2"/>
        <v>11.92</v>
      </c>
      <c r="H36" s="42">
        <f t="shared" si="3"/>
        <v>596</v>
      </c>
      <c r="I36" s="43">
        <f t="shared" si="4"/>
        <v>736.6</v>
      </c>
    </row>
    <row r="37" spans="1:9" x14ac:dyDescent="0.25">
      <c r="A37" s="40" t="s">
        <v>502</v>
      </c>
      <c r="B37" s="41">
        <v>1</v>
      </c>
      <c r="C37" s="41">
        <v>176</v>
      </c>
      <c r="D37" s="41">
        <v>160</v>
      </c>
      <c r="E37" s="41">
        <v>16</v>
      </c>
      <c r="F37" s="42">
        <v>1657.9727272727271</v>
      </c>
      <c r="G37" s="42">
        <f t="shared" si="2"/>
        <v>10.36</v>
      </c>
      <c r="H37" s="42">
        <f t="shared" si="3"/>
        <v>331.52</v>
      </c>
      <c r="I37" s="43">
        <f t="shared" si="4"/>
        <v>409.73</v>
      </c>
    </row>
    <row r="38" spans="1:9" x14ac:dyDescent="0.25">
      <c r="A38" s="40" t="s">
        <v>502</v>
      </c>
      <c r="B38" s="41">
        <v>1</v>
      </c>
      <c r="C38" s="41">
        <v>164.5</v>
      </c>
      <c r="D38" s="41">
        <v>160</v>
      </c>
      <c r="E38" s="41">
        <v>4.5</v>
      </c>
      <c r="F38" s="42">
        <v>1637.8844984802433</v>
      </c>
      <c r="G38" s="42">
        <f t="shared" si="2"/>
        <v>10.24</v>
      </c>
      <c r="H38" s="42">
        <f t="shared" si="3"/>
        <v>92.16</v>
      </c>
      <c r="I38" s="43">
        <f t="shared" si="4"/>
        <v>113.9</v>
      </c>
    </row>
    <row r="39" spans="1:9" x14ac:dyDescent="0.25">
      <c r="A39" s="40" t="s">
        <v>508</v>
      </c>
      <c r="B39" s="41">
        <v>1</v>
      </c>
      <c r="C39" s="41">
        <v>204</v>
      </c>
      <c r="D39" s="41">
        <v>160</v>
      </c>
      <c r="E39" s="41">
        <v>44</v>
      </c>
      <c r="F39" s="42">
        <v>1923.7506976744185</v>
      </c>
      <c r="G39" s="42">
        <f t="shared" si="2"/>
        <v>12.02</v>
      </c>
      <c r="H39" s="42">
        <f t="shared" si="3"/>
        <v>1057.76</v>
      </c>
      <c r="I39" s="43">
        <f t="shared" si="4"/>
        <v>1307.29</v>
      </c>
    </row>
    <row r="40" spans="1:9" x14ac:dyDescent="0.25">
      <c r="A40" s="40" t="s">
        <v>509</v>
      </c>
      <c r="B40" s="41">
        <v>1</v>
      </c>
      <c r="C40" s="41">
        <v>216</v>
      </c>
      <c r="D40" s="41">
        <v>160</v>
      </c>
      <c r="E40" s="41">
        <v>56</v>
      </c>
      <c r="F40" s="42">
        <v>1918.4775330396476</v>
      </c>
      <c r="G40" s="42">
        <f t="shared" si="2"/>
        <v>11.99</v>
      </c>
      <c r="H40" s="42">
        <f t="shared" si="3"/>
        <v>1342.88</v>
      </c>
      <c r="I40" s="43">
        <f t="shared" si="4"/>
        <v>1659.67</v>
      </c>
    </row>
    <row r="41" spans="1:9" x14ac:dyDescent="0.25">
      <c r="A41" s="40" t="s">
        <v>255</v>
      </c>
      <c r="B41" s="41">
        <v>1</v>
      </c>
      <c r="C41" s="41">
        <v>160.5</v>
      </c>
      <c r="D41" s="41">
        <v>160</v>
      </c>
      <c r="E41" s="41">
        <v>0.5</v>
      </c>
      <c r="F41" s="42">
        <v>1377.7659751037343</v>
      </c>
      <c r="G41" s="42">
        <f t="shared" si="2"/>
        <v>8.61</v>
      </c>
      <c r="H41" s="42">
        <f t="shared" si="3"/>
        <v>8.61</v>
      </c>
      <c r="I41" s="43">
        <f t="shared" si="4"/>
        <v>10.64</v>
      </c>
    </row>
    <row r="42" spans="1:9" x14ac:dyDescent="0.25">
      <c r="A42" s="40" t="s">
        <v>510</v>
      </c>
      <c r="B42" s="41">
        <v>1</v>
      </c>
      <c r="C42" s="41">
        <v>178</v>
      </c>
      <c r="D42" s="41">
        <v>160</v>
      </c>
      <c r="E42" s="41">
        <v>18</v>
      </c>
      <c r="F42" s="42">
        <v>1784.188764044944</v>
      </c>
      <c r="G42" s="42">
        <f t="shared" si="2"/>
        <v>11.15</v>
      </c>
      <c r="H42" s="42">
        <f t="shared" si="3"/>
        <v>401.4</v>
      </c>
      <c r="I42" s="43">
        <f t="shared" si="4"/>
        <v>496.09</v>
      </c>
    </row>
    <row r="43" spans="1:9" x14ac:dyDescent="0.25">
      <c r="A43" s="40" t="s">
        <v>502</v>
      </c>
      <c r="B43" s="41">
        <v>1</v>
      </c>
      <c r="C43" s="41">
        <v>193</v>
      </c>
      <c r="D43" s="41">
        <v>160</v>
      </c>
      <c r="E43" s="41">
        <v>33</v>
      </c>
      <c r="F43" s="42">
        <v>1813.5206106870228</v>
      </c>
      <c r="G43" s="42">
        <f t="shared" si="2"/>
        <v>11.33</v>
      </c>
      <c r="H43" s="42">
        <f t="shared" si="3"/>
        <v>747.78</v>
      </c>
      <c r="I43" s="43">
        <f t="shared" si="4"/>
        <v>924.18</v>
      </c>
    </row>
    <row r="44" spans="1:9" x14ac:dyDescent="0.25">
      <c r="A44" s="40" t="s">
        <v>502</v>
      </c>
      <c r="B44" s="41">
        <v>1</v>
      </c>
      <c r="C44" s="41">
        <v>213.5</v>
      </c>
      <c r="D44" s="41">
        <v>160</v>
      </c>
      <c r="E44" s="41">
        <v>53.5</v>
      </c>
      <c r="F44" s="42">
        <v>1781.2566292134832</v>
      </c>
      <c r="G44" s="42">
        <f t="shared" si="2"/>
        <v>11.13</v>
      </c>
      <c r="H44" s="42">
        <f t="shared" si="3"/>
        <v>1190.9100000000001</v>
      </c>
      <c r="I44" s="43">
        <f t="shared" si="4"/>
        <v>1471.85</v>
      </c>
    </row>
    <row r="45" spans="1:9" x14ac:dyDescent="0.25">
      <c r="A45" s="40" t="s">
        <v>511</v>
      </c>
      <c r="B45" s="41">
        <v>1</v>
      </c>
      <c r="C45" s="41">
        <v>176</v>
      </c>
      <c r="D45" s="41">
        <v>160</v>
      </c>
      <c r="E45" s="41">
        <v>16</v>
      </c>
      <c r="F45" s="42">
        <v>2015.5222222222221</v>
      </c>
      <c r="G45" s="42">
        <f t="shared" si="2"/>
        <v>12.6</v>
      </c>
      <c r="H45" s="42">
        <f t="shared" si="3"/>
        <v>403.2</v>
      </c>
      <c r="I45" s="43">
        <f t="shared" si="4"/>
        <v>498.31</v>
      </c>
    </row>
    <row r="46" spans="1:9" x14ac:dyDescent="0.25">
      <c r="A46" s="40" t="s">
        <v>512</v>
      </c>
      <c r="B46" s="41">
        <v>1</v>
      </c>
      <c r="C46" s="41">
        <v>180</v>
      </c>
      <c r="D46" s="41">
        <v>160</v>
      </c>
      <c r="E46" s="41">
        <v>20</v>
      </c>
      <c r="F46" s="42">
        <v>1982.5340314136129</v>
      </c>
      <c r="G46" s="42">
        <f t="shared" si="2"/>
        <v>12.39</v>
      </c>
      <c r="H46" s="42">
        <f t="shared" si="3"/>
        <v>495.6</v>
      </c>
      <c r="I46" s="43">
        <f t="shared" si="4"/>
        <v>612.51</v>
      </c>
    </row>
    <row r="47" spans="1:9" x14ac:dyDescent="0.25">
      <c r="A47" s="40" t="s">
        <v>513</v>
      </c>
      <c r="B47" s="41">
        <v>1</v>
      </c>
      <c r="C47" s="41">
        <v>181</v>
      </c>
      <c r="D47" s="41">
        <v>160</v>
      </c>
      <c r="E47" s="41">
        <v>21</v>
      </c>
      <c r="F47" s="42">
        <v>1979.7833333333333</v>
      </c>
      <c r="G47" s="42">
        <f t="shared" si="2"/>
        <v>12.37</v>
      </c>
      <c r="H47" s="42">
        <f t="shared" si="3"/>
        <v>519.54</v>
      </c>
      <c r="I47" s="43">
        <f t="shared" si="4"/>
        <v>642.1</v>
      </c>
    </row>
    <row r="48" spans="1:9" x14ac:dyDescent="0.25">
      <c r="A48" s="40" t="s">
        <v>512</v>
      </c>
      <c r="B48" s="41">
        <v>1</v>
      </c>
      <c r="C48" s="41">
        <v>168</v>
      </c>
      <c r="D48" s="41">
        <v>160</v>
      </c>
      <c r="E48" s="41">
        <v>8</v>
      </c>
      <c r="F48" s="42">
        <v>2017.8324022346371</v>
      </c>
      <c r="G48" s="42">
        <f t="shared" si="2"/>
        <v>12.61</v>
      </c>
      <c r="H48" s="42">
        <f t="shared" si="3"/>
        <v>201.76</v>
      </c>
      <c r="I48" s="43">
        <f t="shared" si="4"/>
        <v>249.36</v>
      </c>
    </row>
    <row r="49" spans="1:9" x14ac:dyDescent="0.25">
      <c r="A49" s="40" t="s">
        <v>514</v>
      </c>
      <c r="B49" s="41">
        <v>1</v>
      </c>
      <c r="C49" s="41">
        <v>179</v>
      </c>
      <c r="D49" s="41">
        <v>160</v>
      </c>
      <c r="E49" s="41">
        <v>19</v>
      </c>
      <c r="F49" s="42">
        <v>1985.2968421052631</v>
      </c>
      <c r="G49" s="42">
        <f t="shared" si="2"/>
        <v>12.41</v>
      </c>
      <c r="H49" s="42">
        <f t="shared" si="3"/>
        <v>471.58</v>
      </c>
      <c r="I49" s="43">
        <f t="shared" si="4"/>
        <v>582.83000000000004</v>
      </c>
    </row>
    <row r="50" spans="1:9" x14ac:dyDescent="0.25">
      <c r="A50" s="40" t="s">
        <v>515</v>
      </c>
      <c r="B50" s="41">
        <v>1</v>
      </c>
      <c r="C50" s="41">
        <v>208</v>
      </c>
      <c r="D50" s="41">
        <v>160</v>
      </c>
      <c r="E50" s="41">
        <v>48</v>
      </c>
      <c r="F50" s="42">
        <v>1915.2146118721464</v>
      </c>
      <c r="G50" s="42">
        <f t="shared" si="2"/>
        <v>11.97</v>
      </c>
      <c r="H50" s="42">
        <f t="shared" si="3"/>
        <v>1149.1199999999999</v>
      </c>
      <c r="I50" s="43">
        <f t="shared" si="4"/>
        <v>1420.2</v>
      </c>
    </row>
    <row r="51" spans="1:9" x14ac:dyDescent="0.25">
      <c r="A51" s="40" t="s">
        <v>512</v>
      </c>
      <c r="B51" s="41">
        <v>1</v>
      </c>
      <c r="C51" s="41">
        <v>178</v>
      </c>
      <c r="D51" s="41">
        <v>160</v>
      </c>
      <c r="E51" s="41">
        <v>18</v>
      </c>
      <c r="F51" s="42">
        <v>1988.1058201058204</v>
      </c>
      <c r="G51" s="42">
        <f t="shared" si="2"/>
        <v>12.43</v>
      </c>
      <c r="H51" s="42">
        <f t="shared" si="3"/>
        <v>447.48</v>
      </c>
      <c r="I51" s="43">
        <f t="shared" si="4"/>
        <v>553.04</v>
      </c>
    </row>
    <row r="52" spans="1:9" x14ac:dyDescent="0.25">
      <c r="A52" s="40" t="s">
        <v>516</v>
      </c>
      <c r="B52" s="41">
        <v>1</v>
      </c>
      <c r="C52" s="41">
        <v>236</v>
      </c>
      <c r="D52" s="41">
        <v>160</v>
      </c>
      <c r="E52" s="41">
        <v>76</v>
      </c>
      <c r="F52" s="42">
        <v>1723.3333333333335</v>
      </c>
      <c r="G52" s="42">
        <f t="shared" si="2"/>
        <v>10.77</v>
      </c>
      <c r="H52" s="42">
        <f t="shared" si="3"/>
        <v>1637.04</v>
      </c>
      <c r="I52" s="43">
        <f t="shared" si="4"/>
        <v>2023.22</v>
      </c>
    </row>
    <row r="53" spans="1:9" x14ac:dyDescent="0.25">
      <c r="A53" s="40" t="s">
        <v>511</v>
      </c>
      <c r="B53" s="41">
        <v>1</v>
      </c>
      <c r="C53" s="41">
        <v>185</v>
      </c>
      <c r="D53" s="41">
        <v>160</v>
      </c>
      <c r="E53" s="41">
        <v>25</v>
      </c>
      <c r="F53" s="42">
        <v>1969.1020408163265</v>
      </c>
      <c r="G53" s="42">
        <f t="shared" si="2"/>
        <v>12.31</v>
      </c>
      <c r="H53" s="42">
        <f t="shared" si="3"/>
        <v>615.5</v>
      </c>
      <c r="I53" s="43">
        <f t="shared" si="4"/>
        <v>760.7</v>
      </c>
    </row>
    <row r="54" spans="1:9" x14ac:dyDescent="0.25">
      <c r="A54" s="40" t="s">
        <v>513</v>
      </c>
      <c r="B54" s="41">
        <v>1</v>
      </c>
      <c r="C54" s="41">
        <v>162</v>
      </c>
      <c r="D54" s="41">
        <v>160</v>
      </c>
      <c r="E54" s="41">
        <v>2</v>
      </c>
      <c r="F54" s="42">
        <v>2044.123076923077</v>
      </c>
      <c r="G54" s="42">
        <f t="shared" si="2"/>
        <v>12.78</v>
      </c>
      <c r="H54" s="42">
        <f t="shared" si="3"/>
        <v>51.12</v>
      </c>
      <c r="I54" s="43">
        <f t="shared" si="4"/>
        <v>63.18</v>
      </c>
    </row>
    <row r="55" spans="1:9" x14ac:dyDescent="0.25">
      <c r="A55" s="40" t="s">
        <v>510</v>
      </c>
      <c r="B55" s="41">
        <v>1</v>
      </c>
      <c r="C55" s="41">
        <v>166</v>
      </c>
      <c r="D55" s="41">
        <v>160</v>
      </c>
      <c r="E55" s="41">
        <v>6</v>
      </c>
      <c r="F55" s="42">
        <v>1634.7855421686745</v>
      </c>
      <c r="G55" s="42">
        <f t="shared" si="2"/>
        <v>10.220000000000001</v>
      </c>
      <c r="H55" s="42">
        <f t="shared" si="3"/>
        <v>122.64</v>
      </c>
      <c r="I55" s="43">
        <f t="shared" si="4"/>
        <v>151.57</v>
      </c>
    </row>
    <row r="56" spans="1:9" x14ac:dyDescent="0.25">
      <c r="A56" s="40" t="s">
        <v>515</v>
      </c>
      <c r="B56" s="41">
        <v>1</v>
      </c>
      <c r="C56" s="41">
        <v>208</v>
      </c>
      <c r="D56" s="41">
        <v>160</v>
      </c>
      <c r="E56" s="41">
        <v>48</v>
      </c>
      <c r="F56" s="42">
        <v>1919.2000000000003</v>
      </c>
      <c r="G56" s="42">
        <f t="shared" si="2"/>
        <v>12</v>
      </c>
      <c r="H56" s="42">
        <f t="shared" si="3"/>
        <v>1152</v>
      </c>
      <c r="I56" s="43">
        <f t="shared" si="4"/>
        <v>1423.76</v>
      </c>
    </row>
    <row r="57" spans="1:9" x14ac:dyDescent="0.25">
      <c r="A57" s="40" t="s">
        <v>505</v>
      </c>
      <c r="B57" s="41">
        <v>1</v>
      </c>
      <c r="C57" s="41">
        <v>186</v>
      </c>
      <c r="D57" s="41">
        <v>160</v>
      </c>
      <c r="E57" s="41">
        <v>26</v>
      </c>
      <c r="F57" s="42">
        <v>1640</v>
      </c>
      <c r="G57" s="42">
        <f t="shared" si="2"/>
        <v>10.25</v>
      </c>
      <c r="H57" s="42">
        <f t="shared" si="3"/>
        <v>533</v>
      </c>
      <c r="I57" s="43">
        <f t="shared" si="4"/>
        <v>658.73</v>
      </c>
    </row>
    <row r="58" spans="1:9" ht="49.5" customHeight="1" x14ac:dyDescent="0.25">
      <c r="A58" s="364" t="s">
        <v>17</v>
      </c>
      <c r="B58" s="365">
        <f>SUM(B59:B158)</f>
        <v>100</v>
      </c>
      <c r="C58" s="365"/>
      <c r="D58" s="365"/>
      <c r="E58" s="365">
        <f t="shared" ref="E58:I58" si="5">SUM(E59:E158)</f>
        <v>2645.48</v>
      </c>
      <c r="F58" s="365"/>
      <c r="G58" s="365"/>
      <c r="H58" s="366">
        <f t="shared" si="5"/>
        <v>35972.699999999997</v>
      </c>
      <c r="I58" s="366">
        <f t="shared" si="5"/>
        <v>44458.629999999976</v>
      </c>
    </row>
    <row r="59" spans="1:9" x14ac:dyDescent="0.25">
      <c r="A59" s="40" t="s">
        <v>517</v>
      </c>
      <c r="B59" s="41">
        <v>1</v>
      </c>
      <c r="C59" s="41">
        <v>224</v>
      </c>
      <c r="D59" s="41">
        <v>160</v>
      </c>
      <c r="E59" s="41">
        <v>64</v>
      </c>
      <c r="F59" s="42">
        <v>1120</v>
      </c>
      <c r="G59" s="42">
        <f t="shared" ref="G59:G122" si="6">ROUND(F59/D59,2)</f>
        <v>7</v>
      </c>
      <c r="H59" s="43">
        <f t="shared" ref="H59:H122" si="7">ROUND(E59*G59*2,2)</f>
        <v>896</v>
      </c>
      <c r="I59" s="42">
        <f t="shared" si="4"/>
        <v>1107.3699999999999</v>
      </c>
    </row>
    <row r="60" spans="1:9" x14ac:dyDescent="0.25">
      <c r="A60" s="40" t="s">
        <v>517</v>
      </c>
      <c r="B60" s="41">
        <v>1</v>
      </c>
      <c r="C60" s="41">
        <v>168</v>
      </c>
      <c r="D60" s="41">
        <v>160</v>
      </c>
      <c r="E60" s="41">
        <v>8</v>
      </c>
      <c r="F60" s="42">
        <v>1120</v>
      </c>
      <c r="G60" s="42">
        <f t="shared" si="6"/>
        <v>7</v>
      </c>
      <c r="H60" s="43">
        <f t="shared" si="7"/>
        <v>112</v>
      </c>
      <c r="I60" s="42">
        <f t="shared" si="4"/>
        <v>138.41999999999999</v>
      </c>
    </row>
    <row r="61" spans="1:9" x14ac:dyDescent="0.25">
      <c r="A61" s="40" t="s">
        <v>517</v>
      </c>
      <c r="B61" s="41">
        <v>1</v>
      </c>
      <c r="C61" s="41">
        <v>208</v>
      </c>
      <c r="D61" s="41">
        <v>160</v>
      </c>
      <c r="E61" s="41">
        <v>48</v>
      </c>
      <c r="F61" s="42">
        <v>1120</v>
      </c>
      <c r="G61" s="42">
        <f t="shared" si="6"/>
        <v>7</v>
      </c>
      <c r="H61" s="43">
        <f t="shared" si="7"/>
        <v>672</v>
      </c>
      <c r="I61" s="42">
        <f t="shared" si="4"/>
        <v>830.52</v>
      </c>
    </row>
    <row r="62" spans="1:9" x14ac:dyDescent="0.25">
      <c r="A62" s="40" t="s">
        <v>517</v>
      </c>
      <c r="B62" s="41">
        <v>1</v>
      </c>
      <c r="C62" s="41">
        <v>192</v>
      </c>
      <c r="D62" s="41">
        <v>160</v>
      </c>
      <c r="E62" s="41">
        <v>32</v>
      </c>
      <c r="F62" s="42">
        <v>1120</v>
      </c>
      <c r="G62" s="42">
        <f t="shared" si="6"/>
        <v>7</v>
      </c>
      <c r="H62" s="43">
        <f t="shared" si="7"/>
        <v>448</v>
      </c>
      <c r="I62" s="42">
        <f t="shared" si="4"/>
        <v>553.67999999999995</v>
      </c>
    </row>
    <row r="63" spans="1:9" x14ac:dyDescent="0.25">
      <c r="A63" s="40" t="s">
        <v>517</v>
      </c>
      <c r="B63" s="41">
        <v>1</v>
      </c>
      <c r="C63" s="41">
        <v>216</v>
      </c>
      <c r="D63" s="41">
        <v>160</v>
      </c>
      <c r="E63" s="41">
        <v>56</v>
      </c>
      <c r="F63" s="42">
        <v>912</v>
      </c>
      <c r="G63" s="42">
        <f t="shared" si="6"/>
        <v>5.7</v>
      </c>
      <c r="H63" s="43">
        <f t="shared" si="7"/>
        <v>638.4</v>
      </c>
      <c r="I63" s="42">
        <f t="shared" si="4"/>
        <v>789</v>
      </c>
    </row>
    <row r="64" spans="1:9" x14ac:dyDescent="0.25">
      <c r="A64" s="40" t="s">
        <v>518</v>
      </c>
      <c r="B64" s="41">
        <v>1</v>
      </c>
      <c r="C64" s="41">
        <v>192</v>
      </c>
      <c r="D64" s="41">
        <v>160</v>
      </c>
      <c r="E64" s="41">
        <v>32</v>
      </c>
      <c r="F64" s="42">
        <v>1120</v>
      </c>
      <c r="G64" s="42">
        <f t="shared" si="6"/>
        <v>7</v>
      </c>
      <c r="H64" s="43">
        <f t="shared" si="7"/>
        <v>448</v>
      </c>
      <c r="I64" s="42">
        <f t="shared" si="4"/>
        <v>553.67999999999995</v>
      </c>
    </row>
    <row r="65" spans="1:9" x14ac:dyDescent="0.25">
      <c r="A65" s="40" t="s">
        <v>519</v>
      </c>
      <c r="B65" s="41">
        <v>1</v>
      </c>
      <c r="C65" s="41">
        <v>184</v>
      </c>
      <c r="D65" s="41">
        <v>160</v>
      </c>
      <c r="E65" s="41">
        <v>24</v>
      </c>
      <c r="F65" s="42">
        <v>1340.4639999999999</v>
      </c>
      <c r="G65" s="42">
        <f t="shared" si="6"/>
        <v>8.3800000000000008</v>
      </c>
      <c r="H65" s="43">
        <f t="shared" si="7"/>
        <v>402.24</v>
      </c>
      <c r="I65" s="42">
        <f t="shared" si="4"/>
        <v>497.13</v>
      </c>
    </row>
    <row r="66" spans="1:9" x14ac:dyDescent="0.25">
      <c r="A66" s="40" t="s">
        <v>518</v>
      </c>
      <c r="B66" s="41">
        <v>1</v>
      </c>
      <c r="C66" s="41">
        <v>188</v>
      </c>
      <c r="D66" s="41">
        <v>160</v>
      </c>
      <c r="E66" s="41">
        <v>28</v>
      </c>
      <c r="F66" s="42">
        <v>1120</v>
      </c>
      <c r="G66" s="42">
        <f t="shared" si="6"/>
        <v>7</v>
      </c>
      <c r="H66" s="43">
        <f t="shared" si="7"/>
        <v>392</v>
      </c>
      <c r="I66" s="42">
        <f t="shared" si="4"/>
        <v>484.47</v>
      </c>
    </row>
    <row r="67" spans="1:9" x14ac:dyDescent="0.25">
      <c r="A67" s="40" t="s">
        <v>518</v>
      </c>
      <c r="B67" s="41">
        <v>1</v>
      </c>
      <c r="C67" s="41">
        <v>178</v>
      </c>
      <c r="D67" s="41">
        <v>160</v>
      </c>
      <c r="E67" s="41">
        <v>18</v>
      </c>
      <c r="F67" s="42">
        <v>912</v>
      </c>
      <c r="G67" s="42">
        <f>ROUND(F67/D67,2)</f>
        <v>5.7</v>
      </c>
      <c r="H67" s="43">
        <f t="shared" si="7"/>
        <v>205.2</v>
      </c>
      <c r="I67" s="42">
        <f t="shared" si="4"/>
        <v>253.61</v>
      </c>
    </row>
    <row r="68" spans="1:9" x14ac:dyDescent="0.25">
      <c r="A68" s="40" t="s">
        <v>520</v>
      </c>
      <c r="B68" s="41">
        <v>1</v>
      </c>
      <c r="C68" s="41">
        <v>169</v>
      </c>
      <c r="D68" s="41">
        <v>160</v>
      </c>
      <c r="E68" s="41">
        <v>9</v>
      </c>
      <c r="F68" s="42">
        <v>1008.0000000000001</v>
      </c>
      <c r="G68" s="42">
        <f t="shared" si="6"/>
        <v>6.3</v>
      </c>
      <c r="H68" s="43">
        <f t="shared" si="7"/>
        <v>113.4</v>
      </c>
      <c r="I68" s="42">
        <f t="shared" si="4"/>
        <v>140.15</v>
      </c>
    </row>
    <row r="69" spans="1:9" x14ac:dyDescent="0.25">
      <c r="A69" s="40" t="s">
        <v>521</v>
      </c>
      <c r="B69" s="41">
        <v>1</v>
      </c>
      <c r="C69" s="41">
        <v>176</v>
      </c>
      <c r="D69" s="41">
        <v>160</v>
      </c>
      <c r="E69" s="41">
        <v>16</v>
      </c>
      <c r="F69" s="42">
        <v>1379.1999999999998</v>
      </c>
      <c r="G69" s="42">
        <f t="shared" si="6"/>
        <v>8.6199999999999992</v>
      </c>
      <c r="H69" s="43">
        <f t="shared" si="7"/>
        <v>275.83999999999997</v>
      </c>
      <c r="I69" s="42">
        <f t="shared" si="4"/>
        <v>340.91</v>
      </c>
    </row>
    <row r="70" spans="1:9" x14ac:dyDescent="0.25">
      <c r="A70" s="40" t="s">
        <v>520</v>
      </c>
      <c r="B70" s="41">
        <v>1</v>
      </c>
      <c r="C70" s="41">
        <v>164</v>
      </c>
      <c r="D70" s="41">
        <v>160</v>
      </c>
      <c r="E70" s="41">
        <v>4</v>
      </c>
      <c r="F70" s="42">
        <v>1248</v>
      </c>
      <c r="G70" s="42">
        <f t="shared" si="6"/>
        <v>7.8</v>
      </c>
      <c r="H70" s="43">
        <f t="shared" si="7"/>
        <v>62.4</v>
      </c>
      <c r="I70" s="42">
        <f t="shared" si="4"/>
        <v>77.12</v>
      </c>
    </row>
    <row r="71" spans="1:9" x14ac:dyDescent="0.25">
      <c r="A71" s="40" t="s">
        <v>520</v>
      </c>
      <c r="B71" s="41">
        <v>1</v>
      </c>
      <c r="C71" s="41">
        <v>163</v>
      </c>
      <c r="D71" s="41">
        <v>160</v>
      </c>
      <c r="E71" s="41">
        <v>3</v>
      </c>
      <c r="F71" s="42">
        <v>1248</v>
      </c>
      <c r="G71" s="42">
        <f t="shared" si="6"/>
        <v>7.8</v>
      </c>
      <c r="H71" s="43">
        <f t="shared" si="7"/>
        <v>46.8</v>
      </c>
      <c r="I71" s="42">
        <f t="shared" si="4"/>
        <v>57.84</v>
      </c>
    </row>
    <row r="72" spans="1:9" x14ac:dyDescent="0.25">
      <c r="A72" s="40" t="s">
        <v>522</v>
      </c>
      <c r="B72" s="41">
        <v>1</v>
      </c>
      <c r="C72" s="41">
        <v>168</v>
      </c>
      <c r="D72" s="41">
        <v>160</v>
      </c>
      <c r="E72" s="41">
        <v>8</v>
      </c>
      <c r="F72" s="42">
        <v>1152</v>
      </c>
      <c r="G72" s="42">
        <f t="shared" si="6"/>
        <v>7.2</v>
      </c>
      <c r="H72" s="43">
        <f t="shared" si="7"/>
        <v>115.2</v>
      </c>
      <c r="I72" s="42">
        <f t="shared" si="4"/>
        <v>142.38</v>
      </c>
    </row>
    <row r="73" spans="1:9" x14ac:dyDescent="0.25">
      <c r="A73" s="40" t="s">
        <v>522</v>
      </c>
      <c r="B73" s="41">
        <v>1</v>
      </c>
      <c r="C73" s="41">
        <v>168</v>
      </c>
      <c r="D73" s="41">
        <v>160</v>
      </c>
      <c r="E73" s="41">
        <v>8</v>
      </c>
      <c r="F73" s="42">
        <v>1152</v>
      </c>
      <c r="G73" s="42">
        <f t="shared" si="6"/>
        <v>7.2</v>
      </c>
      <c r="H73" s="43">
        <f t="shared" si="7"/>
        <v>115.2</v>
      </c>
      <c r="I73" s="42">
        <f t="shared" si="4"/>
        <v>142.38</v>
      </c>
    </row>
    <row r="74" spans="1:9" x14ac:dyDescent="0.25">
      <c r="A74" s="40" t="s">
        <v>522</v>
      </c>
      <c r="B74" s="41">
        <v>1</v>
      </c>
      <c r="C74" s="41">
        <v>168</v>
      </c>
      <c r="D74" s="41">
        <v>160</v>
      </c>
      <c r="E74" s="41">
        <v>8</v>
      </c>
      <c r="F74" s="42">
        <v>1152</v>
      </c>
      <c r="G74" s="42">
        <f t="shared" si="6"/>
        <v>7.2</v>
      </c>
      <c r="H74" s="43">
        <f t="shared" si="7"/>
        <v>115.2</v>
      </c>
      <c r="I74" s="42">
        <f t="shared" si="4"/>
        <v>142.38</v>
      </c>
    </row>
    <row r="75" spans="1:9" x14ac:dyDescent="0.25">
      <c r="A75" s="40" t="s">
        <v>522</v>
      </c>
      <c r="B75" s="41">
        <v>1</v>
      </c>
      <c r="C75" s="41">
        <v>168</v>
      </c>
      <c r="D75" s="41">
        <v>160</v>
      </c>
      <c r="E75" s="41">
        <v>8</v>
      </c>
      <c r="F75" s="42">
        <v>1152</v>
      </c>
      <c r="G75" s="42">
        <f t="shared" si="6"/>
        <v>7.2</v>
      </c>
      <c r="H75" s="43">
        <f t="shared" si="7"/>
        <v>115.2</v>
      </c>
      <c r="I75" s="42">
        <f t="shared" si="4"/>
        <v>142.38</v>
      </c>
    </row>
    <row r="76" spans="1:9" x14ac:dyDescent="0.25">
      <c r="A76" s="40" t="s">
        <v>522</v>
      </c>
      <c r="B76" s="41">
        <v>1</v>
      </c>
      <c r="C76" s="41">
        <v>168</v>
      </c>
      <c r="D76" s="41">
        <v>160</v>
      </c>
      <c r="E76" s="41">
        <v>8</v>
      </c>
      <c r="F76" s="42">
        <v>1152</v>
      </c>
      <c r="G76" s="42">
        <f t="shared" si="6"/>
        <v>7.2</v>
      </c>
      <c r="H76" s="43">
        <f t="shared" si="7"/>
        <v>115.2</v>
      </c>
      <c r="I76" s="42">
        <f t="shared" si="4"/>
        <v>142.38</v>
      </c>
    </row>
    <row r="77" spans="1:9" x14ac:dyDescent="0.25">
      <c r="A77" s="40" t="s">
        <v>523</v>
      </c>
      <c r="B77" s="41">
        <v>1</v>
      </c>
      <c r="C77" s="41">
        <v>163.5</v>
      </c>
      <c r="D77" s="41">
        <v>160</v>
      </c>
      <c r="E77" s="41">
        <v>3.5</v>
      </c>
      <c r="F77" s="42">
        <v>1152</v>
      </c>
      <c r="G77" s="42">
        <f t="shared" si="6"/>
        <v>7.2</v>
      </c>
      <c r="H77" s="43">
        <f t="shared" si="7"/>
        <v>50.4</v>
      </c>
      <c r="I77" s="42">
        <f t="shared" si="4"/>
        <v>62.29</v>
      </c>
    </row>
    <row r="78" spans="1:9" x14ac:dyDescent="0.25">
      <c r="A78" s="40" t="s">
        <v>522</v>
      </c>
      <c r="B78" s="41">
        <v>1</v>
      </c>
      <c r="C78" s="41">
        <v>168</v>
      </c>
      <c r="D78" s="41">
        <v>160</v>
      </c>
      <c r="E78" s="41">
        <v>8</v>
      </c>
      <c r="F78" s="42">
        <v>1152</v>
      </c>
      <c r="G78" s="42">
        <f t="shared" si="6"/>
        <v>7.2</v>
      </c>
      <c r="H78" s="43">
        <f t="shared" si="7"/>
        <v>115.2</v>
      </c>
      <c r="I78" s="42">
        <f t="shared" ref="I78:I141" si="8">ROUND(H78*1.2359,2)</f>
        <v>142.38</v>
      </c>
    </row>
    <row r="79" spans="1:9" x14ac:dyDescent="0.25">
      <c r="A79" s="40" t="s">
        <v>522</v>
      </c>
      <c r="B79" s="41">
        <v>1</v>
      </c>
      <c r="C79" s="41">
        <v>168</v>
      </c>
      <c r="D79" s="41">
        <v>160</v>
      </c>
      <c r="E79" s="41">
        <v>8</v>
      </c>
      <c r="F79" s="42">
        <v>1152</v>
      </c>
      <c r="G79" s="42">
        <f t="shared" si="6"/>
        <v>7.2</v>
      </c>
      <c r="H79" s="43">
        <f t="shared" si="7"/>
        <v>115.2</v>
      </c>
      <c r="I79" s="42">
        <f t="shared" si="8"/>
        <v>142.38</v>
      </c>
    </row>
    <row r="80" spans="1:9" x14ac:dyDescent="0.25">
      <c r="A80" s="40" t="s">
        <v>524</v>
      </c>
      <c r="B80" s="41">
        <v>1</v>
      </c>
      <c r="C80" s="41">
        <v>168</v>
      </c>
      <c r="D80" s="41">
        <v>160</v>
      </c>
      <c r="E80" s="41">
        <v>8</v>
      </c>
      <c r="F80" s="42">
        <v>1120</v>
      </c>
      <c r="G80" s="42">
        <f t="shared" si="6"/>
        <v>7</v>
      </c>
      <c r="H80" s="43">
        <f t="shared" si="7"/>
        <v>112</v>
      </c>
      <c r="I80" s="42">
        <f t="shared" si="8"/>
        <v>138.41999999999999</v>
      </c>
    </row>
    <row r="81" spans="1:9" x14ac:dyDescent="0.25">
      <c r="A81" s="40" t="s">
        <v>522</v>
      </c>
      <c r="B81" s="41">
        <v>1</v>
      </c>
      <c r="C81" s="41">
        <v>168</v>
      </c>
      <c r="D81" s="41">
        <v>160</v>
      </c>
      <c r="E81" s="41">
        <v>8</v>
      </c>
      <c r="F81" s="42">
        <v>1152</v>
      </c>
      <c r="G81" s="42">
        <f t="shared" si="6"/>
        <v>7.2</v>
      </c>
      <c r="H81" s="43">
        <f t="shared" si="7"/>
        <v>115.2</v>
      </c>
      <c r="I81" s="42">
        <f t="shared" si="8"/>
        <v>142.38</v>
      </c>
    </row>
    <row r="82" spans="1:9" x14ac:dyDescent="0.25">
      <c r="A82" s="40" t="s">
        <v>525</v>
      </c>
      <c r="B82" s="41">
        <v>1</v>
      </c>
      <c r="C82" s="41">
        <v>164</v>
      </c>
      <c r="D82" s="41">
        <v>160</v>
      </c>
      <c r="E82" s="41">
        <v>4</v>
      </c>
      <c r="F82" s="42">
        <v>1120</v>
      </c>
      <c r="G82" s="42">
        <f t="shared" si="6"/>
        <v>7</v>
      </c>
      <c r="H82" s="43">
        <f t="shared" si="7"/>
        <v>56</v>
      </c>
      <c r="I82" s="42">
        <f t="shared" si="8"/>
        <v>69.209999999999994</v>
      </c>
    </row>
    <row r="83" spans="1:9" x14ac:dyDescent="0.25">
      <c r="A83" s="40" t="s">
        <v>526</v>
      </c>
      <c r="B83" s="41">
        <v>1</v>
      </c>
      <c r="C83" s="41">
        <v>164</v>
      </c>
      <c r="D83" s="41">
        <v>160</v>
      </c>
      <c r="E83" s="41">
        <v>4</v>
      </c>
      <c r="F83" s="42">
        <v>1184</v>
      </c>
      <c r="G83" s="42">
        <f t="shared" si="6"/>
        <v>7.4</v>
      </c>
      <c r="H83" s="43">
        <f t="shared" si="7"/>
        <v>59.2</v>
      </c>
      <c r="I83" s="42">
        <f t="shared" si="8"/>
        <v>73.17</v>
      </c>
    </row>
    <row r="84" spans="1:9" x14ac:dyDescent="0.25">
      <c r="A84" s="40" t="s">
        <v>522</v>
      </c>
      <c r="B84" s="41">
        <v>1</v>
      </c>
      <c r="C84" s="41">
        <v>176</v>
      </c>
      <c r="D84" s="41">
        <v>160</v>
      </c>
      <c r="E84" s="41">
        <v>16</v>
      </c>
      <c r="F84" s="42">
        <v>1152</v>
      </c>
      <c r="G84" s="42">
        <f t="shared" si="6"/>
        <v>7.2</v>
      </c>
      <c r="H84" s="43">
        <f t="shared" si="7"/>
        <v>230.4</v>
      </c>
      <c r="I84" s="42">
        <f t="shared" si="8"/>
        <v>284.75</v>
      </c>
    </row>
    <row r="85" spans="1:9" x14ac:dyDescent="0.25">
      <c r="A85" s="40" t="s">
        <v>527</v>
      </c>
      <c r="B85" s="41">
        <v>1</v>
      </c>
      <c r="C85" s="41">
        <v>176</v>
      </c>
      <c r="D85" s="41">
        <v>160</v>
      </c>
      <c r="E85" s="41">
        <v>16</v>
      </c>
      <c r="F85" s="42">
        <v>912</v>
      </c>
      <c r="G85" s="42">
        <f t="shared" si="6"/>
        <v>5.7</v>
      </c>
      <c r="H85" s="43">
        <f t="shared" si="7"/>
        <v>182.4</v>
      </c>
      <c r="I85" s="42">
        <f t="shared" si="8"/>
        <v>225.43</v>
      </c>
    </row>
    <row r="86" spans="1:9" x14ac:dyDescent="0.25">
      <c r="A86" s="40" t="s">
        <v>527</v>
      </c>
      <c r="B86" s="41">
        <v>1</v>
      </c>
      <c r="C86" s="41">
        <v>169</v>
      </c>
      <c r="D86" s="41">
        <v>160</v>
      </c>
      <c r="E86" s="41">
        <v>9</v>
      </c>
      <c r="F86" s="42">
        <v>1239.9847619047619</v>
      </c>
      <c r="G86" s="42">
        <f t="shared" si="6"/>
        <v>7.75</v>
      </c>
      <c r="H86" s="43">
        <f t="shared" si="7"/>
        <v>139.5</v>
      </c>
      <c r="I86" s="42">
        <f t="shared" si="8"/>
        <v>172.41</v>
      </c>
    </row>
    <row r="87" spans="1:9" x14ac:dyDescent="0.25">
      <c r="A87" s="40" t="s">
        <v>527</v>
      </c>
      <c r="B87" s="41">
        <v>1</v>
      </c>
      <c r="C87" s="41">
        <v>174</v>
      </c>
      <c r="D87" s="41">
        <v>160</v>
      </c>
      <c r="E87" s="41">
        <v>14</v>
      </c>
      <c r="F87" s="42">
        <v>1120</v>
      </c>
      <c r="G87" s="42">
        <f t="shared" si="6"/>
        <v>7</v>
      </c>
      <c r="H87" s="43">
        <f t="shared" si="7"/>
        <v>196</v>
      </c>
      <c r="I87" s="42">
        <f t="shared" si="8"/>
        <v>242.24</v>
      </c>
    </row>
    <row r="88" spans="1:9" x14ac:dyDescent="0.25">
      <c r="A88" s="40" t="s">
        <v>525</v>
      </c>
      <c r="B88" s="41">
        <v>1</v>
      </c>
      <c r="C88" s="41">
        <v>176</v>
      </c>
      <c r="D88" s="41">
        <v>160</v>
      </c>
      <c r="E88" s="41">
        <v>16</v>
      </c>
      <c r="F88" s="42">
        <v>1120</v>
      </c>
      <c r="G88" s="42">
        <f t="shared" si="6"/>
        <v>7</v>
      </c>
      <c r="H88" s="43">
        <f t="shared" si="7"/>
        <v>224</v>
      </c>
      <c r="I88" s="42">
        <f t="shared" si="8"/>
        <v>276.83999999999997</v>
      </c>
    </row>
    <row r="89" spans="1:9" x14ac:dyDescent="0.25">
      <c r="A89" s="40" t="s">
        <v>525</v>
      </c>
      <c r="B89" s="41">
        <v>1</v>
      </c>
      <c r="C89" s="41">
        <v>168</v>
      </c>
      <c r="D89" s="41">
        <v>160</v>
      </c>
      <c r="E89" s="41">
        <v>8</v>
      </c>
      <c r="F89" s="42">
        <v>912</v>
      </c>
      <c r="G89" s="42">
        <f t="shared" si="6"/>
        <v>5.7</v>
      </c>
      <c r="H89" s="43">
        <f t="shared" si="7"/>
        <v>91.2</v>
      </c>
      <c r="I89" s="42">
        <f t="shared" si="8"/>
        <v>112.71</v>
      </c>
    </row>
    <row r="90" spans="1:9" x14ac:dyDescent="0.25">
      <c r="A90" s="40" t="s">
        <v>525</v>
      </c>
      <c r="B90" s="41">
        <v>1</v>
      </c>
      <c r="C90" s="41">
        <v>180</v>
      </c>
      <c r="D90" s="41">
        <v>160</v>
      </c>
      <c r="E90" s="41">
        <v>20</v>
      </c>
      <c r="F90" s="42">
        <v>911.99999999999989</v>
      </c>
      <c r="G90" s="42">
        <f t="shared" si="6"/>
        <v>5.7</v>
      </c>
      <c r="H90" s="43">
        <f t="shared" si="7"/>
        <v>228</v>
      </c>
      <c r="I90" s="42">
        <f t="shared" si="8"/>
        <v>281.79000000000002</v>
      </c>
    </row>
    <row r="91" spans="1:9" x14ac:dyDescent="0.25">
      <c r="A91" s="40" t="s">
        <v>526</v>
      </c>
      <c r="B91" s="41">
        <v>1</v>
      </c>
      <c r="C91" s="41">
        <v>170</v>
      </c>
      <c r="D91" s="41">
        <v>160</v>
      </c>
      <c r="E91" s="41">
        <v>10</v>
      </c>
      <c r="F91" s="42">
        <v>1379.2000000000003</v>
      </c>
      <c r="G91" s="42">
        <f t="shared" si="6"/>
        <v>8.6199999999999992</v>
      </c>
      <c r="H91" s="43">
        <f t="shared" si="7"/>
        <v>172.4</v>
      </c>
      <c r="I91" s="42">
        <f t="shared" si="8"/>
        <v>213.07</v>
      </c>
    </row>
    <row r="92" spans="1:9" x14ac:dyDescent="0.25">
      <c r="A92" s="40" t="s">
        <v>528</v>
      </c>
      <c r="B92" s="41">
        <v>1</v>
      </c>
      <c r="C92" s="41">
        <v>200</v>
      </c>
      <c r="D92" s="41">
        <v>160</v>
      </c>
      <c r="E92" s="41">
        <v>40</v>
      </c>
      <c r="F92" s="42">
        <v>1120</v>
      </c>
      <c r="G92" s="42">
        <f t="shared" si="6"/>
        <v>7</v>
      </c>
      <c r="H92" s="43">
        <f t="shared" si="7"/>
        <v>560</v>
      </c>
      <c r="I92" s="42">
        <f t="shared" si="8"/>
        <v>692.1</v>
      </c>
    </row>
    <row r="93" spans="1:9" x14ac:dyDescent="0.25">
      <c r="A93" s="40" t="s">
        <v>528</v>
      </c>
      <c r="B93" s="41">
        <v>1</v>
      </c>
      <c r="C93" s="41">
        <v>229</v>
      </c>
      <c r="D93" s="41">
        <v>160</v>
      </c>
      <c r="E93" s="41">
        <v>69</v>
      </c>
      <c r="F93" s="42">
        <v>1120</v>
      </c>
      <c r="G93" s="42">
        <f t="shared" si="6"/>
        <v>7</v>
      </c>
      <c r="H93" s="43">
        <f t="shared" si="7"/>
        <v>966</v>
      </c>
      <c r="I93" s="42">
        <f t="shared" si="8"/>
        <v>1193.8800000000001</v>
      </c>
    </row>
    <row r="94" spans="1:9" x14ac:dyDescent="0.25">
      <c r="A94" s="40" t="s">
        <v>528</v>
      </c>
      <c r="B94" s="41">
        <v>1</v>
      </c>
      <c r="C94" s="41">
        <v>168</v>
      </c>
      <c r="D94" s="41">
        <v>160</v>
      </c>
      <c r="E94" s="41">
        <v>8</v>
      </c>
      <c r="F94" s="42">
        <v>1120</v>
      </c>
      <c r="G94" s="42">
        <f t="shared" si="6"/>
        <v>7</v>
      </c>
      <c r="H94" s="43">
        <f t="shared" si="7"/>
        <v>112</v>
      </c>
      <c r="I94" s="42">
        <f t="shared" si="8"/>
        <v>138.41999999999999</v>
      </c>
    </row>
    <row r="95" spans="1:9" x14ac:dyDescent="0.25">
      <c r="A95" s="40" t="s">
        <v>526</v>
      </c>
      <c r="B95" s="41">
        <v>1</v>
      </c>
      <c r="C95" s="41">
        <v>180</v>
      </c>
      <c r="D95" s="41">
        <v>160</v>
      </c>
      <c r="E95" s="41">
        <v>20</v>
      </c>
      <c r="F95" s="42">
        <v>1379.2000000000003</v>
      </c>
      <c r="G95" s="42">
        <f t="shared" si="6"/>
        <v>8.6199999999999992</v>
      </c>
      <c r="H95" s="43">
        <f t="shared" si="7"/>
        <v>344.8</v>
      </c>
      <c r="I95" s="42">
        <f t="shared" si="8"/>
        <v>426.14</v>
      </c>
    </row>
    <row r="96" spans="1:9" x14ac:dyDescent="0.25">
      <c r="A96" s="40" t="s">
        <v>518</v>
      </c>
      <c r="B96" s="41">
        <v>1</v>
      </c>
      <c r="C96" s="41">
        <v>168</v>
      </c>
      <c r="D96" s="41">
        <v>160</v>
      </c>
      <c r="E96" s="41">
        <v>8</v>
      </c>
      <c r="F96" s="42">
        <v>1120</v>
      </c>
      <c r="G96" s="42">
        <f t="shared" si="6"/>
        <v>7</v>
      </c>
      <c r="H96" s="43">
        <f t="shared" si="7"/>
        <v>112</v>
      </c>
      <c r="I96" s="42">
        <f t="shared" si="8"/>
        <v>138.41999999999999</v>
      </c>
    </row>
    <row r="97" spans="1:9" x14ac:dyDescent="0.25">
      <c r="A97" s="40" t="s">
        <v>518</v>
      </c>
      <c r="B97" s="41">
        <v>1</v>
      </c>
      <c r="C97" s="41">
        <v>168</v>
      </c>
      <c r="D97" s="41">
        <v>160</v>
      </c>
      <c r="E97" s="41">
        <v>8</v>
      </c>
      <c r="F97" s="42">
        <v>1120</v>
      </c>
      <c r="G97" s="42">
        <f t="shared" si="6"/>
        <v>7</v>
      </c>
      <c r="H97" s="43">
        <f t="shared" si="7"/>
        <v>112</v>
      </c>
      <c r="I97" s="42">
        <f t="shared" si="8"/>
        <v>138.41999999999999</v>
      </c>
    </row>
    <row r="98" spans="1:9" x14ac:dyDescent="0.25">
      <c r="A98" s="40" t="s">
        <v>518</v>
      </c>
      <c r="B98" s="41">
        <v>1</v>
      </c>
      <c r="C98" s="41">
        <v>164</v>
      </c>
      <c r="D98" s="41">
        <v>160</v>
      </c>
      <c r="E98" s="41">
        <v>4</v>
      </c>
      <c r="F98" s="42">
        <v>911.99999999999989</v>
      </c>
      <c r="G98" s="42">
        <f t="shared" si="6"/>
        <v>5.7</v>
      </c>
      <c r="H98" s="43">
        <f t="shared" si="7"/>
        <v>45.6</v>
      </c>
      <c r="I98" s="42">
        <f t="shared" si="8"/>
        <v>56.36</v>
      </c>
    </row>
    <row r="99" spans="1:9" x14ac:dyDescent="0.25">
      <c r="A99" s="40" t="s">
        <v>529</v>
      </c>
      <c r="B99" s="41">
        <v>1</v>
      </c>
      <c r="C99" s="41">
        <v>196</v>
      </c>
      <c r="D99" s="41">
        <v>160</v>
      </c>
      <c r="E99" s="41">
        <v>36</v>
      </c>
      <c r="F99" s="42">
        <v>1120</v>
      </c>
      <c r="G99" s="42">
        <f t="shared" si="6"/>
        <v>7</v>
      </c>
      <c r="H99" s="43">
        <f t="shared" si="7"/>
        <v>504</v>
      </c>
      <c r="I99" s="42">
        <f t="shared" si="8"/>
        <v>622.89</v>
      </c>
    </row>
    <row r="100" spans="1:9" x14ac:dyDescent="0.25">
      <c r="A100" s="40" t="s">
        <v>529</v>
      </c>
      <c r="B100" s="41">
        <v>1</v>
      </c>
      <c r="C100" s="41">
        <v>180</v>
      </c>
      <c r="D100" s="41">
        <v>160</v>
      </c>
      <c r="E100" s="41">
        <v>20</v>
      </c>
      <c r="F100" s="42">
        <v>912</v>
      </c>
      <c r="G100" s="42">
        <f t="shared" si="6"/>
        <v>5.7</v>
      </c>
      <c r="H100" s="43">
        <f t="shared" si="7"/>
        <v>228</v>
      </c>
      <c r="I100" s="42">
        <f t="shared" si="8"/>
        <v>281.79000000000002</v>
      </c>
    </row>
    <row r="101" spans="1:9" x14ac:dyDescent="0.25">
      <c r="A101" s="40" t="s">
        <v>529</v>
      </c>
      <c r="B101" s="41">
        <v>1</v>
      </c>
      <c r="C101" s="41">
        <v>201.5</v>
      </c>
      <c r="D101" s="41">
        <v>160</v>
      </c>
      <c r="E101" s="41">
        <v>41.5</v>
      </c>
      <c r="F101" s="42">
        <v>1120</v>
      </c>
      <c r="G101" s="42">
        <f t="shared" si="6"/>
        <v>7</v>
      </c>
      <c r="H101" s="43">
        <f t="shared" si="7"/>
        <v>581</v>
      </c>
      <c r="I101" s="42">
        <f t="shared" si="8"/>
        <v>718.06</v>
      </c>
    </row>
    <row r="102" spans="1:9" x14ac:dyDescent="0.25">
      <c r="A102" s="40" t="s">
        <v>529</v>
      </c>
      <c r="B102" s="41">
        <v>1</v>
      </c>
      <c r="C102" s="41">
        <v>174</v>
      </c>
      <c r="D102" s="41">
        <v>160</v>
      </c>
      <c r="E102" s="41">
        <v>14</v>
      </c>
      <c r="F102" s="42">
        <v>1120</v>
      </c>
      <c r="G102" s="42">
        <f t="shared" si="6"/>
        <v>7</v>
      </c>
      <c r="H102" s="43">
        <f t="shared" si="7"/>
        <v>196</v>
      </c>
      <c r="I102" s="42">
        <f t="shared" si="8"/>
        <v>242.24</v>
      </c>
    </row>
    <row r="103" spans="1:9" x14ac:dyDescent="0.25">
      <c r="A103" s="40" t="s">
        <v>529</v>
      </c>
      <c r="B103" s="41">
        <v>1</v>
      </c>
      <c r="C103" s="41">
        <v>208</v>
      </c>
      <c r="D103" s="41">
        <v>160</v>
      </c>
      <c r="E103" s="41">
        <v>48</v>
      </c>
      <c r="F103" s="42">
        <v>1120</v>
      </c>
      <c r="G103" s="42">
        <f t="shared" si="6"/>
        <v>7</v>
      </c>
      <c r="H103" s="43">
        <f t="shared" si="7"/>
        <v>672</v>
      </c>
      <c r="I103" s="42">
        <f t="shared" si="8"/>
        <v>830.52</v>
      </c>
    </row>
    <row r="104" spans="1:9" x14ac:dyDescent="0.25">
      <c r="A104" s="40" t="s">
        <v>529</v>
      </c>
      <c r="B104" s="41">
        <v>1</v>
      </c>
      <c r="C104" s="41">
        <v>186</v>
      </c>
      <c r="D104" s="41">
        <v>160</v>
      </c>
      <c r="E104" s="41">
        <v>26</v>
      </c>
      <c r="F104" s="42">
        <v>1120</v>
      </c>
      <c r="G104" s="42">
        <f t="shared" si="6"/>
        <v>7</v>
      </c>
      <c r="H104" s="43">
        <f t="shared" si="7"/>
        <v>364</v>
      </c>
      <c r="I104" s="42">
        <f t="shared" si="8"/>
        <v>449.87</v>
      </c>
    </row>
    <row r="105" spans="1:9" x14ac:dyDescent="0.25">
      <c r="A105" s="40" t="s">
        <v>529</v>
      </c>
      <c r="B105" s="41">
        <v>1</v>
      </c>
      <c r="C105" s="41">
        <v>188</v>
      </c>
      <c r="D105" s="41">
        <v>160</v>
      </c>
      <c r="E105" s="41">
        <v>28</v>
      </c>
      <c r="F105" s="42">
        <v>1120</v>
      </c>
      <c r="G105" s="42">
        <f t="shared" si="6"/>
        <v>7</v>
      </c>
      <c r="H105" s="43">
        <f t="shared" si="7"/>
        <v>392</v>
      </c>
      <c r="I105" s="42">
        <f t="shared" si="8"/>
        <v>484.47</v>
      </c>
    </row>
    <row r="106" spans="1:9" x14ac:dyDescent="0.25">
      <c r="A106" s="40" t="s">
        <v>529</v>
      </c>
      <c r="B106" s="41">
        <v>1</v>
      </c>
      <c r="C106" s="41">
        <v>192</v>
      </c>
      <c r="D106" s="41">
        <v>160</v>
      </c>
      <c r="E106" s="41">
        <v>32</v>
      </c>
      <c r="F106" s="42">
        <v>1120</v>
      </c>
      <c r="G106" s="42">
        <f t="shared" si="6"/>
        <v>7</v>
      </c>
      <c r="H106" s="43">
        <f t="shared" si="7"/>
        <v>448</v>
      </c>
      <c r="I106" s="42">
        <f t="shared" si="8"/>
        <v>553.67999999999995</v>
      </c>
    </row>
    <row r="107" spans="1:9" x14ac:dyDescent="0.25">
      <c r="A107" s="40" t="s">
        <v>529</v>
      </c>
      <c r="B107" s="41">
        <v>1</v>
      </c>
      <c r="C107" s="41">
        <v>192</v>
      </c>
      <c r="D107" s="41">
        <v>160</v>
      </c>
      <c r="E107" s="41">
        <v>32</v>
      </c>
      <c r="F107" s="42">
        <v>1120</v>
      </c>
      <c r="G107" s="42">
        <f t="shared" si="6"/>
        <v>7</v>
      </c>
      <c r="H107" s="43">
        <f t="shared" si="7"/>
        <v>448</v>
      </c>
      <c r="I107" s="42">
        <f t="shared" si="8"/>
        <v>553.67999999999995</v>
      </c>
    </row>
    <row r="108" spans="1:9" x14ac:dyDescent="0.25">
      <c r="A108" s="40" t="s">
        <v>530</v>
      </c>
      <c r="B108" s="41">
        <v>1</v>
      </c>
      <c r="C108" s="41">
        <v>192</v>
      </c>
      <c r="D108" s="41">
        <v>160</v>
      </c>
      <c r="E108" s="41">
        <v>32</v>
      </c>
      <c r="F108" s="42">
        <v>1120</v>
      </c>
      <c r="G108" s="42">
        <f t="shared" si="6"/>
        <v>7</v>
      </c>
      <c r="H108" s="43">
        <f t="shared" si="7"/>
        <v>448</v>
      </c>
      <c r="I108" s="42">
        <f t="shared" si="8"/>
        <v>553.67999999999995</v>
      </c>
    </row>
    <row r="109" spans="1:9" x14ac:dyDescent="0.25">
      <c r="A109" s="40" t="s">
        <v>530</v>
      </c>
      <c r="B109" s="41">
        <v>1</v>
      </c>
      <c r="C109" s="41">
        <v>200</v>
      </c>
      <c r="D109" s="41">
        <v>160</v>
      </c>
      <c r="E109" s="41">
        <v>40</v>
      </c>
      <c r="F109" s="42">
        <v>1120</v>
      </c>
      <c r="G109" s="42">
        <f t="shared" si="6"/>
        <v>7</v>
      </c>
      <c r="H109" s="43">
        <f t="shared" si="7"/>
        <v>560</v>
      </c>
      <c r="I109" s="42">
        <f t="shared" si="8"/>
        <v>692.1</v>
      </c>
    </row>
    <row r="110" spans="1:9" x14ac:dyDescent="0.25">
      <c r="A110" s="40" t="s">
        <v>530</v>
      </c>
      <c r="B110" s="41">
        <v>1</v>
      </c>
      <c r="C110" s="41">
        <v>168</v>
      </c>
      <c r="D110" s="41">
        <v>160</v>
      </c>
      <c r="E110" s="41">
        <v>8</v>
      </c>
      <c r="F110" s="42">
        <v>1120</v>
      </c>
      <c r="G110" s="42">
        <f t="shared" si="6"/>
        <v>7</v>
      </c>
      <c r="H110" s="43">
        <f t="shared" si="7"/>
        <v>112</v>
      </c>
      <c r="I110" s="42">
        <f t="shared" si="8"/>
        <v>138.41999999999999</v>
      </c>
    </row>
    <row r="111" spans="1:9" x14ac:dyDescent="0.25">
      <c r="A111" s="40" t="s">
        <v>530</v>
      </c>
      <c r="B111" s="41">
        <v>1</v>
      </c>
      <c r="C111" s="41">
        <v>192</v>
      </c>
      <c r="D111" s="41">
        <v>160</v>
      </c>
      <c r="E111" s="41">
        <v>32</v>
      </c>
      <c r="F111" s="42">
        <v>1120</v>
      </c>
      <c r="G111" s="42">
        <f t="shared" si="6"/>
        <v>7</v>
      </c>
      <c r="H111" s="43">
        <f t="shared" si="7"/>
        <v>448</v>
      </c>
      <c r="I111" s="42">
        <f t="shared" si="8"/>
        <v>553.67999999999995</v>
      </c>
    </row>
    <row r="112" spans="1:9" x14ac:dyDescent="0.25">
      <c r="A112" s="40" t="s">
        <v>530</v>
      </c>
      <c r="B112" s="41">
        <v>1</v>
      </c>
      <c r="C112" s="41">
        <v>192</v>
      </c>
      <c r="D112" s="41">
        <v>160</v>
      </c>
      <c r="E112" s="41">
        <v>32</v>
      </c>
      <c r="F112" s="42">
        <v>1120</v>
      </c>
      <c r="G112" s="42">
        <f t="shared" si="6"/>
        <v>7</v>
      </c>
      <c r="H112" s="43">
        <f t="shared" si="7"/>
        <v>448</v>
      </c>
      <c r="I112" s="42">
        <f t="shared" si="8"/>
        <v>553.67999999999995</v>
      </c>
    </row>
    <row r="113" spans="1:9" x14ac:dyDescent="0.25">
      <c r="A113" s="40" t="s">
        <v>528</v>
      </c>
      <c r="B113" s="41">
        <v>1</v>
      </c>
      <c r="C113" s="41">
        <v>172</v>
      </c>
      <c r="D113" s="41">
        <v>160</v>
      </c>
      <c r="E113" s="41">
        <v>12</v>
      </c>
      <c r="F113" s="42">
        <v>912</v>
      </c>
      <c r="G113" s="42">
        <f t="shared" si="6"/>
        <v>5.7</v>
      </c>
      <c r="H113" s="43">
        <f t="shared" si="7"/>
        <v>136.80000000000001</v>
      </c>
      <c r="I113" s="42">
        <f t="shared" si="8"/>
        <v>169.07</v>
      </c>
    </row>
    <row r="114" spans="1:9" x14ac:dyDescent="0.25">
      <c r="A114" s="40" t="s">
        <v>531</v>
      </c>
      <c r="B114" s="41">
        <v>1</v>
      </c>
      <c r="C114" s="41">
        <v>192</v>
      </c>
      <c r="D114" s="41">
        <v>160</v>
      </c>
      <c r="E114" s="41">
        <v>32</v>
      </c>
      <c r="F114" s="42">
        <v>1120</v>
      </c>
      <c r="G114" s="42">
        <f t="shared" si="6"/>
        <v>7</v>
      </c>
      <c r="H114" s="43">
        <f t="shared" si="7"/>
        <v>448</v>
      </c>
      <c r="I114" s="42">
        <f t="shared" si="8"/>
        <v>553.67999999999995</v>
      </c>
    </row>
    <row r="115" spans="1:9" x14ac:dyDescent="0.25">
      <c r="A115" s="40" t="s">
        <v>532</v>
      </c>
      <c r="B115" s="41">
        <v>1</v>
      </c>
      <c r="C115" s="41">
        <v>204</v>
      </c>
      <c r="D115" s="41">
        <v>160</v>
      </c>
      <c r="E115" s="41">
        <v>44</v>
      </c>
      <c r="F115" s="42">
        <v>1120</v>
      </c>
      <c r="G115" s="42">
        <f t="shared" si="6"/>
        <v>7</v>
      </c>
      <c r="H115" s="43">
        <f t="shared" si="7"/>
        <v>616</v>
      </c>
      <c r="I115" s="42">
        <f t="shared" si="8"/>
        <v>761.31</v>
      </c>
    </row>
    <row r="116" spans="1:9" x14ac:dyDescent="0.25">
      <c r="A116" s="40" t="s">
        <v>532</v>
      </c>
      <c r="B116" s="41">
        <v>1</v>
      </c>
      <c r="C116" s="41">
        <v>184</v>
      </c>
      <c r="D116" s="41">
        <v>160</v>
      </c>
      <c r="E116" s="41">
        <v>24</v>
      </c>
      <c r="F116" s="42">
        <v>1120</v>
      </c>
      <c r="G116" s="42">
        <f t="shared" si="6"/>
        <v>7</v>
      </c>
      <c r="H116" s="43">
        <f t="shared" si="7"/>
        <v>336</v>
      </c>
      <c r="I116" s="42">
        <f t="shared" si="8"/>
        <v>415.26</v>
      </c>
    </row>
    <row r="117" spans="1:9" x14ac:dyDescent="0.25">
      <c r="A117" s="40" t="s">
        <v>531</v>
      </c>
      <c r="B117" s="41">
        <v>1</v>
      </c>
      <c r="C117" s="41">
        <v>208</v>
      </c>
      <c r="D117" s="41">
        <v>160</v>
      </c>
      <c r="E117" s="41">
        <v>48</v>
      </c>
      <c r="F117" s="42">
        <v>1120</v>
      </c>
      <c r="G117" s="42">
        <f t="shared" si="6"/>
        <v>7</v>
      </c>
      <c r="H117" s="43">
        <f t="shared" si="7"/>
        <v>672</v>
      </c>
      <c r="I117" s="42">
        <f t="shared" si="8"/>
        <v>830.52</v>
      </c>
    </row>
    <row r="118" spans="1:9" x14ac:dyDescent="0.25">
      <c r="A118" s="40" t="s">
        <v>531</v>
      </c>
      <c r="B118" s="41">
        <v>1</v>
      </c>
      <c r="C118" s="41">
        <v>184</v>
      </c>
      <c r="D118" s="41">
        <v>160</v>
      </c>
      <c r="E118" s="41">
        <v>24</v>
      </c>
      <c r="F118" s="42">
        <v>1120</v>
      </c>
      <c r="G118" s="42">
        <f t="shared" si="6"/>
        <v>7</v>
      </c>
      <c r="H118" s="43">
        <f t="shared" si="7"/>
        <v>336</v>
      </c>
      <c r="I118" s="42">
        <f t="shared" si="8"/>
        <v>415.26</v>
      </c>
    </row>
    <row r="119" spans="1:9" x14ac:dyDescent="0.25">
      <c r="A119" s="40" t="s">
        <v>531</v>
      </c>
      <c r="B119" s="41">
        <v>1</v>
      </c>
      <c r="C119" s="41">
        <v>188</v>
      </c>
      <c r="D119" s="41">
        <v>160</v>
      </c>
      <c r="E119" s="41">
        <v>28</v>
      </c>
      <c r="F119" s="42">
        <v>1120</v>
      </c>
      <c r="G119" s="42">
        <f t="shared" si="6"/>
        <v>7</v>
      </c>
      <c r="H119" s="43">
        <f t="shared" si="7"/>
        <v>392</v>
      </c>
      <c r="I119" s="42">
        <f t="shared" si="8"/>
        <v>484.47</v>
      </c>
    </row>
    <row r="120" spans="1:9" x14ac:dyDescent="0.25">
      <c r="A120" s="40" t="s">
        <v>531</v>
      </c>
      <c r="B120" s="41">
        <v>1</v>
      </c>
      <c r="C120" s="41">
        <v>168</v>
      </c>
      <c r="D120" s="41">
        <v>160</v>
      </c>
      <c r="E120" s="41">
        <v>8</v>
      </c>
      <c r="F120" s="42">
        <v>1120</v>
      </c>
      <c r="G120" s="42">
        <f t="shared" si="6"/>
        <v>7</v>
      </c>
      <c r="H120" s="43">
        <f t="shared" si="7"/>
        <v>112</v>
      </c>
      <c r="I120" s="42">
        <f t="shared" si="8"/>
        <v>138.41999999999999</v>
      </c>
    </row>
    <row r="121" spans="1:9" x14ac:dyDescent="0.25">
      <c r="A121" s="40" t="s">
        <v>532</v>
      </c>
      <c r="B121" s="41">
        <v>1</v>
      </c>
      <c r="C121" s="41">
        <v>200</v>
      </c>
      <c r="D121" s="41">
        <v>160</v>
      </c>
      <c r="E121" s="41">
        <v>40</v>
      </c>
      <c r="F121" s="42">
        <v>1120</v>
      </c>
      <c r="G121" s="42">
        <f t="shared" si="6"/>
        <v>7</v>
      </c>
      <c r="H121" s="43">
        <f t="shared" si="7"/>
        <v>560</v>
      </c>
      <c r="I121" s="42">
        <f t="shared" si="8"/>
        <v>692.1</v>
      </c>
    </row>
    <row r="122" spans="1:9" x14ac:dyDescent="0.25">
      <c r="A122" s="40" t="s">
        <v>532</v>
      </c>
      <c r="B122" s="41">
        <v>1</v>
      </c>
      <c r="C122" s="41">
        <v>200</v>
      </c>
      <c r="D122" s="41">
        <v>160</v>
      </c>
      <c r="E122" s="41">
        <v>40</v>
      </c>
      <c r="F122" s="42">
        <v>1120</v>
      </c>
      <c r="G122" s="42">
        <f t="shared" si="6"/>
        <v>7</v>
      </c>
      <c r="H122" s="43">
        <f t="shared" si="7"/>
        <v>560</v>
      </c>
      <c r="I122" s="42">
        <f t="shared" si="8"/>
        <v>692.1</v>
      </c>
    </row>
    <row r="123" spans="1:9" x14ac:dyDescent="0.25">
      <c r="A123" s="40" t="s">
        <v>532</v>
      </c>
      <c r="B123" s="41">
        <v>1</v>
      </c>
      <c r="C123" s="41">
        <v>176</v>
      </c>
      <c r="D123" s="41">
        <v>160</v>
      </c>
      <c r="E123" s="41">
        <v>16</v>
      </c>
      <c r="F123" s="42">
        <v>1032</v>
      </c>
      <c r="G123" s="42">
        <f t="shared" ref="G123:G158" si="9">ROUND(F123/D123,2)</f>
        <v>6.45</v>
      </c>
      <c r="H123" s="43">
        <f t="shared" ref="H123:H158" si="10">ROUND(E123*G123*2,2)</f>
        <v>206.4</v>
      </c>
      <c r="I123" s="42">
        <f t="shared" si="8"/>
        <v>255.09</v>
      </c>
    </row>
    <row r="124" spans="1:9" x14ac:dyDescent="0.25">
      <c r="A124" s="40" t="s">
        <v>525</v>
      </c>
      <c r="B124" s="41">
        <v>1</v>
      </c>
      <c r="C124" s="41">
        <v>208</v>
      </c>
      <c r="D124" s="41">
        <v>160</v>
      </c>
      <c r="E124" s="41">
        <v>48</v>
      </c>
      <c r="F124" s="42">
        <v>911.99999999999989</v>
      </c>
      <c r="G124" s="42">
        <f t="shared" si="9"/>
        <v>5.7</v>
      </c>
      <c r="H124" s="43">
        <f t="shared" si="10"/>
        <v>547.20000000000005</v>
      </c>
      <c r="I124" s="42">
        <f t="shared" si="8"/>
        <v>676.28</v>
      </c>
    </row>
    <row r="125" spans="1:9" x14ac:dyDescent="0.25">
      <c r="A125" s="40" t="s">
        <v>533</v>
      </c>
      <c r="B125" s="41">
        <v>1</v>
      </c>
      <c r="C125" s="41">
        <v>192</v>
      </c>
      <c r="D125" s="41">
        <v>160</v>
      </c>
      <c r="E125" s="41">
        <v>32</v>
      </c>
      <c r="F125" s="42">
        <v>1120</v>
      </c>
      <c r="G125" s="42">
        <f t="shared" si="9"/>
        <v>7</v>
      </c>
      <c r="H125" s="43">
        <f t="shared" si="10"/>
        <v>448</v>
      </c>
      <c r="I125" s="42">
        <f t="shared" si="8"/>
        <v>553.67999999999995</v>
      </c>
    </row>
    <row r="126" spans="1:9" x14ac:dyDescent="0.25">
      <c r="A126" s="40" t="s">
        <v>519</v>
      </c>
      <c r="B126" s="41">
        <v>1</v>
      </c>
      <c r="C126" s="41">
        <v>214.48</v>
      </c>
      <c r="D126" s="41">
        <v>160</v>
      </c>
      <c r="E126" s="41">
        <v>54.47999999999999</v>
      </c>
      <c r="F126" s="42">
        <v>1120.0000000000002</v>
      </c>
      <c r="G126" s="42">
        <f t="shared" si="9"/>
        <v>7</v>
      </c>
      <c r="H126" s="43">
        <f t="shared" si="10"/>
        <v>762.72</v>
      </c>
      <c r="I126" s="42">
        <f t="shared" si="8"/>
        <v>942.65</v>
      </c>
    </row>
    <row r="127" spans="1:9" x14ac:dyDescent="0.25">
      <c r="A127" s="40" t="s">
        <v>533</v>
      </c>
      <c r="B127" s="41">
        <v>1</v>
      </c>
      <c r="C127" s="41">
        <v>195</v>
      </c>
      <c r="D127" s="41">
        <v>160</v>
      </c>
      <c r="E127" s="41">
        <v>35</v>
      </c>
      <c r="F127" s="42">
        <v>1120</v>
      </c>
      <c r="G127" s="42">
        <f t="shared" si="9"/>
        <v>7</v>
      </c>
      <c r="H127" s="43">
        <f t="shared" si="10"/>
        <v>490</v>
      </c>
      <c r="I127" s="42">
        <f t="shared" si="8"/>
        <v>605.59</v>
      </c>
    </row>
    <row r="128" spans="1:9" x14ac:dyDescent="0.25">
      <c r="A128" s="40" t="s">
        <v>533</v>
      </c>
      <c r="B128" s="41">
        <v>1</v>
      </c>
      <c r="C128" s="41">
        <v>182</v>
      </c>
      <c r="D128" s="41">
        <v>160</v>
      </c>
      <c r="E128" s="41">
        <v>22</v>
      </c>
      <c r="F128" s="42">
        <v>1120</v>
      </c>
      <c r="G128" s="42">
        <f t="shared" si="9"/>
        <v>7</v>
      </c>
      <c r="H128" s="43">
        <f t="shared" si="10"/>
        <v>308</v>
      </c>
      <c r="I128" s="42">
        <f t="shared" si="8"/>
        <v>380.66</v>
      </c>
    </row>
    <row r="129" spans="1:9" x14ac:dyDescent="0.25">
      <c r="A129" s="40" t="s">
        <v>517</v>
      </c>
      <c r="B129" s="41">
        <v>1</v>
      </c>
      <c r="C129" s="41">
        <v>204</v>
      </c>
      <c r="D129" s="41">
        <v>160</v>
      </c>
      <c r="E129" s="41">
        <v>44</v>
      </c>
      <c r="F129" s="42">
        <v>1120</v>
      </c>
      <c r="G129" s="42">
        <f t="shared" si="9"/>
        <v>7</v>
      </c>
      <c r="H129" s="43">
        <f t="shared" si="10"/>
        <v>616</v>
      </c>
      <c r="I129" s="42">
        <f t="shared" si="8"/>
        <v>761.31</v>
      </c>
    </row>
    <row r="130" spans="1:9" x14ac:dyDescent="0.25">
      <c r="A130" s="40" t="s">
        <v>517</v>
      </c>
      <c r="B130" s="41">
        <v>1</v>
      </c>
      <c r="C130" s="41">
        <v>192</v>
      </c>
      <c r="D130" s="41">
        <v>160</v>
      </c>
      <c r="E130" s="41">
        <v>32</v>
      </c>
      <c r="F130" s="42">
        <v>1120</v>
      </c>
      <c r="G130" s="42">
        <f t="shared" si="9"/>
        <v>7</v>
      </c>
      <c r="H130" s="43">
        <f t="shared" si="10"/>
        <v>448</v>
      </c>
      <c r="I130" s="42">
        <f t="shared" si="8"/>
        <v>553.67999999999995</v>
      </c>
    </row>
    <row r="131" spans="1:9" x14ac:dyDescent="0.25">
      <c r="A131" s="40" t="s">
        <v>517</v>
      </c>
      <c r="B131" s="41">
        <v>1</v>
      </c>
      <c r="C131" s="41">
        <v>252</v>
      </c>
      <c r="D131" s="41">
        <v>160</v>
      </c>
      <c r="E131" s="41">
        <v>92</v>
      </c>
      <c r="F131" s="42">
        <v>1120</v>
      </c>
      <c r="G131" s="42">
        <f t="shared" si="9"/>
        <v>7</v>
      </c>
      <c r="H131" s="43">
        <f t="shared" si="10"/>
        <v>1288</v>
      </c>
      <c r="I131" s="42">
        <f t="shared" si="8"/>
        <v>1591.84</v>
      </c>
    </row>
    <row r="132" spans="1:9" x14ac:dyDescent="0.25">
      <c r="A132" s="40" t="s">
        <v>517</v>
      </c>
      <c r="B132" s="41">
        <v>1</v>
      </c>
      <c r="C132" s="41">
        <v>232</v>
      </c>
      <c r="D132" s="41">
        <v>160</v>
      </c>
      <c r="E132" s="41">
        <v>72</v>
      </c>
      <c r="F132" s="42">
        <v>1120</v>
      </c>
      <c r="G132" s="42">
        <f t="shared" si="9"/>
        <v>7</v>
      </c>
      <c r="H132" s="43">
        <f t="shared" si="10"/>
        <v>1008</v>
      </c>
      <c r="I132" s="42">
        <f t="shared" si="8"/>
        <v>1245.79</v>
      </c>
    </row>
    <row r="133" spans="1:9" x14ac:dyDescent="0.25">
      <c r="A133" s="40" t="s">
        <v>517</v>
      </c>
      <c r="B133" s="41">
        <v>1</v>
      </c>
      <c r="C133" s="41">
        <v>192</v>
      </c>
      <c r="D133" s="41">
        <v>160</v>
      </c>
      <c r="E133" s="41">
        <v>32</v>
      </c>
      <c r="F133" s="42">
        <v>1120</v>
      </c>
      <c r="G133" s="42">
        <f t="shared" si="9"/>
        <v>7</v>
      </c>
      <c r="H133" s="43">
        <f t="shared" si="10"/>
        <v>448</v>
      </c>
      <c r="I133" s="42">
        <f t="shared" si="8"/>
        <v>553.67999999999995</v>
      </c>
    </row>
    <row r="134" spans="1:9" x14ac:dyDescent="0.25">
      <c r="A134" s="40" t="s">
        <v>525</v>
      </c>
      <c r="B134" s="41">
        <v>1</v>
      </c>
      <c r="C134" s="41">
        <v>204</v>
      </c>
      <c r="D134" s="41">
        <v>160</v>
      </c>
      <c r="E134" s="41">
        <v>44</v>
      </c>
      <c r="F134" s="42">
        <v>912</v>
      </c>
      <c r="G134" s="42">
        <f t="shared" si="9"/>
        <v>5.7</v>
      </c>
      <c r="H134" s="43">
        <f t="shared" si="10"/>
        <v>501.6</v>
      </c>
      <c r="I134" s="42">
        <f t="shared" si="8"/>
        <v>619.92999999999995</v>
      </c>
    </row>
    <row r="135" spans="1:9" x14ac:dyDescent="0.25">
      <c r="A135" s="40" t="s">
        <v>525</v>
      </c>
      <c r="B135" s="41">
        <v>1</v>
      </c>
      <c r="C135" s="41">
        <v>172</v>
      </c>
      <c r="D135" s="41">
        <v>160</v>
      </c>
      <c r="E135" s="41">
        <v>12</v>
      </c>
      <c r="F135" s="42">
        <v>912</v>
      </c>
      <c r="G135" s="42">
        <f t="shared" si="9"/>
        <v>5.7</v>
      </c>
      <c r="H135" s="43">
        <f t="shared" si="10"/>
        <v>136.80000000000001</v>
      </c>
      <c r="I135" s="42">
        <f t="shared" si="8"/>
        <v>169.07</v>
      </c>
    </row>
    <row r="136" spans="1:9" x14ac:dyDescent="0.25">
      <c r="A136" s="40" t="s">
        <v>525</v>
      </c>
      <c r="B136" s="41">
        <v>1</v>
      </c>
      <c r="C136" s="41">
        <v>206</v>
      </c>
      <c r="D136" s="41">
        <v>160</v>
      </c>
      <c r="E136" s="41">
        <v>46</v>
      </c>
      <c r="F136" s="42">
        <v>912</v>
      </c>
      <c r="G136" s="42">
        <f t="shared" si="9"/>
        <v>5.7</v>
      </c>
      <c r="H136" s="43">
        <f t="shared" si="10"/>
        <v>524.4</v>
      </c>
      <c r="I136" s="42">
        <f t="shared" si="8"/>
        <v>648.11</v>
      </c>
    </row>
    <row r="137" spans="1:9" x14ac:dyDescent="0.25">
      <c r="A137" s="40" t="s">
        <v>534</v>
      </c>
      <c r="B137" s="41">
        <v>1</v>
      </c>
      <c r="C137" s="41">
        <v>164</v>
      </c>
      <c r="D137" s="41">
        <v>160</v>
      </c>
      <c r="E137" s="41">
        <v>4</v>
      </c>
      <c r="F137" s="42">
        <v>1120</v>
      </c>
      <c r="G137" s="42">
        <f t="shared" si="9"/>
        <v>7</v>
      </c>
      <c r="H137" s="43">
        <f t="shared" si="10"/>
        <v>56</v>
      </c>
      <c r="I137" s="42">
        <f t="shared" si="8"/>
        <v>69.209999999999994</v>
      </c>
    </row>
    <row r="138" spans="1:9" x14ac:dyDescent="0.25">
      <c r="A138" s="40" t="s">
        <v>534</v>
      </c>
      <c r="B138" s="41">
        <v>1</v>
      </c>
      <c r="C138" s="41">
        <v>184</v>
      </c>
      <c r="D138" s="41">
        <v>160</v>
      </c>
      <c r="E138" s="41">
        <v>24</v>
      </c>
      <c r="F138" s="42">
        <v>1120</v>
      </c>
      <c r="G138" s="42">
        <f t="shared" si="9"/>
        <v>7</v>
      </c>
      <c r="H138" s="43">
        <f t="shared" si="10"/>
        <v>336</v>
      </c>
      <c r="I138" s="42">
        <f t="shared" si="8"/>
        <v>415.26</v>
      </c>
    </row>
    <row r="139" spans="1:9" x14ac:dyDescent="0.25">
      <c r="A139" s="40" t="s">
        <v>534</v>
      </c>
      <c r="B139" s="41">
        <v>1</v>
      </c>
      <c r="C139" s="41">
        <v>176</v>
      </c>
      <c r="D139" s="41">
        <v>160</v>
      </c>
      <c r="E139" s="41">
        <v>16</v>
      </c>
      <c r="F139" s="42">
        <v>912</v>
      </c>
      <c r="G139" s="42">
        <f t="shared" si="9"/>
        <v>5.7</v>
      </c>
      <c r="H139" s="43">
        <f t="shared" si="10"/>
        <v>182.4</v>
      </c>
      <c r="I139" s="42">
        <f t="shared" si="8"/>
        <v>225.43</v>
      </c>
    </row>
    <row r="140" spans="1:9" x14ac:dyDescent="0.25">
      <c r="A140" s="40" t="s">
        <v>534</v>
      </c>
      <c r="B140" s="41">
        <v>1</v>
      </c>
      <c r="C140" s="41">
        <v>210</v>
      </c>
      <c r="D140" s="41">
        <v>160</v>
      </c>
      <c r="E140" s="41">
        <v>50</v>
      </c>
      <c r="F140" s="42">
        <v>1120</v>
      </c>
      <c r="G140" s="42">
        <f t="shared" si="9"/>
        <v>7</v>
      </c>
      <c r="H140" s="43">
        <f t="shared" si="10"/>
        <v>700</v>
      </c>
      <c r="I140" s="42">
        <f t="shared" si="8"/>
        <v>865.13</v>
      </c>
    </row>
    <row r="141" spans="1:9" x14ac:dyDescent="0.25">
      <c r="A141" s="40" t="s">
        <v>534</v>
      </c>
      <c r="B141" s="41">
        <v>1</v>
      </c>
      <c r="C141" s="41">
        <v>194</v>
      </c>
      <c r="D141" s="41">
        <v>160</v>
      </c>
      <c r="E141" s="41">
        <v>34</v>
      </c>
      <c r="F141" s="42">
        <v>912</v>
      </c>
      <c r="G141" s="42">
        <f t="shared" si="9"/>
        <v>5.7</v>
      </c>
      <c r="H141" s="43">
        <f t="shared" si="10"/>
        <v>387.6</v>
      </c>
      <c r="I141" s="42">
        <f t="shared" si="8"/>
        <v>479.03</v>
      </c>
    </row>
    <row r="142" spans="1:9" x14ac:dyDescent="0.25">
      <c r="A142" s="40" t="s">
        <v>534</v>
      </c>
      <c r="B142" s="41">
        <v>1</v>
      </c>
      <c r="C142" s="41">
        <v>196</v>
      </c>
      <c r="D142" s="41">
        <v>160</v>
      </c>
      <c r="E142" s="41">
        <v>36</v>
      </c>
      <c r="F142" s="42">
        <v>1120</v>
      </c>
      <c r="G142" s="42">
        <f t="shared" si="9"/>
        <v>7</v>
      </c>
      <c r="H142" s="43">
        <f t="shared" si="10"/>
        <v>504</v>
      </c>
      <c r="I142" s="42">
        <f t="shared" ref="I142:I205" si="11">ROUND(H142*1.2359,2)</f>
        <v>622.89</v>
      </c>
    </row>
    <row r="143" spans="1:9" x14ac:dyDescent="0.25">
      <c r="A143" s="40" t="s">
        <v>534</v>
      </c>
      <c r="B143" s="41">
        <v>1</v>
      </c>
      <c r="C143" s="41">
        <v>204</v>
      </c>
      <c r="D143" s="41">
        <v>160</v>
      </c>
      <c r="E143" s="41">
        <v>44</v>
      </c>
      <c r="F143" s="42">
        <v>912</v>
      </c>
      <c r="G143" s="42">
        <f t="shared" si="9"/>
        <v>5.7</v>
      </c>
      <c r="H143" s="43">
        <f t="shared" si="10"/>
        <v>501.6</v>
      </c>
      <c r="I143" s="42">
        <f t="shared" si="11"/>
        <v>619.92999999999995</v>
      </c>
    </row>
    <row r="144" spans="1:9" x14ac:dyDescent="0.25">
      <c r="A144" s="40" t="s">
        <v>534</v>
      </c>
      <c r="B144" s="41">
        <v>1</v>
      </c>
      <c r="C144" s="41">
        <v>206</v>
      </c>
      <c r="D144" s="41">
        <v>160</v>
      </c>
      <c r="E144" s="41">
        <v>46</v>
      </c>
      <c r="F144" s="42">
        <v>912</v>
      </c>
      <c r="G144" s="42">
        <f t="shared" si="9"/>
        <v>5.7</v>
      </c>
      <c r="H144" s="43">
        <f t="shared" si="10"/>
        <v>524.4</v>
      </c>
      <c r="I144" s="42">
        <f t="shared" si="11"/>
        <v>648.11</v>
      </c>
    </row>
    <row r="145" spans="1:9" x14ac:dyDescent="0.25">
      <c r="A145" s="40" t="s">
        <v>535</v>
      </c>
      <c r="B145" s="41">
        <v>1</v>
      </c>
      <c r="C145" s="41">
        <v>184</v>
      </c>
      <c r="D145" s="41">
        <v>160</v>
      </c>
      <c r="E145" s="41">
        <v>24</v>
      </c>
      <c r="F145" s="42">
        <v>1120</v>
      </c>
      <c r="G145" s="42">
        <f t="shared" si="9"/>
        <v>7</v>
      </c>
      <c r="H145" s="43">
        <f t="shared" si="10"/>
        <v>336</v>
      </c>
      <c r="I145" s="42">
        <f t="shared" si="11"/>
        <v>415.26</v>
      </c>
    </row>
    <row r="146" spans="1:9" x14ac:dyDescent="0.25">
      <c r="A146" s="40" t="s">
        <v>532</v>
      </c>
      <c r="B146" s="41">
        <v>1</v>
      </c>
      <c r="C146" s="41">
        <v>200</v>
      </c>
      <c r="D146" s="41">
        <v>160</v>
      </c>
      <c r="E146" s="41">
        <v>40</v>
      </c>
      <c r="F146" s="42">
        <v>1120</v>
      </c>
      <c r="G146" s="42">
        <f t="shared" si="9"/>
        <v>7</v>
      </c>
      <c r="H146" s="43">
        <f t="shared" si="10"/>
        <v>560</v>
      </c>
      <c r="I146" s="42">
        <f t="shared" si="11"/>
        <v>692.1</v>
      </c>
    </row>
    <row r="147" spans="1:9" x14ac:dyDescent="0.25">
      <c r="A147" s="40" t="s">
        <v>535</v>
      </c>
      <c r="B147" s="41">
        <v>1</v>
      </c>
      <c r="C147" s="41">
        <v>181</v>
      </c>
      <c r="D147" s="41">
        <v>160</v>
      </c>
      <c r="E147" s="41">
        <v>21</v>
      </c>
      <c r="F147" s="42">
        <v>1120</v>
      </c>
      <c r="G147" s="42">
        <f t="shared" si="9"/>
        <v>7</v>
      </c>
      <c r="H147" s="43">
        <f t="shared" si="10"/>
        <v>294</v>
      </c>
      <c r="I147" s="42">
        <f t="shared" si="11"/>
        <v>363.35</v>
      </c>
    </row>
    <row r="148" spans="1:9" x14ac:dyDescent="0.25">
      <c r="A148" s="40" t="s">
        <v>536</v>
      </c>
      <c r="B148" s="41">
        <v>1</v>
      </c>
      <c r="C148" s="41">
        <v>206</v>
      </c>
      <c r="D148" s="41">
        <v>160</v>
      </c>
      <c r="E148" s="41">
        <v>46</v>
      </c>
      <c r="F148" s="42">
        <v>1120</v>
      </c>
      <c r="G148" s="42">
        <f t="shared" si="9"/>
        <v>7</v>
      </c>
      <c r="H148" s="43">
        <f t="shared" si="10"/>
        <v>644</v>
      </c>
      <c r="I148" s="42">
        <f t="shared" si="11"/>
        <v>795.92</v>
      </c>
    </row>
    <row r="149" spans="1:9" x14ac:dyDescent="0.25">
      <c r="A149" s="40" t="s">
        <v>535</v>
      </c>
      <c r="B149" s="41">
        <v>1</v>
      </c>
      <c r="C149" s="41">
        <v>192</v>
      </c>
      <c r="D149" s="41">
        <v>160</v>
      </c>
      <c r="E149" s="41">
        <v>32</v>
      </c>
      <c r="F149" s="42">
        <v>912</v>
      </c>
      <c r="G149" s="42">
        <f t="shared" si="9"/>
        <v>5.7</v>
      </c>
      <c r="H149" s="43">
        <f t="shared" si="10"/>
        <v>364.8</v>
      </c>
      <c r="I149" s="42">
        <f t="shared" si="11"/>
        <v>450.86</v>
      </c>
    </row>
    <row r="150" spans="1:9" x14ac:dyDescent="0.25">
      <c r="A150" s="40" t="s">
        <v>537</v>
      </c>
      <c r="B150" s="41">
        <v>1</v>
      </c>
      <c r="C150" s="41">
        <v>217</v>
      </c>
      <c r="D150" s="41">
        <v>160</v>
      </c>
      <c r="E150" s="41">
        <v>57</v>
      </c>
      <c r="F150" s="42">
        <v>1120</v>
      </c>
      <c r="G150" s="42">
        <f t="shared" si="9"/>
        <v>7</v>
      </c>
      <c r="H150" s="43">
        <f t="shared" si="10"/>
        <v>798</v>
      </c>
      <c r="I150" s="42">
        <f t="shared" si="11"/>
        <v>986.25</v>
      </c>
    </row>
    <row r="151" spans="1:9" x14ac:dyDescent="0.25">
      <c r="A151" s="40" t="s">
        <v>537</v>
      </c>
      <c r="B151" s="41">
        <v>1</v>
      </c>
      <c r="C151" s="41">
        <v>221</v>
      </c>
      <c r="D151" s="41">
        <v>160</v>
      </c>
      <c r="E151" s="41">
        <v>61</v>
      </c>
      <c r="F151" s="42">
        <v>1120</v>
      </c>
      <c r="G151" s="42">
        <f t="shared" si="9"/>
        <v>7</v>
      </c>
      <c r="H151" s="43">
        <f t="shared" si="10"/>
        <v>854</v>
      </c>
      <c r="I151" s="42">
        <f t="shared" si="11"/>
        <v>1055.46</v>
      </c>
    </row>
    <row r="152" spans="1:9" x14ac:dyDescent="0.25">
      <c r="A152" s="40" t="s">
        <v>537</v>
      </c>
      <c r="B152" s="41">
        <v>1</v>
      </c>
      <c r="C152" s="41">
        <v>168</v>
      </c>
      <c r="D152" s="41">
        <v>160</v>
      </c>
      <c r="E152" s="41">
        <v>8</v>
      </c>
      <c r="F152" s="42">
        <v>1120</v>
      </c>
      <c r="G152" s="42">
        <f t="shared" si="9"/>
        <v>7</v>
      </c>
      <c r="H152" s="43">
        <f t="shared" si="10"/>
        <v>112</v>
      </c>
      <c r="I152" s="42">
        <f t="shared" si="11"/>
        <v>138.41999999999999</v>
      </c>
    </row>
    <row r="153" spans="1:9" x14ac:dyDescent="0.25">
      <c r="A153" s="40" t="s">
        <v>537</v>
      </c>
      <c r="B153" s="41">
        <v>1</v>
      </c>
      <c r="C153" s="41">
        <v>168</v>
      </c>
      <c r="D153" s="41">
        <v>160</v>
      </c>
      <c r="E153" s="41">
        <v>8</v>
      </c>
      <c r="F153" s="42">
        <v>1120</v>
      </c>
      <c r="G153" s="42">
        <f t="shared" si="9"/>
        <v>7</v>
      </c>
      <c r="H153" s="43">
        <f t="shared" si="10"/>
        <v>112</v>
      </c>
      <c r="I153" s="42">
        <f t="shared" si="11"/>
        <v>138.41999999999999</v>
      </c>
    </row>
    <row r="154" spans="1:9" x14ac:dyDescent="0.25">
      <c r="A154" s="40" t="s">
        <v>537</v>
      </c>
      <c r="B154" s="41">
        <v>1</v>
      </c>
      <c r="C154" s="41">
        <v>168</v>
      </c>
      <c r="D154" s="41">
        <v>160</v>
      </c>
      <c r="E154" s="41">
        <v>8</v>
      </c>
      <c r="F154" s="42">
        <v>1120</v>
      </c>
      <c r="G154" s="42">
        <f t="shared" si="9"/>
        <v>7</v>
      </c>
      <c r="H154" s="43">
        <f t="shared" si="10"/>
        <v>112</v>
      </c>
      <c r="I154" s="42">
        <f t="shared" si="11"/>
        <v>138.41999999999999</v>
      </c>
    </row>
    <row r="155" spans="1:9" x14ac:dyDescent="0.25">
      <c r="A155" s="40" t="s">
        <v>537</v>
      </c>
      <c r="B155" s="41">
        <v>1</v>
      </c>
      <c r="C155" s="41">
        <v>192</v>
      </c>
      <c r="D155" s="41">
        <v>160</v>
      </c>
      <c r="E155" s="41">
        <v>32</v>
      </c>
      <c r="F155" s="42">
        <v>1120</v>
      </c>
      <c r="G155" s="42">
        <f t="shared" si="9"/>
        <v>7</v>
      </c>
      <c r="H155" s="43">
        <f t="shared" si="10"/>
        <v>448</v>
      </c>
      <c r="I155" s="42">
        <f t="shared" si="11"/>
        <v>553.67999999999995</v>
      </c>
    </row>
    <row r="156" spans="1:9" x14ac:dyDescent="0.25">
      <c r="A156" s="40" t="s">
        <v>537</v>
      </c>
      <c r="B156" s="41">
        <v>1</v>
      </c>
      <c r="C156" s="41">
        <v>176</v>
      </c>
      <c r="D156" s="41">
        <v>160</v>
      </c>
      <c r="E156" s="41">
        <v>16</v>
      </c>
      <c r="F156" s="42">
        <v>1120</v>
      </c>
      <c r="G156" s="42">
        <f t="shared" si="9"/>
        <v>7</v>
      </c>
      <c r="H156" s="43">
        <f t="shared" si="10"/>
        <v>224</v>
      </c>
      <c r="I156" s="42">
        <f t="shared" si="11"/>
        <v>276.83999999999997</v>
      </c>
    </row>
    <row r="157" spans="1:9" x14ac:dyDescent="0.25">
      <c r="A157" s="40" t="s">
        <v>537</v>
      </c>
      <c r="B157" s="41">
        <v>1</v>
      </c>
      <c r="C157" s="41">
        <v>188</v>
      </c>
      <c r="D157" s="41">
        <v>160</v>
      </c>
      <c r="E157" s="41">
        <v>28</v>
      </c>
      <c r="F157" s="42">
        <v>911.99999999999989</v>
      </c>
      <c r="G157" s="42">
        <f t="shared" si="9"/>
        <v>5.7</v>
      </c>
      <c r="H157" s="43">
        <f t="shared" si="10"/>
        <v>319.2</v>
      </c>
      <c r="I157" s="42">
        <f t="shared" si="11"/>
        <v>394.5</v>
      </c>
    </row>
    <row r="158" spans="1:9" x14ac:dyDescent="0.25">
      <c r="A158" s="40" t="s">
        <v>532</v>
      </c>
      <c r="B158" s="41">
        <v>1</v>
      </c>
      <c r="C158" s="41">
        <v>176</v>
      </c>
      <c r="D158" s="41">
        <v>160</v>
      </c>
      <c r="E158" s="41">
        <v>16</v>
      </c>
      <c r="F158" s="42">
        <v>1120</v>
      </c>
      <c r="G158" s="42">
        <f t="shared" si="9"/>
        <v>7</v>
      </c>
      <c r="H158" s="43">
        <f t="shared" si="10"/>
        <v>224</v>
      </c>
      <c r="I158" s="42">
        <f t="shared" si="11"/>
        <v>276.83999999999997</v>
      </c>
    </row>
    <row r="159" spans="1:9" ht="49.5" x14ac:dyDescent="0.25">
      <c r="A159" s="364" t="s">
        <v>18</v>
      </c>
      <c r="B159" s="365">
        <f>SUM(B160:B232)</f>
        <v>73</v>
      </c>
      <c r="C159" s="365"/>
      <c r="D159" s="365"/>
      <c r="E159" s="365">
        <f t="shared" ref="E159:I159" si="12">SUM(E160:E232)</f>
        <v>2570</v>
      </c>
      <c r="F159" s="365"/>
      <c r="G159" s="365"/>
      <c r="H159" s="366">
        <f t="shared" si="12"/>
        <v>25008.200000000004</v>
      </c>
      <c r="I159" s="366">
        <f t="shared" si="12"/>
        <v>30907.610000000008</v>
      </c>
    </row>
    <row r="160" spans="1:9" x14ac:dyDescent="0.25">
      <c r="A160" s="40" t="s">
        <v>538</v>
      </c>
      <c r="B160" s="41">
        <v>1</v>
      </c>
      <c r="C160" s="41">
        <v>192</v>
      </c>
      <c r="D160" s="41">
        <v>160</v>
      </c>
      <c r="E160" s="41">
        <v>32</v>
      </c>
      <c r="F160" s="42">
        <v>783.99999999999989</v>
      </c>
      <c r="G160" s="42">
        <f t="shared" ref="G160:G223" si="13">ROUND(F160/D160,2)</f>
        <v>4.9000000000000004</v>
      </c>
      <c r="H160" s="43">
        <f t="shared" ref="H160:H223" si="14">ROUND(E160*G160*2,2)</f>
        <v>313.60000000000002</v>
      </c>
      <c r="I160" s="42">
        <f t="shared" si="11"/>
        <v>387.58</v>
      </c>
    </row>
    <row r="161" spans="1:9" x14ac:dyDescent="0.25">
      <c r="A161" s="40" t="s">
        <v>538</v>
      </c>
      <c r="B161" s="41">
        <v>1</v>
      </c>
      <c r="C161" s="41">
        <v>192</v>
      </c>
      <c r="D161" s="41">
        <v>160</v>
      </c>
      <c r="E161" s="41">
        <v>32</v>
      </c>
      <c r="F161" s="42">
        <v>783.99999999999989</v>
      </c>
      <c r="G161" s="42">
        <f t="shared" si="13"/>
        <v>4.9000000000000004</v>
      </c>
      <c r="H161" s="43">
        <f t="shared" si="14"/>
        <v>313.60000000000002</v>
      </c>
      <c r="I161" s="42">
        <f t="shared" si="11"/>
        <v>387.58</v>
      </c>
    </row>
    <row r="162" spans="1:9" x14ac:dyDescent="0.25">
      <c r="A162" s="40" t="s">
        <v>538</v>
      </c>
      <c r="B162" s="41">
        <v>1</v>
      </c>
      <c r="C162" s="41">
        <v>184</v>
      </c>
      <c r="D162" s="41">
        <v>160</v>
      </c>
      <c r="E162" s="41">
        <v>24</v>
      </c>
      <c r="F162" s="42">
        <v>784</v>
      </c>
      <c r="G162" s="42">
        <f t="shared" si="13"/>
        <v>4.9000000000000004</v>
      </c>
      <c r="H162" s="43">
        <f t="shared" si="14"/>
        <v>235.2</v>
      </c>
      <c r="I162" s="42">
        <f t="shared" si="11"/>
        <v>290.68</v>
      </c>
    </row>
    <row r="163" spans="1:9" x14ac:dyDescent="0.25">
      <c r="A163" s="40" t="s">
        <v>538</v>
      </c>
      <c r="B163" s="41">
        <v>1</v>
      </c>
      <c r="C163" s="41">
        <v>176</v>
      </c>
      <c r="D163" s="41">
        <v>160</v>
      </c>
      <c r="E163" s="41">
        <v>16</v>
      </c>
      <c r="F163" s="42">
        <v>783.99999999999989</v>
      </c>
      <c r="G163" s="42">
        <f t="shared" si="13"/>
        <v>4.9000000000000004</v>
      </c>
      <c r="H163" s="43">
        <f t="shared" si="14"/>
        <v>156.80000000000001</v>
      </c>
      <c r="I163" s="42">
        <f t="shared" si="11"/>
        <v>193.79</v>
      </c>
    </row>
    <row r="164" spans="1:9" x14ac:dyDescent="0.25">
      <c r="A164" s="40" t="s">
        <v>538</v>
      </c>
      <c r="B164" s="41">
        <v>1</v>
      </c>
      <c r="C164" s="41">
        <v>216</v>
      </c>
      <c r="D164" s="41">
        <v>160</v>
      </c>
      <c r="E164" s="41">
        <v>56</v>
      </c>
      <c r="F164" s="42">
        <v>784</v>
      </c>
      <c r="G164" s="42">
        <f t="shared" si="13"/>
        <v>4.9000000000000004</v>
      </c>
      <c r="H164" s="43">
        <f t="shared" si="14"/>
        <v>548.79999999999995</v>
      </c>
      <c r="I164" s="42">
        <f t="shared" si="11"/>
        <v>678.26</v>
      </c>
    </row>
    <row r="165" spans="1:9" x14ac:dyDescent="0.25">
      <c r="A165" s="40" t="s">
        <v>538</v>
      </c>
      <c r="B165" s="41">
        <v>1</v>
      </c>
      <c r="C165" s="41">
        <v>218</v>
      </c>
      <c r="D165" s="41">
        <v>160</v>
      </c>
      <c r="E165" s="41">
        <v>58</v>
      </c>
      <c r="F165" s="42">
        <v>784</v>
      </c>
      <c r="G165" s="42">
        <f t="shared" si="13"/>
        <v>4.9000000000000004</v>
      </c>
      <c r="H165" s="43">
        <f t="shared" si="14"/>
        <v>568.4</v>
      </c>
      <c r="I165" s="42">
        <f t="shared" si="11"/>
        <v>702.49</v>
      </c>
    </row>
    <row r="166" spans="1:9" x14ac:dyDescent="0.25">
      <c r="A166" s="40" t="s">
        <v>538</v>
      </c>
      <c r="B166" s="41">
        <v>1</v>
      </c>
      <c r="C166" s="41">
        <v>196</v>
      </c>
      <c r="D166" s="41">
        <v>160</v>
      </c>
      <c r="E166" s="41">
        <v>36</v>
      </c>
      <c r="F166" s="42">
        <v>783.99999999999989</v>
      </c>
      <c r="G166" s="42">
        <f t="shared" si="13"/>
        <v>4.9000000000000004</v>
      </c>
      <c r="H166" s="43">
        <f t="shared" si="14"/>
        <v>352.8</v>
      </c>
      <c r="I166" s="42">
        <f t="shared" si="11"/>
        <v>436.03</v>
      </c>
    </row>
    <row r="167" spans="1:9" x14ac:dyDescent="0.25">
      <c r="A167" s="40" t="s">
        <v>538</v>
      </c>
      <c r="B167" s="41">
        <v>1</v>
      </c>
      <c r="C167" s="41">
        <v>201</v>
      </c>
      <c r="D167" s="41">
        <v>160</v>
      </c>
      <c r="E167" s="41">
        <v>41</v>
      </c>
      <c r="F167" s="42">
        <v>783.99999999999989</v>
      </c>
      <c r="G167" s="42">
        <f t="shared" si="13"/>
        <v>4.9000000000000004</v>
      </c>
      <c r="H167" s="43">
        <f t="shared" si="14"/>
        <v>401.8</v>
      </c>
      <c r="I167" s="42">
        <f t="shared" si="11"/>
        <v>496.58</v>
      </c>
    </row>
    <row r="168" spans="1:9" x14ac:dyDescent="0.25">
      <c r="A168" s="40" t="s">
        <v>538</v>
      </c>
      <c r="B168" s="41">
        <v>1</v>
      </c>
      <c r="C168" s="41">
        <v>185</v>
      </c>
      <c r="D168" s="41">
        <v>160</v>
      </c>
      <c r="E168" s="41">
        <v>25</v>
      </c>
      <c r="F168" s="42">
        <v>784</v>
      </c>
      <c r="G168" s="42">
        <f t="shared" si="13"/>
        <v>4.9000000000000004</v>
      </c>
      <c r="H168" s="43">
        <f t="shared" si="14"/>
        <v>245</v>
      </c>
      <c r="I168" s="42">
        <f t="shared" si="11"/>
        <v>302.8</v>
      </c>
    </row>
    <row r="169" spans="1:9" x14ac:dyDescent="0.25">
      <c r="A169" s="40" t="s">
        <v>538</v>
      </c>
      <c r="B169" s="41">
        <v>1</v>
      </c>
      <c r="C169" s="41">
        <v>178</v>
      </c>
      <c r="D169" s="41">
        <v>160</v>
      </c>
      <c r="E169" s="41">
        <v>18</v>
      </c>
      <c r="F169" s="42">
        <v>784</v>
      </c>
      <c r="G169" s="42">
        <f t="shared" si="13"/>
        <v>4.9000000000000004</v>
      </c>
      <c r="H169" s="43">
        <f t="shared" si="14"/>
        <v>176.4</v>
      </c>
      <c r="I169" s="42">
        <f t="shared" si="11"/>
        <v>218.01</v>
      </c>
    </row>
    <row r="170" spans="1:9" x14ac:dyDescent="0.25">
      <c r="A170" s="40" t="s">
        <v>538</v>
      </c>
      <c r="B170" s="41">
        <v>1</v>
      </c>
      <c r="C170" s="41">
        <v>177</v>
      </c>
      <c r="D170" s="41">
        <v>160</v>
      </c>
      <c r="E170" s="41">
        <v>17</v>
      </c>
      <c r="F170" s="42">
        <v>783.99999999999989</v>
      </c>
      <c r="G170" s="42">
        <f t="shared" si="13"/>
        <v>4.9000000000000004</v>
      </c>
      <c r="H170" s="43">
        <f t="shared" si="14"/>
        <v>166.6</v>
      </c>
      <c r="I170" s="42">
        <f t="shared" si="11"/>
        <v>205.9</v>
      </c>
    </row>
    <row r="171" spans="1:9" x14ac:dyDescent="0.25">
      <c r="A171" s="40" t="s">
        <v>538</v>
      </c>
      <c r="B171" s="41">
        <v>1</v>
      </c>
      <c r="C171" s="41">
        <v>186</v>
      </c>
      <c r="D171" s="41">
        <v>160</v>
      </c>
      <c r="E171" s="41">
        <v>26</v>
      </c>
      <c r="F171" s="42">
        <v>783.99999999999989</v>
      </c>
      <c r="G171" s="42">
        <f t="shared" si="13"/>
        <v>4.9000000000000004</v>
      </c>
      <c r="H171" s="43">
        <f t="shared" si="14"/>
        <v>254.8</v>
      </c>
      <c r="I171" s="42">
        <f t="shared" si="11"/>
        <v>314.91000000000003</v>
      </c>
    </row>
    <row r="172" spans="1:9" x14ac:dyDescent="0.25">
      <c r="A172" s="40" t="s">
        <v>538</v>
      </c>
      <c r="B172" s="41">
        <v>1</v>
      </c>
      <c r="C172" s="41">
        <v>162</v>
      </c>
      <c r="D172" s="41">
        <v>160</v>
      </c>
      <c r="E172" s="41">
        <v>2</v>
      </c>
      <c r="F172" s="42">
        <v>783.99999999999989</v>
      </c>
      <c r="G172" s="42">
        <f t="shared" si="13"/>
        <v>4.9000000000000004</v>
      </c>
      <c r="H172" s="43">
        <f t="shared" si="14"/>
        <v>19.600000000000001</v>
      </c>
      <c r="I172" s="42">
        <f t="shared" si="11"/>
        <v>24.22</v>
      </c>
    </row>
    <row r="173" spans="1:9" x14ac:dyDescent="0.25">
      <c r="A173" s="40" t="s">
        <v>538</v>
      </c>
      <c r="B173" s="41">
        <v>1</v>
      </c>
      <c r="C173" s="41">
        <v>249</v>
      </c>
      <c r="D173" s="41">
        <v>160</v>
      </c>
      <c r="E173" s="41">
        <v>89</v>
      </c>
      <c r="F173" s="42">
        <v>783.99999999999989</v>
      </c>
      <c r="G173" s="42">
        <f t="shared" si="13"/>
        <v>4.9000000000000004</v>
      </c>
      <c r="H173" s="43">
        <f t="shared" si="14"/>
        <v>872.2</v>
      </c>
      <c r="I173" s="42">
        <f t="shared" si="11"/>
        <v>1077.95</v>
      </c>
    </row>
    <row r="174" spans="1:9" x14ac:dyDescent="0.25">
      <c r="A174" s="40" t="s">
        <v>538</v>
      </c>
      <c r="B174" s="41">
        <v>1</v>
      </c>
      <c r="C174" s="41">
        <v>176</v>
      </c>
      <c r="D174" s="41">
        <v>160</v>
      </c>
      <c r="E174" s="41">
        <v>16</v>
      </c>
      <c r="F174" s="42">
        <v>784</v>
      </c>
      <c r="G174" s="42">
        <f t="shared" si="13"/>
        <v>4.9000000000000004</v>
      </c>
      <c r="H174" s="43">
        <f t="shared" si="14"/>
        <v>156.80000000000001</v>
      </c>
      <c r="I174" s="42">
        <f t="shared" si="11"/>
        <v>193.79</v>
      </c>
    </row>
    <row r="175" spans="1:9" x14ac:dyDescent="0.25">
      <c r="A175" s="40" t="s">
        <v>538</v>
      </c>
      <c r="B175" s="41">
        <v>1</v>
      </c>
      <c r="C175" s="41">
        <v>224</v>
      </c>
      <c r="D175" s="41">
        <v>160</v>
      </c>
      <c r="E175" s="41">
        <v>64</v>
      </c>
      <c r="F175" s="42">
        <v>783.99999999999989</v>
      </c>
      <c r="G175" s="42">
        <f t="shared" si="13"/>
        <v>4.9000000000000004</v>
      </c>
      <c r="H175" s="43">
        <f t="shared" si="14"/>
        <v>627.20000000000005</v>
      </c>
      <c r="I175" s="42">
        <f t="shared" si="11"/>
        <v>775.16</v>
      </c>
    </row>
    <row r="176" spans="1:9" x14ac:dyDescent="0.25">
      <c r="A176" s="40" t="s">
        <v>538</v>
      </c>
      <c r="B176" s="41">
        <v>1</v>
      </c>
      <c r="C176" s="41">
        <v>230</v>
      </c>
      <c r="D176" s="41">
        <v>160</v>
      </c>
      <c r="E176" s="41">
        <v>70</v>
      </c>
      <c r="F176" s="42">
        <v>845.21739130434776</v>
      </c>
      <c r="G176" s="42">
        <f t="shared" si="13"/>
        <v>5.28</v>
      </c>
      <c r="H176" s="43">
        <f t="shared" si="14"/>
        <v>739.2</v>
      </c>
      <c r="I176" s="42">
        <f t="shared" si="11"/>
        <v>913.58</v>
      </c>
    </row>
    <row r="177" spans="1:9" x14ac:dyDescent="0.25">
      <c r="A177" s="40" t="s">
        <v>538</v>
      </c>
      <c r="B177" s="41">
        <v>1</v>
      </c>
      <c r="C177" s="41">
        <v>176</v>
      </c>
      <c r="D177" s="41">
        <v>160</v>
      </c>
      <c r="E177" s="41">
        <v>16</v>
      </c>
      <c r="F177" s="42">
        <v>784</v>
      </c>
      <c r="G177" s="42">
        <f t="shared" si="13"/>
        <v>4.9000000000000004</v>
      </c>
      <c r="H177" s="43">
        <f t="shared" si="14"/>
        <v>156.80000000000001</v>
      </c>
      <c r="I177" s="42">
        <f t="shared" si="11"/>
        <v>193.79</v>
      </c>
    </row>
    <row r="178" spans="1:9" x14ac:dyDescent="0.25">
      <c r="A178" s="40" t="s">
        <v>538</v>
      </c>
      <c r="B178" s="41">
        <v>1</v>
      </c>
      <c r="C178" s="41">
        <v>217</v>
      </c>
      <c r="D178" s="41">
        <v>160</v>
      </c>
      <c r="E178" s="41">
        <v>57</v>
      </c>
      <c r="F178" s="42">
        <v>783.99999999999989</v>
      </c>
      <c r="G178" s="42">
        <f t="shared" si="13"/>
        <v>4.9000000000000004</v>
      </c>
      <c r="H178" s="43">
        <f t="shared" si="14"/>
        <v>558.6</v>
      </c>
      <c r="I178" s="42">
        <f t="shared" si="11"/>
        <v>690.37</v>
      </c>
    </row>
    <row r="179" spans="1:9" x14ac:dyDescent="0.25">
      <c r="A179" s="40" t="s">
        <v>538</v>
      </c>
      <c r="B179" s="41">
        <v>1</v>
      </c>
      <c r="C179" s="41">
        <v>216</v>
      </c>
      <c r="D179" s="41">
        <v>160</v>
      </c>
      <c r="E179" s="41">
        <v>56</v>
      </c>
      <c r="F179" s="42">
        <v>784</v>
      </c>
      <c r="G179" s="42">
        <f t="shared" si="13"/>
        <v>4.9000000000000004</v>
      </c>
      <c r="H179" s="43">
        <f t="shared" si="14"/>
        <v>548.79999999999995</v>
      </c>
      <c r="I179" s="42">
        <f t="shared" si="11"/>
        <v>678.26</v>
      </c>
    </row>
    <row r="180" spans="1:9" x14ac:dyDescent="0.25">
      <c r="A180" s="40" t="s">
        <v>538</v>
      </c>
      <c r="B180" s="41">
        <v>1</v>
      </c>
      <c r="C180" s="41">
        <v>208</v>
      </c>
      <c r="D180" s="41">
        <v>160</v>
      </c>
      <c r="E180" s="41">
        <v>48</v>
      </c>
      <c r="F180" s="42">
        <v>784</v>
      </c>
      <c r="G180" s="42">
        <f t="shared" si="13"/>
        <v>4.9000000000000004</v>
      </c>
      <c r="H180" s="43">
        <f t="shared" si="14"/>
        <v>470.4</v>
      </c>
      <c r="I180" s="42">
        <f t="shared" si="11"/>
        <v>581.37</v>
      </c>
    </row>
    <row r="181" spans="1:9" x14ac:dyDescent="0.25">
      <c r="A181" s="40" t="s">
        <v>538</v>
      </c>
      <c r="B181" s="41">
        <v>1</v>
      </c>
      <c r="C181" s="41">
        <v>216</v>
      </c>
      <c r="D181" s="41">
        <v>160</v>
      </c>
      <c r="E181" s="41">
        <v>56</v>
      </c>
      <c r="F181" s="42">
        <v>784</v>
      </c>
      <c r="G181" s="42">
        <f t="shared" si="13"/>
        <v>4.9000000000000004</v>
      </c>
      <c r="H181" s="43">
        <f t="shared" si="14"/>
        <v>548.79999999999995</v>
      </c>
      <c r="I181" s="42">
        <f t="shared" si="11"/>
        <v>678.26</v>
      </c>
    </row>
    <row r="182" spans="1:9" x14ac:dyDescent="0.25">
      <c r="A182" s="40" t="s">
        <v>538</v>
      </c>
      <c r="B182" s="41">
        <v>1</v>
      </c>
      <c r="C182" s="41">
        <v>208</v>
      </c>
      <c r="D182" s="41">
        <v>160</v>
      </c>
      <c r="E182" s="41">
        <v>48</v>
      </c>
      <c r="F182" s="42">
        <v>783.99999999999989</v>
      </c>
      <c r="G182" s="42">
        <f t="shared" si="13"/>
        <v>4.9000000000000004</v>
      </c>
      <c r="H182" s="43">
        <f t="shared" si="14"/>
        <v>470.4</v>
      </c>
      <c r="I182" s="42">
        <f t="shared" si="11"/>
        <v>581.37</v>
      </c>
    </row>
    <row r="183" spans="1:9" x14ac:dyDescent="0.25">
      <c r="A183" s="40" t="s">
        <v>538</v>
      </c>
      <c r="B183" s="41">
        <v>1</v>
      </c>
      <c r="C183" s="41">
        <v>207</v>
      </c>
      <c r="D183" s="41">
        <v>160</v>
      </c>
      <c r="E183" s="41">
        <v>47</v>
      </c>
      <c r="F183" s="42">
        <v>783.99999999999989</v>
      </c>
      <c r="G183" s="42">
        <f t="shared" si="13"/>
        <v>4.9000000000000004</v>
      </c>
      <c r="H183" s="43">
        <f t="shared" si="14"/>
        <v>460.6</v>
      </c>
      <c r="I183" s="42">
        <f t="shared" si="11"/>
        <v>569.26</v>
      </c>
    </row>
    <row r="184" spans="1:9" x14ac:dyDescent="0.25">
      <c r="A184" s="40" t="s">
        <v>538</v>
      </c>
      <c r="B184" s="41">
        <v>1</v>
      </c>
      <c r="C184" s="41">
        <v>192</v>
      </c>
      <c r="D184" s="41">
        <v>160</v>
      </c>
      <c r="E184" s="41">
        <v>32</v>
      </c>
      <c r="F184" s="42">
        <v>783.99999999999989</v>
      </c>
      <c r="G184" s="42">
        <f t="shared" si="13"/>
        <v>4.9000000000000004</v>
      </c>
      <c r="H184" s="43">
        <f t="shared" si="14"/>
        <v>313.60000000000002</v>
      </c>
      <c r="I184" s="42">
        <f t="shared" si="11"/>
        <v>387.58</v>
      </c>
    </row>
    <row r="185" spans="1:9" x14ac:dyDescent="0.25">
      <c r="A185" s="40" t="s">
        <v>538</v>
      </c>
      <c r="B185" s="41">
        <v>1</v>
      </c>
      <c r="C185" s="41">
        <v>184</v>
      </c>
      <c r="D185" s="41">
        <v>160</v>
      </c>
      <c r="E185" s="41">
        <v>24</v>
      </c>
      <c r="F185" s="42">
        <v>784</v>
      </c>
      <c r="G185" s="42">
        <f t="shared" si="13"/>
        <v>4.9000000000000004</v>
      </c>
      <c r="H185" s="43">
        <f t="shared" si="14"/>
        <v>235.2</v>
      </c>
      <c r="I185" s="42">
        <f t="shared" si="11"/>
        <v>290.68</v>
      </c>
    </row>
    <row r="186" spans="1:9" x14ac:dyDescent="0.25">
      <c r="A186" s="40" t="s">
        <v>538</v>
      </c>
      <c r="B186" s="41">
        <v>1</v>
      </c>
      <c r="C186" s="41">
        <v>168</v>
      </c>
      <c r="D186" s="41">
        <v>160</v>
      </c>
      <c r="E186" s="41">
        <v>8</v>
      </c>
      <c r="F186" s="42">
        <v>784</v>
      </c>
      <c r="G186" s="42">
        <f t="shared" si="13"/>
        <v>4.9000000000000004</v>
      </c>
      <c r="H186" s="43">
        <f t="shared" si="14"/>
        <v>78.400000000000006</v>
      </c>
      <c r="I186" s="42">
        <f t="shared" si="11"/>
        <v>96.89</v>
      </c>
    </row>
    <row r="187" spans="1:9" x14ac:dyDescent="0.25">
      <c r="A187" s="40" t="s">
        <v>538</v>
      </c>
      <c r="B187" s="41">
        <v>1</v>
      </c>
      <c r="C187" s="41">
        <v>169</v>
      </c>
      <c r="D187" s="41">
        <v>160</v>
      </c>
      <c r="E187" s="41">
        <v>9</v>
      </c>
      <c r="F187" s="42">
        <v>784</v>
      </c>
      <c r="G187" s="42">
        <f t="shared" si="13"/>
        <v>4.9000000000000004</v>
      </c>
      <c r="H187" s="43">
        <f t="shared" si="14"/>
        <v>88.2</v>
      </c>
      <c r="I187" s="42">
        <f t="shared" si="11"/>
        <v>109.01</v>
      </c>
    </row>
    <row r="188" spans="1:9" x14ac:dyDescent="0.25">
      <c r="A188" s="40" t="s">
        <v>538</v>
      </c>
      <c r="B188" s="41">
        <v>1</v>
      </c>
      <c r="C188" s="41">
        <v>173.5</v>
      </c>
      <c r="D188" s="41">
        <v>160</v>
      </c>
      <c r="E188" s="41">
        <v>13.5</v>
      </c>
      <c r="F188" s="42">
        <v>783.99999999999989</v>
      </c>
      <c r="G188" s="42">
        <f t="shared" si="13"/>
        <v>4.9000000000000004</v>
      </c>
      <c r="H188" s="43">
        <f t="shared" si="14"/>
        <v>132.30000000000001</v>
      </c>
      <c r="I188" s="42">
        <f t="shared" si="11"/>
        <v>163.51</v>
      </c>
    </row>
    <row r="189" spans="1:9" x14ac:dyDescent="0.25">
      <c r="A189" s="40" t="s">
        <v>538</v>
      </c>
      <c r="B189" s="41">
        <v>1</v>
      </c>
      <c r="C189" s="41">
        <v>164</v>
      </c>
      <c r="D189" s="41">
        <v>160</v>
      </c>
      <c r="E189" s="41">
        <v>4</v>
      </c>
      <c r="F189" s="42">
        <v>784</v>
      </c>
      <c r="G189" s="42">
        <f t="shared" si="13"/>
        <v>4.9000000000000004</v>
      </c>
      <c r="H189" s="43">
        <f t="shared" si="14"/>
        <v>39.200000000000003</v>
      </c>
      <c r="I189" s="42">
        <f t="shared" si="11"/>
        <v>48.45</v>
      </c>
    </row>
    <row r="190" spans="1:9" x14ac:dyDescent="0.25">
      <c r="A190" s="40" t="s">
        <v>538</v>
      </c>
      <c r="B190" s="41">
        <v>1</v>
      </c>
      <c r="C190" s="41">
        <v>184</v>
      </c>
      <c r="D190" s="41">
        <v>160</v>
      </c>
      <c r="E190" s="41">
        <v>24</v>
      </c>
      <c r="F190" s="42">
        <v>784</v>
      </c>
      <c r="G190" s="42">
        <f t="shared" si="13"/>
        <v>4.9000000000000004</v>
      </c>
      <c r="H190" s="43">
        <f t="shared" si="14"/>
        <v>235.2</v>
      </c>
      <c r="I190" s="42">
        <f t="shared" si="11"/>
        <v>290.68</v>
      </c>
    </row>
    <row r="191" spans="1:9" x14ac:dyDescent="0.25">
      <c r="A191" s="40" t="s">
        <v>538</v>
      </c>
      <c r="B191" s="41">
        <v>1</v>
      </c>
      <c r="C191" s="41">
        <v>186</v>
      </c>
      <c r="D191" s="41">
        <v>160</v>
      </c>
      <c r="E191" s="41">
        <v>26</v>
      </c>
      <c r="F191" s="42">
        <v>783.99999999999989</v>
      </c>
      <c r="G191" s="42">
        <f t="shared" si="13"/>
        <v>4.9000000000000004</v>
      </c>
      <c r="H191" s="43">
        <f t="shared" si="14"/>
        <v>254.8</v>
      </c>
      <c r="I191" s="42">
        <f t="shared" si="11"/>
        <v>314.91000000000003</v>
      </c>
    </row>
    <row r="192" spans="1:9" x14ac:dyDescent="0.25">
      <c r="A192" s="40" t="s">
        <v>538</v>
      </c>
      <c r="B192" s="41">
        <v>1</v>
      </c>
      <c r="C192" s="41">
        <v>162</v>
      </c>
      <c r="D192" s="41">
        <v>160</v>
      </c>
      <c r="E192" s="41">
        <v>2</v>
      </c>
      <c r="F192" s="42">
        <v>783.99999999999989</v>
      </c>
      <c r="G192" s="42">
        <f t="shared" si="13"/>
        <v>4.9000000000000004</v>
      </c>
      <c r="H192" s="43">
        <f t="shared" si="14"/>
        <v>19.600000000000001</v>
      </c>
      <c r="I192" s="42">
        <f t="shared" si="11"/>
        <v>24.22</v>
      </c>
    </row>
    <row r="193" spans="1:9" x14ac:dyDescent="0.25">
      <c r="A193" s="40" t="s">
        <v>538</v>
      </c>
      <c r="B193" s="41">
        <v>1</v>
      </c>
      <c r="C193" s="41">
        <v>188</v>
      </c>
      <c r="D193" s="41">
        <v>160</v>
      </c>
      <c r="E193" s="41">
        <v>28</v>
      </c>
      <c r="F193" s="42">
        <v>784</v>
      </c>
      <c r="G193" s="42">
        <f t="shared" si="13"/>
        <v>4.9000000000000004</v>
      </c>
      <c r="H193" s="43">
        <f t="shared" si="14"/>
        <v>274.39999999999998</v>
      </c>
      <c r="I193" s="42">
        <f t="shared" si="11"/>
        <v>339.13</v>
      </c>
    </row>
    <row r="194" spans="1:9" x14ac:dyDescent="0.25">
      <c r="A194" s="40" t="s">
        <v>538</v>
      </c>
      <c r="B194" s="41">
        <v>1</v>
      </c>
      <c r="C194" s="41">
        <v>236</v>
      </c>
      <c r="D194" s="41">
        <v>160</v>
      </c>
      <c r="E194" s="41">
        <v>76</v>
      </c>
      <c r="F194" s="42">
        <v>784</v>
      </c>
      <c r="G194" s="42">
        <f t="shared" si="13"/>
        <v>4.9000000000000004</v>
      </c>
      <c r="H194" s="43">
        <f t="shared" si="14"/>
        <v>744.8</v>
      </c>
      <c r="I194" s="42">
        <f t="shared" si="11"/>
        <v>920.5</v>
      </c>
    </row>
    <row r="195" spans="1:9" x14ac:dyDescent="0.25">
      <c r="A195" s="40" t="s">
        <v>538</v>
      </c>
      <c r="B195" s="41">
        <v>1</v>
      </c>
      <c r="C195" s="41">
        <v>194</v>
      </c>
      <c r="D195" s="41">
        <v>160</v>
      </c>
      <c r="E195" s="41">
        <v>34</v>
      </c>
      <c r="F195" s="42">
        <v>664</v>
      </c>
      <c r="G195" s="42">
        <f t="shared" si="13"/>
        <v>4.1500000000000004</v>
      </c>
      <c r="H195" s="43">
        <f t="shared" si="14"/>
        <v>282.2</v>
      </c>
      <c r="I195" s="42">
        <f t="shared" si="11"/>
        <v>348.77</v>
      </c>
    </row>
    <row r="196" spans="1:9" x14ac:dyDescent="0.25">
      <c r="A196" s="40" t="s">
        <v>538</v>
      </c>
      <c r="B196" s="41">
        <v>1</v>
      </c>
      <c r="C196" s="41">
        <v>188</v>
      </c>
      <c r="D196" s="41">
        <v>160</v>
      </c>
      <c r="E196" s="41">
        <v>28</v>
      </c>
      <c r="F196" s="42">
        <v>784</v>
      </c>
      <c r="G196" s="42">
        <f t="shared" si="13"/>
        <v>4.9000000000000004</v>
      </c>
      <c r="H196" s="43">
        <f t="shared" si="14"/>
        <v>274.39999999999998</v>
      </c>
      <c r="I196" s="42">
        <f t="shared" si="11"/>
        <v>339.13</v>
      </c>
    </row>
    <row r="197" spans="1:9" x14ac:dyDescent="0.25">
      <c r="A197" s="40" t="s">
        <v>538</v>
      </c>
      <c r="B197" s="41">
        <v>1</v>
      </c>
      <c r="C197" s="41">
        <v>186</v>
      </c>
      <c r="D197" s="41">
        <v>160</v>
      </c>
      <c r="E197" s="41">
        <v>26</v>
      </c>
      <c r="F197" s="42">
        <v>783.99999999999989</v>
      </c>
      <c r="G197" s="42">
        <f t="shared" si="13"/>
        <v>4.9000000000000004</v>
      </c>
      <c r="H197" s="43">
        <f t="shared" si="14"/>
        <v>254.8</v>
      </c>
      <c r="I197" s="42">
        <f t="shared" si="11"/>
        <v>314.91000000000003</v>
      </c>
    </row>
    <row r="198" spans="1:9" x14ac:dyDescent="0.25">
      <c r="A198" s="40" t="s">
        <v>538</v>
      </c>
      <c r="B198" s="41">
        <v>1</v>
      </c>
      <c r="C198" s="41">
        <v>212</v>
      </c>
      <c r="D198" s="41">
        <v>160</v>
      </c>
      <c r="E198" s="41">
        <v>52</v>
      </c>
      <c r="F198" s="42">
        <v>783.99999999999989</v>
      </c>
      <c r="G198" s="42">
        <f t="shared" si="13"/>
        <v>4.9000000000000004</v>
      </c>
      <c r="H198" s="43">
        <f t="shared" si="14"/>
        <v>509.6</v>
      </c>
      <c r="I198" s="42">
        <f t="shared" si="11"/>
        <v>629.80999999999995</v>
      </c>
    </row>
    <row r="199" spans="1:9" x14ac:dyDescent="0.25">
      <c r="A199" s="40" t="s">
        <v>538</v>
      </c>
      <c r="B199" s="41">
        <v>1</v>
      </c>
      <c r="C199" s="41">
        <v>220</v>
      </c>
      <c r="D199" s="41">
        <v>160</v>
      </c>
      <c r="E199" s="41">
        <v>60</v>
      </c>
      <c r="F199" s="42">
        <v>783.99999999999989</v>
      </c>
      <c r="G199" s="42">
        <f t="shared" si="13"/>
        <v>4.9000000000000004</v>
      </c>
      <c r="H199" s="43">
        <f t="shared" si="14"/>
        <v>588</v>
      </c>
      <c r="I199" s="42">
        <f t="shared" si="11"/>
        <v>726.71</v>
      </c>
    </row>
    <row r="200" spans="1:9" x14ac:dyDescent="0.25">
      <c r="A200" s="40" t="s">
        <v>538</v>
      </c>
      <c r="B200" s="41">
        <v>1</v>
      </c>
      <c r="C200" s="41">
        <v>222</v>
      </c>
      <c r="D200" s="41">
        <v>160</v>
      </c>
      <c r="E200" s="41">
        <v>62</v>
      </c>
      <c r="F200" s="42">
        <v>784</v>
      </c>
      <c r="G200" s="42">
        <f t="shared" si="13"/>
        <v>4.9000000000000004</v>
      </c>
      <c r="H200" s="43">
        <f t="shared" si="14"/>
        <v>607.6</v>
      </c>
      <c r="I200" s="42">
        <f t="shared" si="11"/>
        <v>750.93</v>
      </c>
    </row>
    <row r="201" spans="1:9" x14ac:dyDescent="0.25">
      <c r="A201" s="40" t="s">
        <v>538</v>
      </c>
      <c r="B201" s="41">
        <v>1</v>
      </c>
      <c r="C201" s="41">
        <v>200</v>
      </c>
      <c r="D201" s="41">
        <v>160</v>
      </c>
      <c r="E201" s="41">
        <v>40</v>
      </c>
      <c r="F201" s="42">
        <v>784</v>
      </c>
      <c r="G201" s="42">
        <f t="shared" si="13"/>
        <v>4.9000000000000004</v>
      </c>
      <c r="H201" s="43">
        <f t="shared" si="14"/>
        <v>392</v>
      </c>
      <c r="I201" s="42">
        <f t="shared" si="11"/>
        <v>484.47</v>
      </c>
    </row>
    <row r="202" spans="1:9" x14ac:dyDescent="0.25">
      <c r="A202" s="40" t="s">
        <v>538</v>
      </c>
      <c r="B202" s="41">
        <v>1</v>
      </c>
      <c r="C202" s="41">
        <v>184</v>
      </c>
      <c r="D202" s="41">
        <v>160</v>
      </c>
      <c r="E202" s="41">
        <v>24</v>
      </c>
      <c r="F202" s="42">
        <v>784</v>
      </c>
      <c r="G202" s="42">
        <f t="shared" si="13"/>
        <v>4.9000000000000004</v>
      </c>
      <c r="H202" s="43">
        <f t="shared" si="14"/>
        <v>235.2</v>
      </c>
      <c r="I202" s="42">
        <f t="shared" si="11"/>
        <v>290.68</v>
      </c>
    </row>
    <row r="203" spans="1:9" x14ac:dyDescent="0.25">
      <c r="A203" s="40" t="s">
        <v>538</v>
      </c>
      <c r="B203" s="41">
        <v>1</v>
      </c>
      <c r="C203" s="41">
        <v>184</v>
      </c>
      <c r="D203" s="41">
        <v>160</v>
      </c>
      <c r="E203" s="41">
        <v>24</v>
      </c>
      <c r="F203" s="42">
        <v>784</v>
      </c>
      <c r="G203" s="42">
        <f t="shared" si="13"/>
        <v>4.9000000000000004</v>
      </c>
      <c r="H203" s="43">
        <f t="shared" si="14"/>
        <v>235.2</v>
      </c>
      <c r="I203" s="42">
        <f t="shared" si="11"/>
        <v>290.68</v>
      </c>
    </row>
    <row r="204" spans="1:9" x14ac:dyDescent="0.25">
      <c r="A204" s="40" t="s">
        <v>538</v>
      </c>
      <c r="B204" s="41">
        <v>1</v>
      </c>
      <c r="C204" s="41">
        <v>208</v>
      </c>
      <c r="D204" s="41">
        <v>160</v>
      </c>
      <c r="E204" s="41">
        <v>48</v>
      </c>
      <c r="F204" s="42">
        <v>784</v>
      </c>
      <c r="G204" s="42">
        <f t="shared" si="13"/>
        <v>4.9000000000000004</v>
      </c>
      <c r="H204" s="43">
        <f t="shared" si="14"/>
        <v>470.4</v>
      </c>
      <c r="I204" s="42">
        <f t="shared" si="11"/>
        <v>581.37</v>
      </c>
    </row>
    <row r="205" spans="1:9" x14ac:dyDescent="0.25">
      <c r="A205" s="40" t="s">
        <v>538</v>
      </c>
      <c r="B205" s="41">
        <v>1</v>
      </c>
      <c r="C205" s="41">
        <v>200</v>
      </c>
      <c r="D205" s="41">
        <v>160</v>
      </c>
      <c r="E205" s="41">
        <v>40</v>
      </c>
      <c r="F205" s="42">
        <v>784</v>
      </c>
      <c r="G205" s="42">
        <f t="shared" si="13"/>
        <v>4.9000000000000004</v>
      </c>
      <c r="H205" s="43">
        <f t="shared" si="14"/>
        <v>392</v>
      </c>
      <c r="I205" s="42">
        <f t="shared" si="11"/>
        <v>484.47</v>
      </c>
    </row>
    <row r="206" spans="1:9" x14ac:dyDescent="0.25">
      <c r="A206" s="40" t="s">
        <v>538</v>
      </c>
      <c r="B206" s="41">
        <v>1</v>
      </c>
      <c r="C206" s="41">
        <v>228</v>
      </c>
      <c r="D206" s="41">
        <v>160</v>
      </c>
      <c r="E206" s="41">
        <v>68</v>
      </c>
      <c r="F206" s="42">
        <v>784</v>
      </c>
      <c r="G206" s="42">
        <f t="shared" si="13"/>
        <v>4.9000000000000004</v>
      </c>
      <c r="H206" s="43">
        <f t="shared" si="14"/>
        <v>666.4</v>
      </c>
      <c r="I206" s="42">
        <f t="shared" ref="I206:I269" si="15">ROUND(H206*1.2359,2)</f>
        <v>823.6</v>
      </c>
    </row>
    <row r="207" spans="1:9" x14ac:dyDescent="0.25">
      <c r="A207" s="40" t="s">
        <v>538</v>
      </c>
      <c r="B207" s="41">
        <v>1</v>
      </c>
      <c r="C207" s="41">
        <v>184</v>
      </c>
      <c r="D207" s="41">
        <v>160</v>
      </c>
      <c r="E207" s="41">
        <v>24</v>
      </c>
      <c r="F207" s="42">
        <v>663.99999999999989</v>
      </c>
      <c r="G207" s="42">
        <f t="shared" si="13"/>
        <v>4.1500000000000004</v>
      </c>
      <c r="H207" s="43">
        <f t="shared" si="14"/>
        <v>199.2</v>
      </c>
      <c r="I207" s="42">
        <f t="shared" si="15"/>
        <v>246.19</v>
      </c>
    </row>
    <row r="208" spans="1:9" x14ac:dyDescent="0.25">
      <c r="A208" s="40" t="s">
        <v>538</v>
      </c>
      <c r="B208" s="41">
        <v>1</v>
      </c>
      <c r="C208" s="41">
        <v>192</v>
      </c>
      <c r="D208" s="41">
        <v>160</v>
      </c>
      <c r="E208" s="41">
        <v>32</v>
      </c>
      <c r="F208" s="42">
        <v>783.99999999999989</v>
      </c>
      <c r="G208" s="42">
        <f t="shared" si="13"/>
        <v>4.9000000000000004</v>
      </c>
      <c r="H208" s="43">
        <f t="shared" si="14"/>
        <v>313.60000000000002</v>
      </c>
      <c r="I208" s="42">
        <f t="shared" si="15"/>
        <v>387.58</v>
      </c>
    </row>
    <row r="209" spans="1:9" x14ac:dyDescent="0.25">
      <c r="A209" s="40" t="s">
        <v>538</v>
      </c>
      <c r="B209" s="41">
        <v>1</v>
      </c>
      <c r="C209" s="41">
        <v>184</v>
      </c>
      <c r="D209" s="41">
        <v>160</v>
      </c>
      <c r="E209" s="41">
        <v>24</v>
      </c>
      <c r="F209" s="42">
        <v>784</v>
      </c>
      <c r="G209" s="42">
        <f t="shared" si="13"/>
        <v>4.9000000000000004</v>
      </c>
      <c r="H209" s="43">
        <f t="shared" si="14"/>
        <v>235.2</v>
      </c>
      <c r="I209" s="42">
        <f t="shared" si="15"/>
        <v>290.68</v>
      </c>
    </row>
    <row r="210" spans="1:9" x14ac:dyDescent="0.25">
      <c r="A210" s="40" t="s">
        <v>538</v>
      </c>
      <c r="B210" s="41">
        <v>1</v>
      </c>
      <c r="C210" s="41">
        <v>205.5</v>
      </c>
      <c r="D210" s="41">
        <v>160</v>
      </c>
      <c r="E210" s="41">
        <v>45.5</v>
      </c>
      <c r="F210" s="42">
        <v>784</v>
      </c>
      <c r="G210" s="42">
        <f t="shared" si="13"/>
        <v>4.9000000000000004</v>
      </c>
      <c r="H210" s="43">
        <f t="shared" si="14"/>
        <v>445.9</v>
      </c>
      <c r="I210" s="42">
        <f t="shared" si="15"/>
        <v>551.09</v>
      </c>
    </row>
    <row r="211" spans="1:9" x14ac:dyDescent="0.25">
      <c r="A211" s="40" t="s">
        <v>538</v>
      </c>
      <c r="B211" s="41">
        <v>1</v>
      </c>
      <c r="C211" s="41">
        <v>200</v>
      </c>
      <c r="D211" s="41">
        <v>160</v>
      </c>
      <c r="E211" s="41">
        <v>40</v>
      </c>
      <c r="F211" s="42">
        <v>784</v>
      </c>
      <c r="G211" s="42">
        <f t="shared" si="13"/>
        <v>4.9000000000000004</v>
      </c>
      <c r="H211" s="43">
        <f t="shared" si="14"/>
        <v>392</v>
      </c>
      <c r="I211" s="42">
        <f t="shared" si="15"/>
        <v>484.47</v>
      </c>
    </row>
    <row r="212" spans="1:9" x14ac:dyDescent="0.25">
      <c r="A212" s="40" t="s">
        <v>538</v>
      </c>
      <c r="B212" s="41">
        <v>1</v>
      </c>
      <c r="C212" s="41">
        <v>207</v>
      </c>
      <c r="D212" s="41">
        <v>160</v>
      </c>
      <c r="E212" s="41">
        <v>47</v>
      </c>
      <c r="F212" s="42">
        <v>783.99999999999989</v>
      </c>
      <c r="G212" s="42">
        <f t="shared" si="13"/>
        <v>4.9000000000000004</v>
      </c>
      <c r="H212" s="43">
        <f t="shared" si="14"/>
        <v>460.6</v>
      </c>
      <c r="I212" s="42">
        <f t="shared" si="15"/>
        <v>569.26</v>
      </c>
    </row>
    <row r="213" spans="1:9" x14ac:dyDescent="0.25">
      <c r="A213" s="40" t="s">
        <v>538</v>
      </c>
      <c r="B213" s="41">
        <v>1</v>
      </c>
      <c r="C213" s="41">
        <v>213</v>
      </c>
      <c r="D213" s="41">
        <v>160</v>
      </c>
      <c r="E213" s="41">
        <v>53</v>
      </c>
      <c r="F213" s="42">
        <v>784</v>
      </c>
      <c r="G213" s="42">
        <f t="shared" si="13"/>
        <v>4.9000000000000004</v>
      </c>
      <c r="H213" s="43">
        <f t="shared" si="14"/>
        <v>519.4</v>
      </c>
      <c r="I213" s="42">
        <f t="shared" si="15"/>
        <v>641.92999999999995</v>
      </c>
    </row>
    <row r="214" spans="1:9" x14ac:dyDescent="0.25">
      <c r="A214" s="40" t="s">
        <v>538</v>
      </c>
      <c r="B214" s="41">
        <v>1</v>
      </c>
      <c r="C214" s="41">
        <v>216</v>
      </c>
      <c r="D214" s="41">
        <v>160</v>
      </c>
      <c r="E214" s="41">
        <v>56</v>
      </c>
      <c r="F214" s="42">
        <v>663.99999999999989</v>
      </c>
      <c r="G214" s="42">
        <f t="shared" si="13"/>
        <v>4.1500000000000004</v>
      </c>
      <c r="H214" s="43">
        <f t="shared" si="14"/>
        <v>464.8</v>
      </c>
      <c r="I214" s="42">
        <f t="shared" si="15"/>
        <v>574.45000000000005</v>
      </c>
    </row>
    <row r="215" spans="1:9" x14ac:dyDescent="0.25">
      <c r="A215" s="40" t="s">
        <v>538</v>
      </c>
      <c r="B215" s="41">
        <v>1</v>
      </c>
      <c r="C215" s="41">
        <v>192</v>
      </c>
      <c r="D215" s="41">
        <v>160</v>
      </c>
      <c r="E215" s="41">
        <v>32</v>
      </c>
      <c r="F215" s="42">
        <v>783.99999999999989</v>
      </c>
      <c r="G215" s="42">
        <f t="shared" si="13"/>
        <v>4.9000000000000004</v>
      </c>
      <c r="H215" s="43">
        <f t="shared" si="14"/>
        <v>313.60000000000002</v>
      </c>
      <c r="I215" s="42">
        <f t="shared" si="15"/>
        <v>387.58</v>
      </c>
    </row>
    <row r="216" spans="1:9" x14ac:dyDescent="0.25">
      <c r="A216" s="40" t="s">
        <v>538</v>
      </c>
      <c r="B216" s="41">
        <v>1</v>
      </c>
      <c r="C216" s="41">
        <v>216</v>
      </c>
      <c r="D216" s="41">
        <v>160</v>
      </c>
      <c r="E216" s="41">
        <v>56</v>
      </c>
      <c r="F216" s="42">
        <v>784</v>
      </c>
      <c r="G216" s="42">
        <f t="shared" si="13"/>
        <v>4.9000000000000004</v>
      </c>
      <c r="H216" s="43">
        <f t="shared" si="14"/>
        <v>548.79999999999995</v>
      </c>
      <c r="I216" s="42">
        <f t="shared" si="15"/>
        <v>678.26</v>
      </c>
    </row>
    <row r="217" spans="1:9" x14ac:dyDescent="0.25">
      <c r="A217" s="40" t="s">
        <v>538</v>
      </c>
      <c r="B217" s="41">
        <v>1</v>
      </c>
      <c r="C217" s="41">
        <v>215</v>
      </c>
      <c r="D217" s="41">
        <v>160</v>
      </c>
      <c r="E217" s="41">
        <v>55</v>
      </c>
      <c r="F217" s="42">
        <v>784</v>
      </c>
      <c r="G217" s="42">
        <f t="shared" si="13"/>
        <v>4.9000000000000004</v>
      </c>
      <c r="H217" s="43">
        <f t="shared" si="14"/>
        <v>539</v>
      </c>
      <c r="I217" s="42">
        <f t="shared" si="15"/>
        <v>666.15</v>
      </c>
    </row>
    <row r="218" spans="1:9" x14ac:dyDescent="0.25">
      <c r="A218" s="40" t="s">
        <v>538</v>
      </c>
      <c r="B218" s="41">
        <v>1</v>
      </c>
      <c r="C218" s="41">
        <v>224</v>
      </c>
      <c r="D218" s="41">
        <v>160</v>
      </c>
      <c r="E218" s="41">
        <v>64</v>
      </c>
      <c r="F218" s="42">
        <v>784</v>
      </c>
      <c r="G218" s="42">
        <f t="shared" si="13"/>
        <v>4.9000000000000004</v>
      </c>
      <c r="H218" s="43">
        <f t="shared" si="14"/>
        <v>627.20000000000005</v>
      </c>
      <c r="I218" s="42">
        <f t="shared" si="15"/>
        <v>775.16</v>
      </c>
    </row>
    <row r="219" spans="1:9" x14ac:dyDescent="0.25">
      <c r="A219" s="40" t="s">
        <v>538</v>
      </c>
      <c r="B219" s="41">
        <v>1</v>
      </c>
      <c r="C219" s="41">
        <v>216</v>
      </c>
      <c r="D219" s="41">
        <v>160</v>
      </c>
      <c r="E219" s="41">
        <v>56</v>
      </c>
      <c r="F219" s="42">
        <v>784</v>
      </c>
      <c r="G219" s="42">
        <f t="shared" si="13"/>
        <v>4.9000000000000004</v>
      </c>
      <c r="H219" s="43">
        <f t="shared" si="14"/>
        <v>548.79999999999995</v>
      </c>
      <c r="I219" s="42">
        <f t="shared" si="15"/>
        <v>678.26</v>
      </c>
    </row>
    <row r="220" spans="1:9" x14ac:dyDescent="0.25">
      <c r="A220" s="40" t="s">
        <v>538</v>
      </c>
      <c r="B220" s="41">
        <v>1</v>
      </c>
      <c r="C220" s="41">
        <v>199</v>
      </c>
      <c r="D220" s="41">
        <v>160</v>
      </c>
      <c r="E220" s="41">
        <v>39</v>
      </c>
      <c r="F220" s="42">
        <v>784</v>
      </c>
      <c r="G220" s="42">
        <f t="shared" si="13"/>
        <v>4.9000000000000004</v>
      </c>
      <c r="H220" s="43">
        <f t="shared" si="14"/>
        <v>382.2</v>
      </c>
      <c r="I220" s="42">
        <f t="shared" si="15"/>
        <v>472.36</v>
      </c>
    </row>
    <row r="221" spans="1:9" x14ac:dyDescent="0.25">
      <c r="A221" s="40" t="s">
        <v>538</v>
      </c>
      <c r="B221" s="41">
        <v>1</v>
      </c>
      <c r="C221" s="41">
        <v>192</v>
      </c>
      <c r="D221" s="41">
        <v>160</v>
      </c>
      <c r="E221" s="41">
        <v>32</v>
      </c>
      <c r="F221" s="42">
        <v>783.99999999999989</v>
      </c>
      <c r="G221" s="42">
        <f t="shared" si="13"/>
        <v>4.9000000000000004</v>
      </c>
      <c r="H221" s="43">
        <f t="shared" si="14"/>
        <v>313.60000000000002</v>
      </c>
      <c r="I221" s="42">
        <f t="shared" si="15"/>
        <v>387.58</v>
      </c>
    </row>
    <row r="222" spans="1:9" x14ac:dyDescent="0.25">
      <c r="A222" s="40" t="s">
        <v>538</v>
      </c>
      <c r="B222" s="41">
        <v>1</v>
      </c>
      <c r="C222" s="41">
        <v>192</v>
      </c>
      <c r="D222" s="41">
        <v>160</v>
      </c>
      <c r="E222" s="41">
        <v>32</v>
      </c>
      <c r="F222" s="42">
        <v>663.99999999999989</v>
      </c>
      <c r="G222" s="42">
        <f t="shared" si="13"/>
        <v>4.1500000000000004</v>
      </c>
      <c r="H222" s="43">
        <f t="shared" si="14"/>
        <v>265.60000000000002</v>
      </c>
      <c r="I222" s="42">
        <f t="shared" si="15"/>
        <v>328.26</v>
      </c>
    </row>
    <row r="223" spans="1:9" x14ac:dyDescent="0.25">
      <c r="A223" s="40" t="s">
        <v>538</v>
      </c>
      <c r="B223" s="41">
        <v>1</v>
      </c>
      <c r="C223" s="41">
        <v>200</v>
      </c>
      <c r="D223" s="41">
        <v>160</v>
      </c>
      <c r="E223" s="41">
        <v>40</v>
      </c>
      <c r="F223" s="42">
        <v>783.99999999999989</v>
      </c>
      <c r="G223" s="42">
        <f t="shared" si="13"/>
        <v>4.9000000000000004</v>
      </c>
      <c r="H223" s="43">
        <f t="shared" si="14"/>
        <v>392</v>
      </c>
      <c r="I223" s="42">
        <f t="shared" si="15"/>
        <v>484.47</v>
      </c>
    </row>
    <row r="224" spans="1:9" x14ac:dyDescent="0.25">
      <c r="A224" s="40" t="s">
        <v>538</v>
      </c>
      <c r="B224" s="41">
        <v>1</v>
      </c>
      <c r="C224" s="41">
        <v>184</v>
      </c>
      <c r="D224" s="41">
        <v>160</v>
      </c>
      <c r="E224" s="41">
        <v>24</v>
      </c>
      <c r="F224" s="42">
        <v>784</v>
      </c>
      <c r="G224" s="42">
        <f t="shared" ref="G224:G232" si="16">ROUND(F224/D224,2)</f>
        <v>4.9000000000000004</v>
      </c>
      <c r="H224" s="43">
        <f t="shared" ref="H224:H232" si="17">ROUND(E224*G224*2,2)</f>
        <v>235.2</v>
      </c>
      <c r="I224" s="42">
        <f t="shared" si="15"/>
        <v>290.68</v>
      </c>
    </row>
    <row r="225" spans="1:9" x14ac:dyDescent="0.25">
      <c r="A225" s="40" t="s">
        <v>538</v>
      </c>
      <c r="B225" s="41">
        <v>1</v>
      </c>
      <c r="C225" s="41">
        <v>192</v>
      </c>
      <c r="D225" s="41">
        <v>160</v>
      </c>
      <c r="E225" s="41">
        <v>32</v>
      </c>
      <c r="F225" s="42">
        <v>783.99999999999989</v>
      </c>
      <c r="G225" s="42">
        <f t="shared" si="16"/>
        <v>4.9000000000000004</v>
      </c>
      <c r="H225" s="43">
        <f t="shared" si="17"/>
        <v>313.60000000000002</v>
      </c>
      <c r="I225" s="42">
        <f t="shared" si="15"/>
        <v>387.58</v>
      </c>
    </row>
    <row r="226" spans="1:9" x14ac:dyDescent="0.25">
      <c r="A226" s="40" t="s">
        <v>538</v>
      </c>
      <c r="B226" s="41">
        <v>1</v>
      </c>
      <c r="C226" s="41">
        <v>172</v>
      </c>
      <c r="D226" s="41">
        <v>160</v>
      </c>
      <c r="E226" s="41">
        <v>12</v>
      </c>
      <c r="F226" s="42">
        <v>784</v>
      </c>
      <c r="G226" s="42">
        <f t="shared" si="16"/>
        <v>4.9000000000000004</v>
      </c>
      <c r="H226" s="43">
        <f t="shared" si="17"/>
        <v>117.6</v>
      </c>
      <c r="I226" s="42">
        <f t="shared" si="15"/>
        <v>145.34</v>
      </c>
    </row>
    <row r="227" spans="1:9" x14ac:dyDescent="0.25">
      <c r="A227" s="40" t="s">
        <v>538</v>
      </c>
      <c r="B227" s="41">
        <v>1</v>
      </c>
      <c r="C227" s="41">
        <v>168</v>
      </c>
      <c r="D227" s="41">
        <v>160</v>
      </c>
      <c r="E227" s="41">
        <v>8</v>
      </c>
      <c r="F227" s="42">
        <v>664</v>
      </c>
      <c r="G227" s="42">
        <f t="shared" si="16"/>
        <v>4.1500000000000004</v>
      </c>
      <c r="H227" s="43">
        <f t="shared" si="17"/>
        <v>66.400000000000006</v>
      </c>
      <c r="I227" s="42">
        <f t="shared" si="15"/>
        <v>82.06</v>
      </c>
    </row>
    <row r="228" spans="1:9" x14ac:dyDescent="0.25">
      <c r="A228" s="40" t="s">
        <v>538</v>
      </c>
      <c r="B228" s="41">
        <v>1</v>
      </c>
      <c r="C228" s="41">
        <v>168</v>
      </c>
      <c r="D228" s="41">
        <v>160</v>
      </c>
      <c r="E228" s="41">
        <v>8</v>
      </c>
      <c r="F228" s="42">
        <v>784</v>
      </c>
      <c r="G228" s="42">
        <f t="shared" si="16"/>
        <v>4.9000000000000004</v>
      </c>
      <c r="H228" s="43">
        <f t="shared" si="17"/>
        <v>78.400000000000006</v>
      </c>
      <c r="I228" s="42">
        <f t="shared" si="15"/>
        <v>96.89</v>
      </c>
    </row>
    <row r="229" spans="1:9" x14ac:dyDescent="0.25">
      <c r="A229" s="40" t="s">
        <v>538</v>
      </c>
      <c r="B229" s="41">
        <v>1</v>
      </c>
      <c r="C229" s="41">
        <v>176</v>
      </c>
      <c r="D229" s="41">
        <v>160</v>
      </c>
      <c r="E229" s="41">
        <v>16</v>
      </c>
      <c r="F229" s="42">
        <v>783.99999999999989</v>
      </c>
      <c r="G229" s="42">
        <f t="shared" si="16"/>
        <v>4.9000000000000004</v>
      </c>
      <c r="H229" s="43">
        <f t="shared" si="17"/>
        <v>156.80000000000001</v>
      </c>
      <c r="I229" s="42">
        <f t="shared" si="15"/>
        <v>193.79</v>
      </c>
    </row>
    <row r="230" spans="1:9" x14ac:dyDescent="0.25">
      <c r="A230" s="40" t="s">
        <v>538</v>
      </c>
      <c r="B230" s="41">
        <v>1</v>
      </c>
      <c r="C230" s="41">
        <v>184</v>
      </c>
      <c r="D230" s="41">
        <v>160</v>
      </c>
      <c r="E230" s="41">
        <v>24</v>
      </c>
      <c r="F230" s="42">
        <v>784</v>
      </c>
      <c r="G230" s="42">
        <f t="shared" si="16"/>
        <v>4.9000000000000004</v>
      </c>
      <c r="H230" s="43">
        <f t="shared" si="17"/>
        <v>235.2</v>
      </c>
      <c r="I230" s="42">
        <f t="shared" si="15"/>
        <v>290.68</v>
      </c>
    </row>
    <row r="231" spans="1:9" x14ac:dyDescent="0.25">
      <c r="A231" s="40" t="s">
        <v>538</v>
      </c>
      <c r="B231" s="41">
        <v>1</v>
      </c>
      <c r="C231" s="41">
        <v>168</v>
      </c>
      <c r="D231" s="41">
        <v>160</v>
      </c>
      <c r="E231" s="41">
        <v>8</v>
      </c>
      <c r="F231" s="42">
        <v>784</v>
      </c>
      <c r="G231" s="42">
        <f t="shared" si="16"/>
        <v>4.9000000000000004</v>
      </c>
      <c r="H231" s="43">
        <f t="shared" si="17"/>
        <v>78.400000000000006</v>
      </c>
      <c r="I231" s="42">
        <f t="shared" si="15"/>
        <v>96.89</v>
      </c>
    </row>
    <row r="232" spans="1:9" x14ac:dyDescent="0.25">
      <c r="A232" s="40" t="s">
        <v>538</v>
      </c>
      <c r="B232" s="41">
        <v>1</v>
      </c>
      <c r="C232" s="41">
        <v>168</v>
      </c>
      <c r="D232" s="41">
        <v>160</v>
      </c>
      <c r="E232" s="41">
        <v>8</v>
      </c>
      <c r="F232" s="42">
        <v>784</v>
      </c>
      <c r="G232" s="42">
        <f t="shared" si="16"/>
        <v>4.9000000000000004</v>
      </c>
      <c r="H232" s="43">
        <f t="shared" si="17"/>
        <v>78.400000000000006</v>
      </c>
      <c r="I232" s="42">
        <f t="shared" si="15"/>
        <v>96.89</v>
      </c>
    </row>
    <row r="233" spans="1:9" ht="36" customHeight="1" x14ac:dyDescent="0.25">
      <c r="A233" s="364" t="s">
        <v>19</v>
      </c>
      <c r="B233" s="365">
        <f>SUM(B234:B269)</f>
        <v>36</v>
      </c>
      <c r="C233" s="365"/>
      <c r="D233" s="365"/>
      <c r="E233" s="365">
        <f t="shared" ref="E233:I233" si="18">SUM(E234:E269)</f>
        <v>450</v>
      </c>
      <c r="F233" s="365"/>
      <c r="G233" s="365"/>
      <c r="H233" s="366">
        <f t="shared" si="18"/>
        <v>3689.3999999999996</v>
      </c>
      <c r="I233" s="366">
        <f t="shared" si="18"/>
        <v>4559.7300000000014</v>
      </c>
    </row>
    <row r="234" spans="1:9" x14ac:dyDescent="0.25">
      <c r="A234" s="44" t="s">
        <v>539</v>
      </c>
      <c r="B234" s="41">
        <v>1</v>
      </c>
      <c r="C234" s="41">
        <v>168</v>
      </c>
      <c r="D234" s="41">
        <v>160</v>
      </c>
      <c r="E234" s="41">
        <v>8</v>
      </c>
      <c r="F234" s="42">
        <v>752</v>
      </c>
      <c r="G234" s="42">
        <f t="shared" ref="G234:G269" si="19">ROUND(F234/D234,2)</f>
        <v>4.7</v>
      </c>
      <c r="H234" s="43">
        <f t="shared" ref="H234:H269" si="20">ROUND(E234*G234*2,2)</f>
        <v>75.2</v>
      </c>
      <c r="I234" s="42">
        <f t="shared" si="15"/>
        <v>92.94</v>
      </c>
    </row>
    <row r="235" spans="1:9" x14ac:dyDescent="0.25">
      <c r="A235" s="44" t="s">
        <v>539</v>
      </c>
      <c r="B235" s="41">
        <v>1</v>
      </c>
      <c r="C235" s="41">
        <v>192</v>
      </c>
      <c r="D235" s="41">
        <v>160</v>
      </c>
      <c r="E235" s="41">
        <v>32</v>
      </c>
      <c r="F235" s="42">
        <v>752</v>
      </c>
      <c r="G235" s="42">
        <f t="shared" si="19"/>
        <v>4.7</v>
      </c>
      <c r="H235" s="43">
        <f t="shared" si="20"/>
        <v>300.8</v>
      </c>
      <c r="I235" s="42">
        <f t="shared" si="15"/>
        <v>371.76</v>
      </c>
    </row>
    <row r="236" spans="1:9" x14ac:dyDescent="0.25">
      <c r="A236" s="44" t="s">
        <v>540</v>
      </c>
      <c r="B236" s="41">
        <v>1</v>
      </c>
      <c r="C236" s="41">
        <v>171</v>
      </c>
      <c r="D236" s="41">
        <v>160</v>
      </c>
      <c r="E236" s="41">
        <v>11</v>
      </c>
      <c r="F236" s="42">
        <v>850.00233918128652</v>
      </c>
      <c r="G236" s="42">
        <f t="shared" si="19"/>
        <v>5.31</v>
      </c>
      <c r="H236" s="43">
        <f t="shared" si="20"/>
        <v>116.82</v>
      </c>
      <c r="I236" s="42">
        <f t="shared" si="15"/>
        <v>144.38</v>
      </c>
    </row>
    <row r="237" spans="1:9" x14ac:dyDescent="0.25">
      <c r="A237" s="44" t="s">
        <v>540</v>
      </c>
      <c r="B237" s="41">
        <v>1</v>
      </c>
      <c r="C237" s="41">
        <v>171</v>
      </c>
      <c r="D237" s="41">
        <v>160</v>
      </c>
      <c r="E237" s="41">
        <v>11</v>
      </c>
      <c r="F237" s="42">
        <v>850.00233918128652</v>
      </c>
      <c r="G237" s="42">
        <f t="shared" si="19"/>
        <v>5.31</v>
      </c>
      <c r="H237" s="43">
        <f t="shared" si="20"/>
        <v>116.82</v>
      </c>
      <c r="I237" s="42">
        <f t="shared" si="15"/>
        <v>144.38</v>
      </c>
    </row>
    <row r="238" spans="1:9" x14ac:dyDescent="0.25">
      <c r="A238" s="44" t="s">
        <v>541</v>
      </c>
      <c r="B238" s="41">
        <v>1</v>
      </c>
      <c r="C238" s="41">
        <v>164</v>
      </c>
      <c r="D238" s="41">
        <v>160</v>
      </c>
      <c r="E238" s="41">
        <v>4</v>
      </c>
      <c r="F238" s="42">
        <v>816</v>
      </c>
      <c r="G238" s="42">
        <f t="shared" si="19"/>
        <v>5.0999999999999996</v>
      </c>
      <c r="H238" s="43">
        <f t="shared" si="20"/>
        <v>40.799999999999997</v>
      </c>
      <c r="I238" s="42">
        <f t="shared" si="15"/>
        <v>50.42</v>
      </c>
    </row>
    <row r="239" spans="1:9" x14ac:dyDescent="0.25">
      <c r="A239" s="44" t="s">
        <v>541</v>
      </c>
      <c r="B239" s="41">
        <v>1</v>
      </c>
      <c r="C239" s="41">
        <v>164</v>
      </c>
      <c r="D239" s="41">
        <v>160</v>
      </c>
      <c r="E239" s="41">
        <v>4</v>
      </c>
      <c r="F239" s="42">
        <v>816</v>
      </c>
      <c r="G239" s="42">
        <f t="shared" si="19"/>
        <v>5.0999999999999996</v>
      </c>
      <c r="H239" s="43">
        <f t="shared" si="20"/>
        <v>40.799999999999997</v>
      </c>
      <c r="I239" s="42">
        <f t="shared" si="15"/>
        <v>50.42</v>
      </c>
    </row>
    <row r="240" spans="1:9" x14ac:dyDescent="0.25">
      <c r="A240" s="44" t="s">
        <v>541</v>
      </c>
      <c r="B240" s="41">
        <v>1</v>
      </c>
      <c r="C240" s="41">
        <v>163</v>
      </c>
      <c r="D240" s="41">
        <v>160</v>
      </c>
      <c r="E240" s="41">
        <v>3</v>
      </c>
      <c r="F240" s="42">
        <v>816.00000000000011</v>
      </c>
      <c r="G240" s="42">
        <f t="shared" si="19"/>
        <v>5.0999999999999996</v>
      </c>
      <c r="H240" s="43">
        <f t="shared" si="20"/>
        <v>30.6</v>
      </c>
      <c r="I240" s="42">
        <f t="shared" si="15"/>
        <v>37.82</v>
      </c>
    </row>
    <row r="241" spans="1:9" x14ac:dyDescent="0.25">
      <c r="A241" s="44" t="s">
        <v>542</v>
      </c>
      <c r="B241" s="41">
        <v>1</v>
      </c>
      <c r="C241" s="41">
        <v>165.5</v>
      </c>
      <c r="D241" s="41">
        <v>160</v>
      </c>
      <c r="E241" s="41">
        <v>5.5</v>
      </c>
      <c r="F241" s="42">
        <v>752</v>
      </c>
      <c r="G241" s="42">
        <f t="shared" si="19"/>
        <v>4.7</v>
      </c>
      <c r="H241" s="43">
        <f t="shared" si="20"/>
        <v>51.7</v>
      </c>
      <c r="I241" s="42">
        <f t="shared" si="15"/>
        <v>63.9</v>
      </c>
    </row>
    <row r="242" spans="1:9" x14ac:dyDescent="0.25">
      <c r="A242" s="44" t="s">
        <v>542</v>
      </c>
      <c r="B242" s="41">
        <v>1</v>
      </c>
      <c r="C242" s="41">
        <v>174</v>
      </c>
      <c r="D242" s="41">
        <v>160</v>
      </c>
      <c r="E242" s="41">
        <v>14</v>
      </c>
      <c r="F242" s="42">
        <v>752</v>
      </c>
      <c r="G242" s="42">
        <f t="shared" si="19"/>
        <v>4.7</v>
      </c>
      <c r="H242" s="43">
        <f t="shared" si="20"/>
        <v>131.6</v>
      </c>
      <c r="I242" s="42">
        <f t="shared" si="15"/>
        <v>162.63999999999999</v>
      </c>
    </row>
    <row r="243" spans="1:9" x14ac:dyDescent="0.25">
      <c r="A243" s="44" t="s">
        <v>543</v>
      </c>
      <c r="B243" s="41">
        <v>1</v>
      </c>
      <c r="C243" s="41">
        <v>168</v>
      </c>
      <c r="D243" s="41">
        <v>160</v>
      </c>
      <c r="E243" s="41">
        <v>8</v>
      </c>
      <c r="F243" s="42">
        <v>608</v>
      </c>
      <c r="G243" s="42">
        <f t="shared" si="19"/>
        <v>3.8</v>
      </c>
      <c r="H243" s="43">
        <f t="shared" si="20"/>
        <v>60.8</v>
      </c>
      <c r="I243" s="42">
        <f t="shared" si="15"/>
        <v>75.14</v>
      </c>
    </row>
    <row r="244" spans="1:9" x14ac:dyDescent="0.25">
      <c r="A244" s="44" t="s">
        <v>543</v>
      </c>
      <c r="B244" s="41">
        <v>1</v>
      </c>
      <c r="C244" s="41">
        <v>165</v>
      </c>
      <c r="D244" s="41">
        <v>160</v>
      </c>
      <c r="E244" s="41">
        <v>5</v>
      </c>
      <c r="F244" s="42">
        <v>608</v>
      </c>
      <c r="G244" s="42">
        <f t="shared" si="19"/>
        <v>3.8</v>
      </c>
      <c r="H244" s="43">
        <f t="shared" si="20"/>
        <v>38</v>
      </c>
      <c r="I244" s="42">
        <f t="shared" si="15"/>
        <v>46.96</v>
      </c>
    </row>
    <row r="245" spans="1:9" x14ac:dyDescent="0.25">
      <c r="A245" s="44" t="s">
        <v>543</v>
      </c>
      <c r="B245" s="41">
        <v>1</v>
      </c>
      <c r="C245" s="41">
        <v>165</v>
      </c>
      <c r="D245" s="41">
        <v>160</v>
      </c>
      <c r="E245" s="41">
        <v>5</v>
      </c>
      <c r="F245" s="42">
        <v>608</v>
      </c>
      <c r="G245" s="42">
        <f t="shared" si="19"/>
        <v>3.8</v>
      </c>
      <c r="H245" s="43">
        <f t="shared" si="20"/>
        <v>38</v>
      </c>
      <c r="I245" s="42">
        <f t="shared" si="15"/>
        <v>46.96</v>
      </c>
    </row>
    <row r="246" spans="1:9" x14ac:dyDescent="0.25">
      <c r="A246" s="44" t="s">
        <v>543</v>
      </c>
      <c r="B246" s="41">
        <v>1</v>
      </c>
      <c r="C246" s="41">
        <v>176</v>
      </c>
      <c r="D246" s="41">
        <v>160</v>
      </c>
      <c r="E246" s="41">
        <v>16</v>
      </c>
      <c r="F246" s="42">
        <v>608</v>
      </c>
      <c r="G246" s="42">
        <f t="shared" si="19"/>
        <v>3.8</v>
      </c>
      <c r="H246" s="43">
        <f t="shared" si="20"/>
        <v>121.6</v>
      </c>
      <c r="I246" s="42">
        <f t="shared" si="15"/>
        <v>150.29</v>
      </c>
    </row>
    <row r="247" spans="1:9" x14ac:dyDescent="0.25">
      <c r="A247" s="44" t="s">
        <v>543</v>
      </c>
      <c r="B247" s="41">
        <v>1</v>
      </c>
      <c r="C247" s="41">
        <v>176</v>
      </c>
      <c r="D247" s="41">
        <v>160</v>
      </c>
      <c r="E247" s="41">
        <v>16</v>
      </c>
      <c r="F247" s="42">
        <v>608</v>
      </c>
      <c r="G247" s="42">
        <f t="shared" si="19"/>
        <v>3.8</v>
      </c>
      <c r="H247" s="43">
        <f t="shared" si="20"/>
        <v>121.6</v>
      </c>
      <c r="I247" s="42">
        <f t="shared" si="15"/>
        <v>150.29</v>
      </c>
    </row>
    <row r="248" spans="1:9" x14ac:dyDescent="0.25">
      <c r="A248" s="44" t="s">
        <v>543</v>
      </c>
      <c r="B248" s="41">
        <v>1</v>
      </c>
      <c r="C248" s="41">
        <v>165</v>
      </c>
      <c r="D248" s="41">
        <v>160</v>
      </c>
      <c r="E248" s="41">
        <v>5</v>
      </c>
      <c r="F248" s="42">
        <v>608</v>
      </c>
      <c r="G248" s="42">
        <f t="shared" si="19"/>
        <v>3.8</v>
      </c>
      <c r="H248" s="43">
        <f t="shared" si="20"/>
        <v>38</v>
      </c>
      <c r="I248" s="42">
        <f t="shared" si="15"/>
        <v>46.96</v>
      </c>
    </row>
    <row r="249" spans="1:9" x14ac:dyDescent="0.25">
      <c r="A249" s="44" t="s">
        <v>543</v>
      </c>
      <c r="B249" s="41">
        <v>1</v>
      </c>
      <c r="C249" s="41">
        <v>174</v>
      </c>
      <c r="D249" s="41">
        <v>160</v>
      </c>
      <c r="E249" s="41">
        <v>14</v>
      </c>
      <c r="F249" s="42">
        <v>608</v>
      </c>
      <c r="G249" s="42">
        <f t="shared" si="19"/>
        <v>3.8</v>
      </c>
      <c r="H249" s="43">
        <f t="shared" si="20"/>
        <v>106.4</v>
      </c>
      <c r="I249" s="42">
        <f t="shared" si="15"/>
        <v>131.5</v>
      </c>
    </row>
    <row r="250" spans="1:9" x14ac:dyDescent="0.25">
      <c r="A250" s="44" t="s">
        <v>543</v>
      </c>
      <c r="B250" s="41">
        <v>1</v>
      </c>
      <c r="C250" s="41">
        <v>176</v>
      </c>
      <c r="D250" s="41">
        <v>160</v>
      </c>
      <c r="E250" s="41">
        <v>16</v>
      </c>
      <c r="F250" s="42">
        <v>608</v>
      </c>
      <c r="G250" s="42">
        <f t="shared" si="19"/>
        <v>3.8</v>
      </c>
      <c r="H250" s="43">
        <f t="shared" si="20"/>
        <v>121.6</v>
      </c>
      <c r="I250" s="42">
        <f t="shared" si="15"/>
        <v>150.29</v>
      </c>
    </row>
    <row r="251" spans="1:9" x14ac:dyDescent="0.25">
      <c r="A251" s="44" t="s">
        <v>543</v>
      </c>
      <c r="B251" s="41">
        <v>1</v>
      </c>
      <c r="C251" s="41">
        <v>165</v>
      </c>
      <c r="D251" s="41">
        <v>160</v>
      </c>
      <c r="E251" s="41">
        <v>5</v>
      </c>
      <c r="F251" s="42">
        <v>608</v>
      </c>
      <c r="G251" s="42">
        <f t="shared" si="19"/>
        <v>3.8</v>
      </c>
      <c r="H251" s="43">
        <f t="shared" si="20"/>
        <v>38</v>
      </c>
      <c r="I251" s="42">
        <f t="shared" si="15"/>
        <v>46.96</v>
      </c>
    </row>
    <row r="252" spans="1:9" x14ac:dyDescent="0.25">
      <c r="A252" s="44" t="s">
        <v>543</v>
      </c>
      <c r="B252" s="41">
        <v>1</v>
      </c>
      <c r="C252" s="41">
        <v>165</v>
      </c>
      <c r="D252" s="41">
        <v>160</v>
      </c>
      <c r="E252" s="41">
        <v>5</v>
      </c>
      <c r="F252" s="42">
        <v>608</v>
      </c>
      <c r="G252" s="42">
        <f t="shared" si="19"/>
        <v>3.8</v>
      </c>
      <c r="H252" s="43">
        <f t="shared" si="20"/>
        <v>38</v>
      </c>
      <c r="I252" s="42">
        <f t="shared" si="15"/>
        <v>46.96</v>
      </c>
    </row>
    <row r="253" spans="1:9" x14ac:dyDescent="0.25">
      <c r="A253" s="44" t="s">
        <v>543</v>
      </c>
      <c r="B253" s="41">
        <v>1</v>
      </c>
      <c r="C253" s="41">
        <v>165</v>
      </c>
      <c r="D253" s="41">
        <v>160</v>
      </c>
      <c r="E253" s="41">
        <v>5</v>
      </c>
      <c r="F253" s="42">
        <v>608</v>
      </c>
      <c r="G253" s="42">
        <f t="shared" si="19"/>
        <v>3.8</v>
      </c>
      <c r="H253" s="43">
        <f t="shared" si="20"/>
        <v>38</v>
      </c>
      <c r="I253" s="42">
        <f t="shared" si="15"/>
        <v>46.96</v>
      </c>
    </row>
    <row r="254" spans="1:9" x14ac:dyDescent="0.25">
      <c r="A254" s="44" t="s">
        <v>543</v>
      </c>
      <c r="B254" s="41">
        <v>1</v>
      </c>
      <c r="C254" s="41">
        <v>165</v>
      </c>
      <c r="D254" s="41">
        <v>160</v>
      </c>
      <c r="E254" s="41">
        <v>5</v>
      </c>
      <c r="F254" s="42">
        <v>608</v>
      </c>
      <c r="G254" s="42">
        <f t="shared" si="19"/>
        <v>3.8</v>
      </c>
      <c r="H254" s="43">
        <f t="shared" si="20"/>
        <v>38</v>
      </c>
      <c r="I254" s="42">
        <f t="shared" si="15"/>
        <v>46.96</v>
      </c>
    </row>
    <row r="255" spans="1:9" x14ac:dyDescent="0.25">
      <c r="A255" s="44" t="s">
        <v>543</v>
      </c>
      <c r="B255" s="41">
        <v>1</v>
      </c>
      <c r="C255" s="41">
        <v>176</v>
      </c>
      <c r="D255" s="41">
        <v>160</v>
      </c>
      <c r="E255" s="41">
        <v>16</v>
      </c>
      <c r="F255" s="42">
        <v>608</v>
      </c>
      <c r="G255" s="42">
        <f t="shared" si="19"/>
        <v>3.8</v>
      </c>
      <c r="H255" s="43">
        <f t="shared" si="20"/>
        <v>121.6</v>
      </c>
      <c r="I255" s="42">
        <f t="shared" si="15"/>
        <v>150.29</v>
      </c>
    </row>
    <row r="256" spans="1:9" x14ac:dyDescent="0.25">
      <c r="A256" s="44" t="s">
        <v>543</v>
      </c>
      <c r="B256" s="41">
        <v>1</v>
      </c>
      <c r="C256" s="41">
        <v>176</v>
      </c>
      <c r="D256" s="41">
        <v>160</v>
      </c>
      <c r="E256" s="41">
        <v>16</v>
      </c>
      <c r="F256" s="42">
        <v>608</v>
      </c>
      <c r="G256" s="42">
        <f t="shared" si="19"/>
        <v>3.8</v>
      </c>
      <c r="H256" s="43">
        <f t="shared" si="20"/>
        <v>121.6</v>
      </c>
      <c r="I256" s="42">
        <f t="shared" si="15"/>
        <v>150.29</v>
      </c>
    </row>
    <row r="257" spans="1:9" x14ac:dyDescent="0.25">
      <c r="A257" s="44" t="s">
        <v>544</v>
      </c>
      <c r="B257" s="41">
        <v>1</v>
      </c>
      <c r="C257" s="41">
        <v>178</v>
      </c>
      <c r="D257" s="41">
        <v>160</v>
      </c>
      <c r="E257" s="41">
        <v>18</v>
      </c>
      <c r="F257" s="42">
        <v>608</v>
      </c>
      <c r="G257" s="42">
        <f t="shared" si="19"/>
        <v>3.8</v>
      </c>
      <c r="H257" s="43">
        <f t="shared" si="20"/>
        <v>136.80000000000001</v>
      </c>
      <c r="I257" s="42">
        <f t="shared" si="15"/>
        <v>169.07</v>
      </c>
    </row>
    <row r="258" spans="1:9" x14ac:dyDescent="0.25">
      <c r="A258" s="44" t="s">
        <v>540</v>
      </c>
      <c r="B258" s="41">
        <v>1</v>
      </c>
      <c r="C258" s="41">
        <v>173.5</v>
      </c>
      <c r="D258" s="41">
        <v>160</v>
      </c>
      <c r="E258" s="41">
        <v>13.5</v>
      </c>
      <c r="F258" s="42">
        <v>752</v>
      </c>
      <c r="G258" s="42">
        <f t="shared" si="19"/>
        <v>4.7</v>
      </c>
      <c r="H258" s="43">
        <f t="shared" si="20"/>
        <v>126.9</v>
      </c>
      <c r="I258" s="42">
        <f t="shared" si="15"/>
        <v>156.84</v>
      </c>
    </row>
    <row r="259" spans="1:9" x14ac:dyDescent="0.25">
      <c r="A259" s="44" t="s">
        <v>545</v>
      </c>
      <c r="B259" s="41">
        <v>1</v>
      </c>
      <c r="C259" s="41">
        <v>169</v>
      </c>
      <c r="D259" s="41">
        <v>160</v>
      </c>
      <c r="E259" s="41">
        <v>9</v>
      </c>
      <c r="F259" s="42">
        <v>784</v>
      </c>
      <c r="G259" s="42">
        <f t="shared" si="19"/>
        <v>4.9000000000000004</v>
      </c>
      <c r="H259" s="43">
        <f t="shared" si="20"/>
        <v>88.2</v>
      </c>
      <c r="I259" s="42">
        <f t="shared" si="15"/>
        <v>109.01</v>
      </c>
    </row>
    <row r="260" spans="1:9" x14ac:dyDescent="0.25">
      <c r="A260" s="44" t="s">
        <v>544</v>
      </c>
      <c r="B260" s="41">
        <v>1</v>
      </c>
      <c r="C260" s="41">
        <v>186</v>
      </c>
      <c r="D260" s="41">
        <v>160</v>
      </c>
      <c r="E260" s="41">
        <v>26</v>
      </c>
      <c r="F260" s="42">
        <v>608</v>
      </c>
      <c r="G260" s="42">
        <f t="shared" si="19"/>
        <v>3.8</v>
      </c>
      <c r="H260" s="43">
        <f t="shared" si="20"/>
        <v>197.6</v>
      </c>
      <c r="I260" s="42">
        <f t="shared" si="15"/>
        <v>244.21</v>
      </c>
    </row>
    <row r="261" spans="1:9" x14ac:dyDescent="0.25">
      <c r="A261" s="44" t="s">
        <v>546</v>
      </c>
      <c r="B261" s="41">
        <v>1</v>
      </c>
      <c r="C261" s="41">
        <v>168</v>
      </c>
      <c r="D261" s="41">
        <v>160</v>
      </c>
      <c r="E261" s="41">
        <v>8</v>
      </c>
      <c r="F261" s="42">
        <v>560</v>
      </c>
      <c r="G261" s="42">
        <f t="shared" si="19"/>
        <v>3.5</v>
      </c>
      <c r="H261" s="43">
        <f t="shared" si="20"/>
        <v>56</v>
      </c>
      <c r="I261" s="42">
        <f t="shared" si="15"/>
        <v>69.209999999999994</v>
      </c>
    </row>
    <row r="262" spans="1:9" x14ac:dyDescent="0.25">
      <c r="A262" s="44" t="s">
        <v>544</v>
      </c>
      <c r="B262" s="41">
        <v>1</v>
      </c>
      <c r="C262" s="41">
        <v>166</v>
      </c>
      <c r="D262" s="41">
        <v>160</v>
      </c>
      <c r="E262" s="41">
        <v>6</v>
      </c>
      <c r="F262" s="42">
        <v>608</v>
      </c>
      <c r="G262" s="42">
        <f t="shared" si="19"/>
        <v>3.8</v>
      </c>
      <c r="H262" s="43">
        <f t="shared" si="20"/>
        <v>45.6</v>
      </c>
      <c r="I262" s="42">
        <f t="shared" si="15"/>
        <v>56.36</v>
      </c>
    </row>
    <row r="263" spans="1:9" x14ac:dyDescent="0.25">
      <c r="A263" s="44" t="s">
        <v>544</v>
      </c>
      <c r="B263" s="41">
        <v>1</v>
      </c>
      <c r="C263" s="41">
        <v>171</v>
      </c>
      <c r="D263" s="41">
        <v>160</v>
      </c>
      <c r="E263" s="41">
        <v>11</v>
      </c>
      <c r="F263" s="42">
        <v>608</v>
      </c>
      <c r="G263" s="42">
        <f t="shared" si="19"/>
        <v>3.8</v>
      </c>
      <c r="H263" s="43">
        <f t="shared" si="20"/>
        <v>83.6</v>
      </c>
      <c r="I263" s="42">
        <f t="shared" si="15"/>
        <v>103.32</v>
      </c>
    </row>
    <row r="264" spans="1:9" x14ac:dyDescent="0.25">
      <c r="A264" s="44" t="s">
        <v>544</v>
      </c>
      <c r="B264" s="41">
        <v>1</v>
      </c>
      <c r="C264" s="41">
        <v>174</v>
      </c>
      <c r="D264" s="41">
        <v>160</v>
      </c>
      <c r="E264" s="41">
        <v>14</v>
      </c>
      <c r="F264" s="42">
        <v>608</v>
      </c>
      <c r="G264" s="42">
        <f t="shared" si="19"/>
        <v>3.8</v>
      </c>
      <c r="H264" s="43">
        <f t="shared" si="20"/>
        <v>106.4</v>
      </c>
      <c r="I264" s="42">
        <f t="shared" si="15"/>
        <v>131.5</v>
      </c>
    </row>
    <row r="265" spans="1:9" x14ac:dyDescent="0.25">
      <c r="A265" s="44" t="s">
        <v>540</v>
      </c>
      <c r="B265" s="41">
        <v>1</v>
      </c>
      <c r="C265" s="41">
        <v>175</v>
      </c>
      <c r="D265" s="41">
        <v>160</v>
      </c>
      <c r="E265" s="41">
        <v>15</v>
      </c>
      <c r="F265" s="42">
        <v>752</v>
      </c>
      <c r="G265" s="42">
        <f t="shared" si="19"/>
        <v>4.7</v>
      </c>
      <c r="H265" s="43">
        <f t="shared" si="20"/>
        <v>141</v>
      </c>
      <c r="I265" s="42">
        <f t="shared" si="15"/>
        <v>174.26</v>
      </c>
    </row>
    <row r="266" spans="1:9" x14ac:dyDescent="0.25">
      <c r="A266" s="44" t="s">
        <v>544</v>
      </c>
      <c r="B266" s="41">
        <v>1</v>
      </c>
      <c r="C266" s="41">
        <v>187</v>
      </c>
      <c r="D266" s="41">
        <v>160</v>
      </c>
      <c r="E266" s="41">
        <v>27</v>
      </c>
      <c r="F266" s="42">
        <v>608</v>
      </c>
      <c r="G266" s="42">
        <f t="shared" si="19"/>
        <v>3.8</v>
      </c>
      <c r="H266" s="43">
        <f t="shared" si="20"/>
        <v>205.2</v>
      </c>
      <c r="I266" s="42">
        <f t="shared" si="15"/>
        <v>253.61</v>
      </c>
    </row>
    <row r="267" spans="1:9" x14ac:dyDescent="0.25">
      <c r="A267" s="44" t="s">
        <v>544</v>
      </c>
      <c r="B267" s="41">
        <v>1</v>
      </c>
      <c r="C267" s="41">
        <v>192.5</v>
      </c>
      <c r="D267" s="41">
        <v>160</v>
      </c>
      <c r="E267" s="41">
        <v>32.5</v>
      </c>
      <c r="F267" s="42">
        <v>608</v>
      </c>
      <c r="G267" s="42">
        <f t="shared" si="19"/>
        <v>3.8</v>
      </c>
      <c r="H267" s="43">
        <f t="shared" si="20"/>
        <v>247</v>
      </c>
      <c r="I267" s="42">
        <f t="shared" si="15"/>
        <v>305.27</v>
      </c>
    </row>
    <row r="268" spans="1:9" x14ac:dyDescent="0.25">
      <c r="A268" s="44" t="s">
        <v>544</v>
      </c>
      <c r="B268" s="41">
        <v>1</v>
      </c>
      <c r="C268" s="41">
        <v>192.5</v>
      </c>
      <c r="D268" s="41">
        <v>160</v>
      </c>
      <c r="E268" s="41">
        <v>32.5</v>
      </c>
      <c r="F268" s="42">
        <v>608</v>
      </c>
      <c r="G268" s="42">
        <f t="shared" si="19"/>
        <v>3.8</v>
      </c>
      <c r="H268" s="43">
        <f t="shared" si="20"/>
        <v>247</v>
      </c>
      <c r="I268" s="42">
        <f t="shared" si="15"/>
        <v>305.27</v>
      </c>
    </row>
    <row r="269" spans="1:9" x14ac:dyDescent="0.25">
      <c r="A269" s="44" t="s">
        <v>544</v>
      </c>
      <c r="B269" s="41">
        <v>1</v>
      </c>
      <c r="C269" s="41">
        <v>168</v>
      </c>
      <c r="D269" s="41">
        <v>160</v>
      </c>
      <c r="E269" s="41">
        <v>8</v>
      </c>
      <c r="F269" s="42">
        <v>617.9</v>
      </c>
      <c r="G269" s="42">
        <f t="shared" si="19"/>
        <v>3.86</v>
      </c>
      <c r="H269" s="43">
        <f t="shared" si="20"/>
        <v>61.76</v>
      </c>
      <c r="I269" s="42">
        <f t="shared" si="15"/>
        <v>76.33</v>
      </c>
    </row>
    <row r="270" spans="1:9" x14ac:dyDescent="0.25">
      <c r="B270" s="45"/>
      <c r="C270" s="45"/>
      <c r="D270" s="45"/>
      <c r="E270" s="45"/>
      <c r="F270" s="46"/>
      <c r="G270" s="46"/>
      <c r="H270" s="46"/>
      <c r="I270" s="46"/>
    </row>
  </sheetData>
  <mergeCells count="12">
    <mergeCell ref="H1:I1"/>
    <mergeCell ref="A2:I2"/>
    <mergeCell ref="A7:A9"/>
    <mergeCell ref="B7:B9"/>
    <mergeCell ref="C7:E7"/>
    <mergeCell ref="F7:F9"/>
    <mergeCell ref="G7:G9"/>
    <mergeCell ref="H7:H9"/>
    <mergeCell ref="I7:I9"/>
    <mergeCell ref="C8:C9"/>
    <mergeCell ref="D8:D9"/>
    <mergeCell ref="E8:E9"/>
  </mergeCells>
  <pageMargins left="0.70866141732283472" right="0.70866141732283472" top="0.74803149606299213" bottom="0.74803149606299213" header="0.31496062992125984" footer="0.31496062992125984"/>
  <pageSetup paperSize="9" scale="1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pageSetUpPr fitToPage="1"/>
  </sheetPr>
  <dimension ref="A1:J207"/>
  <sheetViews>
    <sheetView topLeftCell="B1" zoomScale="80" zoomScaleNormal="80" workbookViewId="0">
      <selection activeCell="I1" sqref="I1:J1"/>
    </sheetView>
  </sheetViews>
  <sheetFormatPr defaultColWidth="9.140625" defaultRowHeight="16.5" x14ac:dyDescent="0.25"/>
  <cols>
    <col min="1" max="1" width="42.7109375" style="32" hidden="1" customWidth="1"/>
    <col min="2" max="2" width="46" style="32" bestFit="1" customWidth="1"/>
    <col min="3" max="3" width="15.28515625" style="32" customWidth="1"/>
    <col min="4" max="4" width="14.5703125" style="32" customWidth="1"/>
    <col min="5" max="5" width="14.7109375" style="32" customWidth="1"/>
    <col min="6" max="6" width="18.42578125" style="32" customWidth="1"/>
    <col min="7" max="8" width="20.140625" style="32" customWidth="1"/>
    <col min="9" max="9" width="23.42578125" style="32" customWidth="1"/>
    <col min="10" max="10" width="26.85546875" style="32" customWidth="1"/>
    <col min="11" max="16384" width="9.140625" style="32"/>
  </cols>
  <sheetData>
    <row r="1" spans="1:10" x14ac:dyDescent="0.25">
      <c r="I1" s="579" t="s">
        <v>908</v>
      </c>
      <c r="J1" s="579"/>
    </row>
    <row r="2" spans="1:10" s="33" customFormat="1" ht="39.75" customHeight="1" x14ac:dyDescent="0.25">
      <c r="A2" s="521" t="s">
        <v>13</v>
      </c>
      <c r="B2" s="521"/>
      <c r="C2" s="521"/>
      <c r="D2" s="521"/>
      <c r="E2" s="521"/>
      <c r="F2" s="521"/>
      <c r="G2" s="521"/>
      <c r="H2" s="521"/>
      <c r="I2" s="521"/>
      <c r="J2" s="521"/>
    </row>
    <row r="4" spans="1:10" x14ac:dyDescent="0.25">
      <c r="A4" s="32" t="s">
        <v>262</v>
      </c>
      <c r="B4" s="32" t="s">
        <v>842</v>
      </c>
    </row>
    <row r="5" spans="1:10" x14ac:dyDescent="0.25">
      <c r="A5" s="32" t="s">
        <v>548</v>
      </c>
      <c r="B5" s="32" t="s">
        <v>823</v>
      </c>
    </row>
    <row r="6" spans="1:10" x14ac:dyDescent="0.25">
      <c r="C6" s="357"/>
      <c r="D6" s="357"/>
      <c r="E6" s="357"/>
      <c r="F6" s="370"/>
      <c r="G6" s="357"/>
      <c r="H6" s="357"/>
      <c r="I6" s="356"/>
      <c r="J6" s="357"/>
    </row>
    <row r="7" spans="1:10" ht="45.75" customHeight="1" x14ac:dyDescent="0.25">
      <c r="A7" s="582"/>
      <c r="B7" s="373"/>
      <c r="C7" s="583" t="s">
        <v>6</v>
      </c>
      <c r="D7" s="549" t="s">
        <v>8</v>
      </c>
      <c r="E7" s="549"/>
      <c r="F7" s="549"/>
      <c r="G7" s="549" t="s">
        <v>4</v>
      </c>
      <c r="H7" s="549" t="s">
        <v>79</v>
      </c>
      <c r="I7" s="554" t="s">
        <v>9</v>
      </c>
      <c r="J7" s="555" t="s">
        <v>2</v>
      </c>
    </row>
    <row r="8" spans="1:10" ht="24" customHeight="1" x14ac:dyDescent="0.25">
      <c r="A8" s="582"/>
      <c r="B8" s="374"/>
      <c r="C8" s="583"/>
      <c r="D8" s="547" t="s">
        <v>14</v>
      </c>
      <c r="E8" s="547" t="s">
        <v>80</v>
      </c>
      <c r="F8" s="549" t="s">
        <v>10</v>
      </c>
      <c r="G8" s="549"/>
      <c r="H8" s="549"/>
      <c r="I8" s="554"/>
      <c r="J8" s="555"/>
    </row>
    <row r="9" spans="1:10" ht="115.5" customHeight="1" x14ac:dyDescent="0.25">
      <c r="A9" s="582"/>
      <c r="B9" s="375"/>
      <c r="C9" s="583"/>
      <c r="D9" s="548"/>
      <c r="E9" s="548"/>
      <c r="F9" s="549"/>
      <c r="G9" s="549"/>
      <c r="H9" s="549"/>
      <c r="I9" s="554"/>
      <c r="J9" s="555"/>
    </row>
    <row r="10" spans="1:10" ht="20.25" customHeight="1" x14ac:dyDescent="0.25">
      <c r="A10" s="73">
        <v>1</v>
      </c>
      <c r="B10" s="372"/>
      <c r="C10" s="36">
        <v>6</v>
      </c>
      <c r="D10" s="36" t="s">
        <v>81</v>
      </c>
      <c r="E10" s="36">
        <v>8</v>
      </c>
      <c r="F10" s="36">
        <v>9</v>
      </c>
      <c r="G10" s="36">
        <v>11</v>
      </c>
      <c r="H10" s="36">
        <v>12</v>
      </c>
      <c r="I10" s="36">
        <v>13</v>
      </c>
      <c r="J10" s="36" t="s">
        <v>82</v>
      </c>
    </row>
    <row r="11" spans="1:10" s="33" customFormat="1" ht="26.25" customHeight="1" x14ac:dyDescent="0.25">
      <c r="A11" s="202" t="s">
        <v>0</v>
      </c>
      <c r="B11" s="378" t="s">
        <v>0</v>
      </c>
      <c r="C11" s="380">
        <f t="shared" ref="C11:J11" si="0">C12+C49+C126+C195</f>
        <v>191</v>
      </c>
      <c r="D11" s="380"/>
      <c r="E11" s="380"/>
      <c r="F11" s="380">
        <f t="shared" si="0"/>
        <v>4275</v>
      </c>
      <c r="G11" s="379"/>
      <c r="H11" s="379"/>
      <c r="I11" s="379">
        <f t="shared" si="0"/>
        <v>55244.11</v>
      </c>
      <c r="J11" s="379">
        <f t="shared" si="0"/>
        <v>68276.180000000008</v>
      </c>
    </row>
    <row r="12" spans="1:10" ht="37.5" customHeight="1" x14ac:dyDescent="0.25">
      <c r="A12" s="203" t="s">
        <v>16</v>
      </c>
      <c r="B12" s="364" t="s">
        <v>16</v>
      </c>
      <c r="C12" s="365">
        <f t="shared" ref="C12:J12" si="1">SUM(C13:C48)</f>
        <v>36</v>
      </c>
      <c r="D12" s="365"/>
      <c r="E12" s="365"/>
      <c r="F12" s="365">
        <f t="shared" si="1"/>
        <v>642</v>
      </c>
      <c r="G12" s="365"/>
      <c r="H12" s="365"/>
      <c r="I12" s="366">
        <f t="shared" si="1"/>
        <v>13900.429999999998</v>
      </c>
      <c r="J12" s="366">
        <f t="shared" si="1"/>
        <v>17179.560000000001</v>
      </c>
    </row>
    <row r="13" spans="1:10" ht="18.75" customHeight="1" x14ac:dyDescent="0.25">
      <c r="A13" s="203" t="s">
        <v>279</v>
      </c>
      <c r="B13" s="40" t="s">
        <v>508</v>
      </c>
      <c r="C13" s="41">
        <v>1</v>
      </c>
      <c r="D13" s="41">
        <f>E13+F13</f>
        <v>192</v>
      </c>
      <c r="E13" s="41">
        <v>160</v>
      </c>
      <c r="F13" s="41">
        <v>32</v>
      </c>
      <c r="G13" s="42">
        <v>1456</v>
      </c>
      <c r="H13" s="42">
        <f>ROUND(G13/E13,2)</f>
        <v>9.1</v>
      </c>
      <c r="I13" s="42">
        <f>ROUND(F13*H13*2,2)</f>
        <v>582.4</v>
      </c>
      <c r="J13" s="43">
        <f>ROUND(I13*1.2359,2)</f>
        <v>719.79</v>
      </c>
    </row>
    <row r="14" spans="1:10" ht="18.75" customHeight="1" x14ac:dyDescent="0.25">
      <c r="A14" s="203" t="s">
        <v>280</v>
      </c>
      <c r="B14" s="40" t="s">
        <v>509</v>
      </c>
      <c r="C14" s="41">
        <v>1</v>
      </c>
      <c r="D14" s="41">
        <f t="shared" ref="D14:D48" si="2">E14+F14</f>
        <v>208</v>
      </c>
      <c r="E14" s="41">
        <v>160</v>
      </c>
      <c r="F14" s="41">
        <v>48</v>
      </c>
      <c r="G14" s="42">
        <v>1548.8</v>
      </c>
      <c r="H14" s="42">
        <f t="shared" ref="H14:H48" si="3">ROUND(G14/E14,2)</f>
        <v>9.68</v>
      </c>
      <c r="I14" s="42">
        <f t="shared" ref="I14:I48" si="4">ROUND(F14*H14*2,2)</f>
        <v>929.28</v>
      </c>
      <c r="J14" s="43">
        <f t="shared" ref="J14:J77" si="5">ROUND(I14*1.2359,2)</f>
        <v>1148.5</v>
      </c>
    </row>
    <row r="15" spans="1:10" ht="18.75" customHeight="1" x14ac:dyDescent="0.25">
      <c r="A15" s="203" t="s">
        <v>283</v>
      </c>
      <c r="B15" s="40" t="s">
        <v>511</v>
      </c>
      <c r="C15" s="41">
        <v>1</v>
      </c>
      <c r="D15" s="41">
        <f t="shared" si="2"/>
        <v>195</v>
      </c>
      <c r="E15" s="41">
        <v>160</v>
      </c>
      <c r="F15" s="41">
        <v>35</v>
      </c>
      <c r="G15" s="42">
        <v>1456</v>
      </c>
      <c r="H15" s="42">
        <f t="shared" si="3"/>
        <v>9.1</v>
      </c>
      <c r="I15" s="42">
        <f t="shared" si="4"/>
        <v>637</v>
      </c>
      <c r="J15" s="43">
        <f t="shared" si="5"/>
        <v>787.27</v>
      </c>
    </row>
    <row r="16" spans="1:10" ht="18.75" customHeight="1" x14ac:dyDescent="0.25">
      <c r="A16" s="203" t="s">
        <v>284</v>
      </c>
      <c r="B16" s="40" t="s">
        <v>512</v>
      </c>
      <c r="C16" s="41">
        <v>1</v>
      </c>
      <c r="D16" s="41">
        <f t="shared" si="2"/>
        <v>176</v>
      </c>
      <c r="E16" s="41">
        <v>160</v>
      </c>
      <c r="F16" s="41">
        <v>16</v>
      </c>
      <c r="G16" s="42">
        <v>1456</v>
      </c>
      <c r="H16" s="42">
        <f t="shared" si="3"/>
        <v>9.1</v>
      </c>
      <c r="I16" s="42">
        <f t="shared" si="4"/>
        <v>291.2</v>
      </c>
      <c r="J16" s="43">
        <f t="shared" si="5"/>
        <v>359.89</v>
      </c>
    </row>
    <row r="17" spans="1:10" ht="18.75" customHeight="1" x14ac:dyDescent="0.25">
      <c r="A17" s="203" t="s">
        <v>285</v>
      </c>
      <c r="B17" s="40" t="s">
        <v>513</v>
      </c>
      <c r="C17" s="41">
        <v>1</v>
      </c>
      <c r="D17" s="41">
        <f t="shared" si="2"/>
        <v>173</v>
      </c>
      <c r="E17" s="41">
        <v>160</v>
      </c>
      <c r="F17" s="41">
        <v>13</v>
      </c>
      <c r="G17" s="42">
        <v>1456</v>
      </c>
      <c r="H17" s="42">
        <f t="shared" si="3"/>
        <v>9.1</v>
      </c>
      <c r="I17" s="42">
        <f t="shared" si="4"/>
        <v>236.6</v>
      </c>
      <c r="J17" s="43">
        <f t="shared" si="5"/>
        <v>292.41000000000003</v>
      </c>
    </row>
    <row r="18" spans="1:10" ht="18.75" customHeight="1" x14ac:dyDescent="0.25">
      <c r="A18" s="203" t="s">
        <v>286</v>
      </c>
      <c r="B18" s="40" t="s">
        <v>512</v>
      </c>
      <c r="C18" s="41">
        <v>1</v>
      </c>
      <c r="D18" s="41">
        <f t="shared" si="2"/>
        <v>176</v>
      </c>
      <c r="E18" s="41">
        <v>160</v>
      </c>
      <c r="F18" s="41">
        <v>16</v>
      </c>
      <c r="G18" s="42">
        <v>1456</v>
      </c>
      <c r="H18" s="42">
        <f t="shared" si="3"/>
        <v>9.1</v>
      </c>
      <c r="I18" s="42">
        <f t="shared" si="4"/>
        <v>291.2</v>
      </c>
      <c r="J18" s="43">
        <f t="shared" si="5"/>
        <v>359.89</v>
      </c>
    </row>
    <row r="19" spans="1:10" ht="18.75" customHeight="1" x14ac:dyDescent="0.25">
      <c r="A19" s="203" t="s">
        <v>287</v>
      </c>
      <c r="B19" s="40" t="s">
        <v>514</v>
      </c>
      <c r="C19" s="41">
        <v>1</v>
      </c>
      <c r="D19" s="41">
        <f t="shared" si="2"/>
        <v>177</v>
      </c>
      <c r="E19" s="41">
        <v>160</v>
      </c>
      <c r="F19" s="41">
        <v>17</v>
      </c>
      <c r="G19" s="42">
        <v>1456</v>
      </c>
      <c r="H19" s="42">
        <f t="shared" si="3"/>
        <v>9.1</v>
      </c>
      <c r="I19" s="42">
        <f t="shared" si="4"/>
        <v>309.39999999999998</v>
      </c>
      <c r="J19" s="43">
        <f t="shared" si="5"/>
        <v>382.39</v>
      </c>
    </row>
    <row r="20" spans="1:10" ht="18.75" customHeight="1" x14ac:dyDescent="0.25">
      <c r="A20" s="203" t="s">
        <v>288</v>
      </c>
      <c r="B20" s="40" t="s">
        <v>515</v>
      </c>
      <c r="C20" s="41">
        <v>1</v>
      </c>
      <c r="D20" s="41">
        <f t="shared" si="2"/>
        <v>197</v>
      </c>
      <c r="E20" s="41">
        <v>160</v>
      </c>
      <c r="F20" s="41">
        <v>37</v>
      </c>
      <c r="G20" s="42">
        <v>1456</v>
      </c>
      <c r="H20" s="42">
        <f t="shared" si="3"/>
        <v>9.1</v>
      </c>
      <c r="I20" s="42">
        <f t="shared" si="4"/>
        <v>673.4</v>
      </c>
      <c r="J20" s="43">
        <f t="shared" si="5"/>
        <v>832.26</v>
      </c>
    </row>
    <row r="21" spans="1:10" ht="18.75" customHeight="1" x14ac:dyDescent="0.25">
      <c r="A21" s="203" t="s">
        <v>289</v>
      </c>
      <c r="B21" s="40" t="s">
        <v>512</v>
      </c>
      <c r="C21" s="41">
        <v>1</v>
      </c>
      <c r="D21" s="41">
        <f t="shared" si="2"/>
        <v>168</v>
      </c>
      <c r="E21" s="41">
        <v>160</v>
      </c>
      <c r="F21" s="41">
        <v>8</v>
      </c>
      <c r="G21" s="42">
        <v>1456</v>
      </c>
      <c r="H21" s="42">
        <f t="shared" si="3"/>
        <v>9.1</v>
      </c>
      <c r="I21" s="42">
        <f t="shared" si="4"/>
        <v>145.6</v>
      </c>
      <c r="J21" s="43">
        <f t="shared" si="5"/>
        <v>179.95</v>
      </c>
    </row>
    <row r="22" spans="1:10" ht="18.75" customHeight="1" x14ac:dyDescent="0.25">
      <c r="A22" s="203" t="s">
        <v>290</v>
      </c>
      <c r="B22" s="40" t="s">
        <v>516</v>
      </c>
      <c r="C22" s="41">
        <v>1</v>
      </c>
      <c r="D22" s="41">
        <f t="shared" si="2"/>
        <v>184</v>
      </c>
      <c r="E22" s="41">
        <v>160</v>
      </c>
      <c r="F22" s="41">
        <v>24</v>
      </c>
      <c r="G22" s="42">
        <v>1456</v>
      </c>
      <c r="H22" s="42">
        <f t="shared" si="3"/>
        <v>9.1</v>
      </c>
      <c r="I22" s="42">
        <f t="shared" si="4"/>
        <v>436.8</v>
      </c>
      <c r="J22" s="43">
        <f t="shared" si="5"/>
        <v>539.84</v>
      </c>
    </row>
    <row r="23" spans="1:10" ht="18.75" customHeight="1" x14ac:dyDescent="0.25">
      <c r="A23" s="203" t="s">
        <v>291</v>
      </c>
      <c r="B23" s="40" t="s">
        <v>511</v>
      </c>
      <c r="C23" s="41">
        <v>1</v>
      </c>
      <c r="D23" s="41">
        <f t="shared" si="2"/>
        <v>170</v>
      </c>
      <c r="E23" s="41">
        <v>160</v>
      </c>
      <c r="F23" s="41">
        <v>10</v>
      </c>
      <c r="G23" s="42">
        <v>1456</v>
      </c>
      <c r="H23" s="42">
        <f t="shared" si="3"/>
        <v>9.1</v>
      </c>
      <c r="I23" s="42">
        <f t="shared" si="4"/>
        <v>182</v>
      </c>
      <c r="J23" s="43">
        <f t="shared" si="5"/>
        <v>224.93</v>
      </c>
    </row>
    <row r="24" spans="1:10" ht="18.75" customHeight="1" x14ac:dyDescent="0.25">
      <c r="A24" s="203" t="s">
        <v>292</v>
      </c>
      <c r="B24" s="40" t="s">
        <v>513</v>
      </c>
      <c r="C24" s="41">
        <v>1</v>
      </c>
      <c r="D24" s="41">
        <f t="shared" si="2"/>
        <v>174</v>
      </c>
      <c r="E24" s="41">
        <v>160</v>
      </c>
      <c r="F24" s="41">
        <v>14</v>
      </c>
      <c r="G24" s="42">
        <v>1456</v>
      </c>
      <c r="H24" s="42">
        <f t="shared" si="3"/>
        <v>9.1</v>
      </c>
      <c r="I24" s="42">
        <f t="shared" si="4"/>
        <v>254.8</v>
      </c>
      <c r="J24" s="43">
        <f t="shared" si="5"/>
        <v>314.91000000000003</v>
      </c>
    </row>
    <row r="25" spans="1:10" ht="18.75" customHeight="1" x14ac:dyDescent="0.25">
      <c r="A25" s="203" t="s">
        <v>294</v>
      </c>
      <c r="B25" s="40" t="s">
        <v>515</v>
      </c>
      <c r="C25" s="41">
        <v>1</v>
      </c>
      <c r="D25" s="41">
        <f t="shared" si="2"/>
        <v>197</v>
      </c>
      <c r="E25" s="41">
        <v>160</v>
      </c>
      <c r="F25" s="41">
        <v>37</v>
      </c>
      <c r="G25" s="42">
        <v>1456</v>
      </c>
      <c r="H25" s="42">
        <f t="shared" si="3"/>
        <v>9.1</v>
      </c>
      <c r="I25" s="42">
        <f t="shared" si="4"/>
        <v>673.4</v>
      </c>
      <c r="J25" s="43">
        <f t="shared" si="5"/>
        <v>832.26</v>
      </c>
    </row>
    <row r="26" spans="1:10" ht="18.75" customHeight="1" x14ac:dyDescent="0.25">
      <c r="A26" s="203" t="s">
        <v>263</v>
      </c>
      <c r="B26" s="40" t="s">
        <v>498</v>
      </c>
      <c r="C26" s="41">
        <v>1</v>
      </c>
      <c r="D26" s="41">
        <f t="shared" si="2"/>
        <v>228</v>
      </c>
      <c r="E26" s="41">
        <v>160</v>
      </c>
      <c r="F26" s="41">
        <v>68</v>
      </c>
      <c r="G26" s="42">
        <v>2758.3999999999996</v>
      </c>
      <c r="H26" s="42">
        <f t="shared" si="3"/>
        <v>17.239999999999998</v>
      </c>
      <c r="I26" s="42">
        <f t="shared" si="4"/>
        <v>2344.64</v>
      </c>
      <c r="J26" s="43">
        <f t="shared" si="5"/>
        <v>2897.74</v>
      </c>
    </row>
    <row r="27" spans="1:10" ht="18.75" customHeight="1" x14ac:dyDescent="0.25">
      <c r="A27" s="203" t="s">
        <v>264</v>
      </c>
      <c r="B27" s="40" t="s">
        <v>498</v>
      </c>
      <c r="C27" s="41">
        <v>1</v>
      </c>
      <c r="D27" s="41">
        <f t="shared" si="2"/>
        <v>162</v>
      </c>
      <c r="E27" s="41">
        <v>160</v>
      </c>
      <c r="F27" s="41">
        <v>2</v>
      </c>
      <c r="G27" s="42">
        <v>1939.1999999999998</v>
      </c>
      <c r="H27" s="42">
        <f t="shared" si="3"/>
        <v>12.12</v>
      </c>
      <c r="I27" s="42">
        <f t="shared" si="4"/>
        <v>48.48</v>
      </c>
      <c r="J27" s="43">
        <f t="shared" si="5"/>
        <v>59.92</v>
      </c>
    </row>
    <row r="28" spans="1:10" ht="18.75" customHeight="1" x14ac:dyDescent="0.25">
      <c r="A28" s="203" t="s">
        <v>549</v>
      </c>
      <c r="B28" s="40" t="s">
        <v>506</v>
      </c>
      <c r="C28" s="41">
        <v>1</v>
      </c>
      <c r="D28" s="41">
        <f t="shared" si="2"/>
        <v>166</v>
      </c>
      <c r="E28" s="41">
        <v>160</v>
      </c>
      <c r="F28" s="41">
        <v>6</v>
      </c>
      <c r="G28" s="42">
        <v>1908.8</v>
      </c>
      <c r="H28" s="42">
        <f t="shared" si="3"/>
        <v>11.93</v>
      </c>
      <c r="I28" s="42">
        <f t="shared" si="4"/>
        <v>143.16</v>
      </c>
      <c r="J28" s="43">
        <f t="shared" si="5"/>
        <v>176.93</v>
      </c>
    </row>
    <row r="29" spans="1:10" ht="18.75" customHeight="1" x14ac:dyDescent="0.25">
      <c r="A29" s="203" t="s">
        <v>265</v>
      </c>
      <c r="B29" s="40" t="s">
        <v>499</v>
      </c>
      <c r="C29" s="41">
        <v>1</v>
      </c>
      <c r="D29" s="41">
        <f t="shared" si="2"/>
        <v>166</v>
      </c>
      <c r="E29" s="41">
        <v>160</v>
      </c>
      <c r="F29" s="41">
        <v>6</v>
      </c>
      <c r="G29" s="42">
        <v>1640</v>
      </c>
      <c r="H29" s="42">
        <f t="shared" si="3"/>
        <v>10.25</v>
      </c>
      <c r="I29" s="42">
        <f t="shared" si="4"/>
        <v>123</v>
      </c>
      <c r="J29" s="43">
        <f t="shared" si="5"/>
        <v>152.02000000000001</v>
      </c>
    </row>
    <row r="30" spans="1:10" ht="18.75" customHeight="1" x14ac:dyDescent="0.25">
      <c r="A30" s="203" t="s">
        <v>266</v>
      </c>
      <c r="B30" s="40" t="s">
        <v>498</v>
      </c>
      <c r="C30" s="41">
        <v>1</v>
      </c>
      <c r="D30" s="41">
        <f t="shared" si="2"/>
        <v>163</v>
      </c>
      <c r="E30" s="41">
        <v>160</v>
      </c>
      <c r="F30" s="41">
        <v>3</v>
      </c>
      <c r="G30" s="42">
        <v>1830.3999999999999</v>
      </c>
      <c r="H30" s="42">
        <f t="shared" si="3"/>
        <v>11.44</v>
      </c>
      <c r="I30" s="42">
        <f t="shared" si="4"/>
        <v>68.64</v>
      </c>
      <c r="J30" s="43">
        <f t="shared" si="5"/>
        <v>84.83</v>
      </c>
    </row>
    <row r="31" spans="1:10" ht="18.75" customHeight="1" x14ac:dyDescent="0.25">
      <c r="A31" s="203" t="s">
        <v>267</v>
      </c>
      <c r="B31" s="40" t="s">
        <v>500</v>
      </c>
      <c r="C31" s="41">
        <v>1</v>
      </c>
      <c r="D31" s="41">
        <f t="shared" si="2"/>
        <v>164</v>
      </c>
      <c r="E31" s="41">
        <v>160</v>
      </c>
      <c r="F31" s="41">
        <v>4</v>
      </c>
      <c r="G31" s="42">
        <v>1640</v>
      </c>
      <c r="H31" s="42">
        <f t="shared" si="3"/>
        <v>10.25</v>
      </c>
      <c r="I31" s="42">
        <f t="shared" si="4"/>
        <v>82</v>
      </c>
      <c r="J31" s="43">
        <f t="shared" si="5"/>
        <v>101.34</v>
      </c>
    </row>
    <row r="32" spans="1:10" ht="18.75" customHeight="1" x14ac:dyDescent="0.25">
      <c r="A32" s="203" t="s">
        <v>268</v>
      </c>
      <c r="B32" s="40" t="s">
        <v>501</v>
      </c>
      <c r="C32" s="41">
        <v>1</v>
      </c>
      <c r="D32" s="41">
        <f t="shared" si="2"/>
        <v>168</v>
      </c>
      <c r="E32" s="41">
        <v>160</v>
      </c>
      <c r="F32" s="41">
        <v>8</v>
      </c>
      <c r="G32" s="42">
        <v>1640</v>
      </c>
      <c r="H32" s="42">
        <f t="shared" si="3"/>
        <v>10.25</v>
      </c>
      <c r="I32" s="42">
        <f t="shared" si="4"/>
        <v>164</v>
      </c>
      <c r="J32" s="43">
        <f t="shared" si="5"/>
        <v>202.69</v>
      </c>
    </row>
    <row r="33" spans="1:10" ht="18.75" customHeight="1" x14ac:dyDescent="0.25">
      <c r="A33" s="203" t="s">
        <v>269</v>
      </c>
      <c r="B33" s="40" t="s">
        <v>503</v>
      </c>
      <c r="C33" s="41">
        <v>1</v>
      </c>
      <c r="D33" s="41">
        <f t="shared" si="2"/>
        <v>164</v>
      </c>
      <c r="E33" s="41">
        <v>160</v>
      </c>
      <c r="F33" s="41">
        <v>4</v>
      </c>
      <c r="G33" s="42">
        <v>1640</v>
      </c>
      <c r="H33" s="42">
        <f t="shared" si="3"/>
        <v>10.25</v>
      </c>
      <c r="I33" s="42">
        <f t="shared" si="4"/>
        <v>82</v>
      </c>
      <c r="J33" s="43">
        <f t="shared" si="5"/>
        <v>101.34</v>
      </c>
    </row>
    <row r="34" spans="1:10" ht="18.75" customHeight="1" x14ac:dyDescent="0.25">
      <c r="A34" s="203" t="s">
        <v>270</v>
      </c>
      <c r="B34" s="40" t="s">
        <v>502</v>
      </c>
      <c r="C34" s="41">
        <v>1</v>
      </c>
      <c r="D34" s="41">
        <f t="shared" si="2"/>
        <v>162</v>
      </c>
      <c r="E34" s="41">
        <v>160</v>
      </c>
      <c r="F34" s="41">
        <v>2</v>
      </c>
      <c r="G34" s="42">
        <v>1816</v>
      </c>
      <c r="H34" s="42">
        <f t="shared" si="3"/>
        <v>11.35</v>
      </c>
      <c r="I34" s="42">
        <f t="shared" si="4"/>
        <v>45.4</v>
      </c>
      <c r="J34" s="43">
        <f t="shared" si="5"/>
        <v>56.11</v>
      </c>
    </row>
    <row r="35" spans="1:10" ht="18.75" customHeight="1" x14ac:dyDescent="0.25">
      <c r="A35" s="203" t="s">
        <v>271</v>
      </c>
      <c r="B35" s="40" t="s">
        <v>503</v>
      </c>
      <c r="C35" s="41">
        <v>1</v>
      </c>
      <c r="D35" s="41">
        <f t="shared" si="2"/>
        <v>170</v>
      </c>
      <c r="E35" s="41">
        <v>160</v>
      </c>
      <c r="F35" s="41">
        <v>10</v>
      </c>
      <c r="G35" s="42">
        <v>1640</v>
      </c>
      <c r="H35" s="42">
        <f t="shared" si="3"/>
        <v>10.25</v>
      </c>
      <c r="I35" s="42">
        <f t="shared" si="4"/>
        <v>205</v>
      </c>
      <c r="J35" s="43">
        <f t="shared" si="5"/>
        <v>253.36</v>
      </c>
    </row>
    <row r="36" spans="1:10" ht="18.75" customHeight="1" x14ac:dyDescent="0.25">
      <c r="A36" s="203" t="s">
        <v>272</v>
      </c>
      <c r="B36" s="40" t="s">
        <v>498</v>
      </c>
      <c r="C36" s="41">
        <v>1</v>
      </c>
      <c r="D36" s="41">
        <f t="shared" si="2"/>
        <v>194</v>
      </c>
      <c r="E36" s="41">
        <v>160</v>
      </c>
      <c r="F36" s="41">
        <v>34</v>
      </c>
      <c r="G36" s="42">
        <v>1905.6</v>
      </c>
      <c r="H36" s="42">
        <f t="shared" si="3"/>
        <v>11.91</v>
      </c>
      <c r="I36" s="42">
        <f t="shared" si="4"/>
        <v>809.88</v>
      </c>
      <c r="J36" s="43">
        <f t="shared" si="5"/>
        <v>1000.93</v>
      </c>
    </row>
    <row r="37" spans="1:10" ht="18.75" customHeight="1" x14ac:dyDescent="0.25">
      <c r="A37" s="203" t="s">
        <v>273</v>
      </c>
      <c r="B37" s="40" t="s">
        <v>500</v>
      </c>
      <c r="C37" s="41">
        <v>1</v>
      </c>
      <c r="D37" s="41">
        <f t="shared" si="2"/>
        <v>176</v>
      </c>
      <c r="E37" s="41">
        <v>160</v>
      </c>
      <c r="F37" s="41">
        <v>16</v>
      </c>
      <c r="G37" s="42">
        <v>1640</v>
      </c>
      <c r="H37" s="42">
        <f t="shared" si="3"/>
        <v>10.25</v>
      </c>
      <c r="I37" s="42">
        <f t="shared" si="4"/>
        <v>328</v>
      </c>
      <c r="J37" s="43">
        <f t="shared" si="5"/>
        <v>405.38</v>
      </c>
    </row>
    <row r="38" spans="1:10" ht="18.75" customHeight="1" x14ac:dyDescent="0.25">
      <c r="A38" s="203" t="s">
        <v>550</v>
      </c>
      <c r="B38" s="40" t="s">
        <v>510</v>
      </c>
      <c r="C38" s="41">
        <v>1</v>
      </c>
      <c r="D38" s="41">
        <f t="shared" si="2"/>
        <v>163</v>
      </c>
      <c r="E38" s="41">
        <v>160</v>
      </c>
      <c r="F38" s="41">
        <v>3</v>
      </c>
      <c r="G38" s="42">
        <v>1766.3999999999999</v>
      </c>
      <c r="H38" s="42">
        <f t="shared" si="3"/>
        <v>11.04</v>
      </c>
      <c r="I38" s="42">
        <f t="shared" si="4"/>
        <v>66.239999999999995</v>
      </c>
      <c r="J38" s="43">
        <f t="shared" si="5"/>
        <v>81.87</v>
      </c>
    </row>
    <row r="39" spans="1:10" ht="18.75" customHeight="1" x14ac:dyDescent="0.25">
      <c r="A39" s="203" t="s">
        <v>274</v>
      </c>
      <c r="B39" s="40" t="s">
        <v>505</v>
      </c>
      <c r="C39" s="41">
        <v>1</v>
      </c>
      <c r="D39" s="41">
        <f t="shared" si="2"/>
        <v>185</v>
      </c>
      <c r="E39" s="41">
        <v>160</v>
      </c>
      <c r="F39" s="41">
        <v>25</v>
      </c>
      <c r="G39" s="42">
        <v>1640</v>
      </c>
      <c r="H39" s="42">
        <f t="shared" si="3"/>
        <v>10.25</v>
      </c>
      <c r="I39" s="42">
        <f t="shared" si="4"/>
        <v>512.5</v>
      </c>
      <c r="J39" s="43">
        <f t="shared" si="5"/>
        <v>633.4</v>
      </c>
    </row>
    <row r="40" spans="1:10" ht="18.75" customHeight="1" x14ac:dyDescent="0.25">
      <c r="A40" s="203" t="s">
        <v>275</v>
      </c>
      <c r="B40" s="40" t="s">
        <v>506</v>
      </c>
      <c r="C40" s="41">
        <v>1</v>
      </c>
      <c r="D40" s="41">
        <f t="shared" si="2"/>
        <v>166</v>
      </c>
      <c r="E40" s="41">
        <v>160</v>
      </c>
      <c r="F40" s="41">
        <v>6</v>
      </c>
      <c r="G40" s="42">
        <v>1990.3999999999999</v>
      </c>
      <c r="H40" s="42">
        <f t="shared" si="3"/>
        <v>12.44</v>
      </c>
      <c r="I40" s="42">
        <f t="shared" si="4"/>
        <v>149.28</v>
      </c>
      <c r="J40" s="43">
        <f t="shared" si="5"/>
        <v>184.5</v>
      </c>
    </row>
    <row r="41" spans="1:10" ht="18.75" customHeight="1" x14ac:dyDescent="0.25">
      <c r="A41" s="203" t="s">
        <v>276</v>
      </c>
      <c r="B41" s="40" t="s">
        <v>498</v>
      </c>
      <c r="C41" s="41">
        <v>1</v>
      </c>
      <c r="D41" s="41">
        <f t="shared" si="2"/>
        <v>181</v>
      </c>
      <c r="E41" s="41">
        <v>160</v>
      </c>
      <c r="F41" s="41">
        <v>21</v>
      </c>
      <c r="G41" s="42">
        <v>1936</v>
      </c>
      <c r="H41" s="42">
        <f t="shared" si="3"/>
        <v>12.1</v>
      </c>
      <c r="I41" s="42">
        <f t="shared" si="4"/>
        <v>508.2</v>
      </c>
      <c r="J41" s="43">
        <f t="shared" si="5"/>
        <v>628.08000000000004</v>
      </c>
    </row>
    <row r="42" spans="1:10" ht="18.75" customHeight="1" x14ac:dyDescent="0.25">
      <c r="A42" s="203" t="s">
        <v>551</v>
      </c>
      <c r="B42" s="40" t="s">
        <v>503</v>
      </c>
      <c r="C42" s="41">
        <v>1</v>
      </c>
      <c r="D42" s="41">
        <f t="shared" si="2"/>
        <v>166</v>
      </c>
      <c r="E42" s="41">
        <v>160</v>
      </c>
      <c r="F42" s="41">
        <v>6</v>
      </c>
      <c r="G42" s="42">
        <v>1640</v>
      </c>
      <c r="H42" s="42">
        <f t="shared" si="3"/>
        <v>10.25</v>
      </c>
      <c r="I42" s="42">
        <f t="shared" si="4"/>
        <v>123</v>
      </c>
      <c r="J42" s="43">
        <f t="shared" si="5"/>
        <v>152.02000000000001</v>
      </c>
    </row>
    <row r="43" spans="1:10" ht="18.75" customHeight="1" x14ac:dyDescent="0.25">
      <c r="A43" s="203" t="s">
        <v>277</v>
      </c>
      <c r="B43" s="40" t="s">
        <v>507</v>
      </c>
      <c r="C43" s="41">
        <v>1</v>
      </c>
      <c r="D43" s="41">
        <f t="shared" si="2"/>
        <v>224</v>
      </c>
      <c r="E43" s="41">
        <v>160</v>
      </c>
      <c r="F43" s="41">
        <v>64</v>
      </c>
      <c r="G43" s="42">
        <v>1884.8</v>
      </c>
      <c r="H43" s="42">
        <f t="shared" si="3"/>
        <v>11.78</v>
      </c>
      <c r="I43" s="42">
        <f t="shared" si="4"/>
        <v>1507.84</v>
      </c>
      <c r="J43" s="43">
        <f t="shared" si="5"/>
        <v>1863.54</v>
      </c>
    </row>
    <row r="44" spans="1:10" ht="18.75" customHeight="1" x14ac:dyDescent="0.25">
      <c r="A44" s="203" t="s">
        <v>278</v>
      </c>
      <c r="B44" s="40" t="s">
        <v>502</v>
      </c>
      <c r="C44" s="41">
        <v>1</v>
      </c>
      <c r="D44" s="41">
        <f t="shared" si="2"/>
        <v>177</v>
      </c>
      <c r="E44" s="41">
        <v>160</v>
      </c>
      <c r="F44" s="41">
        <v>17</v>
      </c>
      <c r="G44" s="42">
        <v>1635.2</v>
      </c>
      <c r="H44" s="42">
        <f t="shared" si="3"/>
        <v>10.220000000000001</v>
      </c>
      <c r="I44" s="42">
        <f t="shared" si="4"/>
        <v>347.48</v>
      </c>
      <c r="J44" s="43">
        <f t="shared" si="5"/>
        <v>429.45</v>
      </c>
    </row>
    <row r="45" spans="1:10" ht="18.75" customHeight="1" x14ac:dyDescent="0.25">
      <c r="A45" s="203" t="s">
        <v>282</v>
      </c>
      <c r="B45" s="40" t="s">
        <v>502</v>
      </c>
      <c r="C45" s="41">
        <v>1</v>
      </c>
      <c r="D45" s="41">
        <f t="shared" si="2"/>
        <v>160.5</v>
      </c>
      <c r="E45" s="41">
        <v>160</v>
      </c>
      <c r="F45" s="41">
        <v>0.5</v>
      </c>
      <c r="G45" s="42">
        <v>1672</v>
      </c>
      <c r="H45" s="42">
        <f t="shared" si="3"/>
        <v>10.45</v>
      </c>
      <c r="I45" s="42">
        <f t="shared" si="4"/>
        <v>10.45</v>
      </c>
      <c r="J45" s="43">
        <f t="shared" si="5"/>
        <v>12.92</v>
      </c>
    </row>
    <row r="46" spans="1:10" ht="18.75" customHeight="1" x14ac:dyDescent="0.25">
      <c r="A46" s="203" t="s">
        <v>293</v>
      </c>
      <c r="B46" s="40" t="s">
        <v>510</v>
      </c>
      <c r="C46" s="41">
        <v>1</v>
      </c>
      <c r="D46" s="41">
        <f t="shared" si="2"/>
        <v>185</v>
      </c>
      <c r="E46" s="41">
        <v>160</v>
      </c>
      <c r="F46" s="41">
        <v>25</v>
      </c>
      <c r="G46" s="42">
        <v>1635.2</v>
      </c>
      <c r="H46" s="42">
        <f t="shared" si="3"/>
        <v>10.220000000000001</v>
      </c>
      <c r="I46" s="42">
        <f t="shared" si="4"/>
        <v>511</v>
      </c>
      <c r="J46" s="43">
        <f t="shared" si="5"/>
        <v>631.54</v>
      </c>
    </row>
    <row r="47" spans="1:10" ht="18.75" customHeight="1" x14ac:dyDescent="0.25">
      <c r="A47" s="203" t="s">
        <v>281</v>
      </c>
      <c r="B47" s="40" t="s">
        <v>255</v>
      </c>
      <c r="C47" s="41">
        <v>1</v>
      </c>
      <c r="D47" s="41">
        <f t="shared" si="2"/>
        <v>161</v>
      </c>
      <c r="E47" s="41">
        <v>160</v>
      </c>
      <c r="F47" s="41">
        <v>1</v>
      </c>
      <c r="G47" s="42">
        <v>1345.6</v>
      </c>
      <c r="H47" s="42">
        <f t="shared" si="3"/>
        <v>8.41</v>
      </c>
      <c r="I47" s="42">
        <f t="shared" si="4"/>
        <v>16.82</v>
      </c>
      <c r="J47" s="43">
        <f t="shared" si="5"/>
        <v>20.79</v>
      </c>
    </row>
    <row r="48" spans="1:10" ht="18.75" customHeight="1" x14ac:dyDescent="0.25">
      <c r="A48" s="203" t="s">
        <v>552</v>
      </c>
      <c r="B48" s="40" t="s">
        <v>255</v>
      </c>
      <c r="C48" s="41">
        <v>1</v>
      </c>
      <c r="D48" s="41">
        <f t="shared" si="2"/>
        <v>163.5</v>
      </c>
      <c r="E48" s="41">
        <v>160</v>
      </c>
      <c r="F48" s="41">
        <v>3.5</v>
      </c>
      <c r="G48" s="42">
        <v>1379.1999999999998</v>
      </c>
      <c r="H48" s="42">
        <f t="shared" si="3"/>
        <v>8.6199999999999992</v>
      </c>
      <c r="I48" s="42">
        <f t="shared" si="4"/>
        <v>60.34</v>
      </c>
      <c r="J48" s="43">
        <f t="shared" si="5"/>
        <v>74.569999999999993</v>
      </c>
    </row>
    <row r="49" spans="1:10" ht="49.5" customHeight="1" x14ac:dyDescent="0.25">
      <c r="A49" s="203" t="s">
        <v>17</v>
      </c>
      <c r="B49" s="364" t="s">
        <v>17</v>
      </c>
      <c r="C49" s="365">
        <f t="shared" ref="C49:J49" si="6">SUM(C50:C125)</f>
        <v>76</v>
      </c>
      <c r="D49" s="365"/>
      <c r="E49" s="365"/>
      <c r="F49" s="365">
        <f t="shared" si="6"/>
        <v>1672</v>
      </c>
      <c r="G49" s="365"/>
      <c r="H49" s="365"/>
      <c r="I49" s="366">
        <f t="shared" si="6"/>
        <v>22434.74</v>
      </c>
      <c r="J49" s="366">
        <f t="shared" si="6"/>
        <v>27727.119999999999</v>
      </c>
    </row>
    <row r="50" spans="1:10" x14ac:dyDescent="0.25">
      <c r="A50" s="203" t="s">
        <v>339</v>
      </c>
      <c r="B50" s="40" t="s">
        <v>525</v>
      </c>
      <c r="C50" s="41">
        <v>1</v>
      </c>
      <c r="D50" s="41">
        <f>E50+F50</f>
        <v>188</v>
      </c>
      <c r="E50" s="41">
        <v>160</v>
      </c>
      <c r="F50" s="41">
        <v>28</v>
      </c>
      <c r="G50" s="42">
        <v>912</v>
      </c>
      <c r="H50" s="42">
        <f t="shared" ref="H50:H113" si="7">ROUND(G50/E50,2)</f>
        <v>5.7</v>
      </c>
      <c r="I50" s="43">
        <f t="shared" ref="I50:I113" si="8">ROUND(F50*H50*2,2)</f>
        <v>319.2</v>
      </c>
      <c r="J50" s="42">
        <f t="shared" si="5"/>
        <v>394.5</v>
      </c>
    </row>
    <row r="51" spans="1:10" x14ac:dyDescent="0.25">
      <c r="A51" s="203" t="s">
        <v>315</v>
      </c>
      <c r="B51" s="40" t="s">
        <v>529</v>
      </c>
      <c r="C51" s="41">
        <v>1</v>
      </c>
      <c r="D51" s="41">
        <f t="shared" ref="D51:D114" si="9">E51+F51</f>
        <v>172</v>
      </c>
      <c r="E51" s="41">
        <v>160</v>
      </c>
      <c r="F51" s="41">
        <v>12</v>
      </c>
      <c r="G51" s="42">
        <v>912</v>
      </c>
      <c r="H51" s="42">
        <f t="shared" si="7"/>
        <v>5.7</v>
      </c>
      <c r="I51" s="43">
        <f t="shared" si="8"/>
        <v>136.80000000000001</v>
      </c>
      <c r="J51" s="42">
        <f t="shared" si="5"/>
        <v>169.07</v>
      </c>
    </row>
    <row r="52" spans="1:10" x14ac:dyDescent="0.25">
      <c r="A52" s="203" t="s">
        <v>553</v>
      </c>
      <c r="B52" s="40" t="s">
        <v>534</v>
      </c>
      <c r="C52" s="41">
        <v>1</v>
      </c>
      <c r="D52" s="41">
        <f t="shared" si="9"/>
        <v>182</v>
      </c>
      <c r="E52" s="41">
        <v>160</v>
      </c>
      <c r="F52" s="41">
        <v>22</v>
      </c>
      <c r="G52" s="42">
        <v>912</v>
      </c>
      <c r="H52" s="42">
        <f t="shared" si="7"/>
        <v>5.7</v>
      </c>
      <c r="I52" s="43">
        <f t="shared" si="8"/>
        <v>250.8</v>
      </c>
      <c r="J52" s="42">
        <f t="shared" si="5"/>
        <v>309.95999999999998</v>
      </c>
    </row>
    <row r="53" spans="1:10" x14ac:dyDescent="0.25">
      <c r="A53" s="203" t="s">
        <v>341</v>
      </c>
      <c r="B53" s="40" t="s">
        <v>534</v>
      </c>
      <c r="C53" s="41">
        <v>1</v>
      </c>
      <c r="D53" s="41">
        <f t="shared" si="9"/>
        <v>190</v>
      </c>
      <c r="E53" s="41">
        <v>160</v>
      </c>
      <c r="F53" s="41">
        <v>30</v>
      </c>
      <c r="G53" s="42">
        <v>912</v>
      </c>
      <c r="H53" s="42">
        <f t="shared" si="7"/>
        <v>5.7</v>
      </c>
      <c r="I53" s="43">
        <f t="shared" si="8"/>
        <v>342</v>
      </c>
      <c r="J53" s="42">
        <f t="shared" si="5"/>
        <v>422.68</v>
      </c>
    </row>
    <row r="54" spans="1:10" x14ac:dyDescent="0.25">
      <c r="A54" s="203" t="s">
        <v>554</v>
      </c>
      <c r="B54" s="40" t="s">
        <v>525</v>
      </c>
      <c r="C54" s="41">
        <v>1</v>
      </c>
      <c r="D54" s="41">
        <f t="shared" si="9"/>
        <v>192</v>
      </c>
      <c r="E54" s="41">
        <v>160</v>
      </c>
      <c r="F54" s="41">
        <v>32</v>
      </c>
      <c r="G54" s="42">
        <v>912</v>
      </c>
      <c r="H54" s="42">
        <f t="shared" si="7"/>
        <v>5.7</v>
      </c>
      <c r="I54" s="43">
        <f t="shared" si="8"/>
        <v>364.8</v>
      </c>
      <c r="J54" s="42">
        <f t="shared" si="5"/>
        <v>450.86</v>
      </c>
    </row>
    <row r="55" spans="1:10" x14ac:dyDescent="0.25">
      <c r="A55" s="203" t="s">
        <v>308</v>
      </c>
      <c r="B55" s="40" t="s">
        <v>525</v>
      </c>
      <c r="C55" s="41">
        <v>1</v>
      </c>
      <c r="D55" s="41">
        <f t="shared" si="9"/>
        <v>166</v>
      </c>
      <c r="E55" s="41">
        <v>160</v>
      </c>
      <c r="F55" s="41">
        <v>6</v>
      </c>
      <c r="G55" s="42">
        <v>912</v>
      </c>
      <c r="H55" s="42">
        <f t="shared" si="7"/>
        <v>5.7</v>
      </c>
      <c r="I55" s="43">
        <f t="shared" si="8"/>
        <v>68.400000000000006</v>
      </c>
      <c r="J55" s="42">
        <f t="shared" si="5"/>
        <v>84.54</v>
      </c>
    </row>
    <row r="56" spans="1:10" x14ac:dyDescent="0.25">
      <c r="A56" s="203" t="s">
        <v>555</v>
      </c>
      <c r="B56" s="40" t="s">
        <v>534</v>
      </c>
      <c r="C56" s="41">
        <v>1</v>
      </c>
      <c r="D56" s="41">
        <f t="shared" si="9"/>
        <v>166.5</v>
      </c>
      <c r="E56" s="41">
        <v>160</v>
      </c>
      <c r="F56" s="41">
        <v>6.5</v>
      </c>
      <c r="G56" s="42">
        <v>912</v>
      </c>
      <c r="H56" s="42">
        <f t="shared" si="7"/>
        <v>5.7</v>
      </c>
      <c r="I56" s="43">
        <f t="shared" si="8"/>
        <v>74.099999999999994</v>
      </c>
      <c r="J56" s="42">
        <f t="shared" si="5"/>
        <v>91.58</v>
      </c>
    </row>
    <row r="57" spans="1:10" x14ac:dyDescent="0.25">
      <c r="A57" s="203" t="s">
        <v>309</v>
      </c>
      <c r="B57" s="40" t="s">
        <v>525</v>
      </c>
      <c r="C57" s="41">
        <v>1</v>
      </c>
      <c r="D57" s="41">
        <f t="shared" si="9"/>
        <v>172</v>
      </c>
      <c r="E57" s="41">
        <v>160</v>
      </c>
      <c r="F57" s="41">
        <v>12</v>
      </c>
      <c r="G57" s="42">
        <v>912</v>
      </c>
      <c r="H57" s="42">
        <f t="shared" si="7"/>
        <v>5.7</v>
      </c>
      <c r="I57" s="43">
        <f t="shared" si="8"/>
        <v>136.80000000000001</v>
      </c>
      <c r="J57" s="42">
        <f t="shared" si="5"/>
        <v>169.07</v>
      </c>
    </row>
    <row r="58" spans="1:10" x14ac:dyDescent="0.25">
      <c r="A58" s="203" t="s">
        <v>338</v>
      </c>
      <c r="B58" s="40" t="s">
        <v>525</v>
      </c>
      <c r="C58" s="41">
        <v>1</v>
      </c>
      <c r="D58" s="41">
        <f t="shared" si="9"/>
        <v>166</v>
      </c>
      <c r="E58" s="41">
        <v>160</v>
      </c>
      <c r="F58" s="41">
        <v>6</v>
      </c>
      <c r="G58" s="42">
        <v>912</v>
      </c>
      <c r="H58" s="42">
        <f t="shared" si="7"/>
        <v>5.7</v>
      </c>
      <c r="I58" s="43">
        <f t="shared" si="8"/>
        <v>68.400000000000006</v>
      </c>
      <c r="J58" s="42">
        <f t="shared" si="5"/>
        <v>84.54</v>
      </c>
    </row>
    <row r="59" spans="1:10" x14ac:dyDescent="0.25">
      <c r="A59" s="203" t="s">
        <v>556</v>
      </c>
      <c r="B59" s="40" t="s">
        <v>525</v>
      </c>
      <c r="C59" s="41">
        <v>1</v>
      </c>
      <c r="D59" s="41">
        <f t="shared" si="9"/>
        <v>164</v>
      </c>
      <c r="E59" s="41">
        <v>160</v>
      </c>
      <c r="F59" s="41">
        <v>4</v>
      </c>
      <c r="G59" s="42">
        <v>912</v>
      </c>
      <c r="H59" s="42">
        <f t="shared" si="7"/>
        <v>5.7</v>
      </c>
      <c r="I59" s="43">
        <f t="shared" si="8"/>
        <v>45.6</v>
      </c>
      <c r="J59" s="42">
        <f t="shared" si="5"/>
        <v>56.36</v>
      </c>
    </row>
    <row r="60" spans="1:10" x14ac:dyDescent="0.25">
      <c r="A60" s="203" t="s">
        <v>343</v>
      </c>
      <c r="B60" s="40" t="s">
        <v>534</v>
      </c>
      <c r="C60" s="41">
        <v>1</v>
      </c>
      <c r="D60" s="41">
        <f t="shared" si="9"/>
        <v>186</v>
      </c>
      <c r="E60" s="41">
        <v>160</v>
      </c>
      <c r="F60" s="41">
        <v>26</v>
      </c>
      <c r="G60" s="42">
        <v>912</v>
      </c>
      <c r="H60" s="42">
        <f t="shared" si="7"/>
        <v>5.7</v>
      </c>
      <c r="I60" s="43">
        <f t="shared" si="8"/>
        <v>296.39999999999998</v>
      </c>
      <c r="J60" s="42">
        <f t="shared" si="5"/>
        <v>366.32</v>
      </c>
    </row>
    <row r="61" spans="1:10" x14ac:dyDescent="0.25">
      <c r="A61" s="203" t="s">
        <v>350</v>
      </c>
      <c r="B61" s="40" t="s">
        <v>535</v>
      </c>
      <c r="C61" s="41">
        <v>1</v>
      </c>
      <c r="D61" s="41">
        <f t="shared" si="9"/>
        <v>186</v>
      </c>
      <c r="E61" s="41">
        <v>160</v>
      </c>
      <c r="F61" s="41">
        <v>26</v>
      </c>
      <c r="G61" s="42">
        <v>912</v>
      </c>
      <c r="H61" s="42">
        <f t="shared" si="7"/>
        <v>5.7</v>
      </c>
      <c r="I61" s="43">
        <f t="shared" si="8"/>
        <v>296.39999999999998</v>
      </c>
      <c r="J61" s="42">
        <f t="shared" si="5"/>
        <v>366.32</v>
      </c>
    </row>
    <row r="62" spans="1:10" x14ac:dyDescent="0.25">
      <c r="A62" s="203" t="s">
        <v>300</v>
      </c>
      <c r="B62" s="40" t="s">
        <v>518</v>
      </c>
      <c r="C62" s="41">
        <v>1</v>
      </c>
      <c r="D62" s="41">
        <f t="shared" si="9"/>
        <v>165</v>
      </c>
      <c r="E62" s="41">
        <v>160</v>
      </c>
      <c r="F62" s="41">
        <v>5</v>
      </c>
      <c r="G62" s="42">
        <v>912</v>
      </c>
      <c r="H62" s="42">
        <f t="shared" si="7"/>
        <v>5.7</v>
      </c>
      <c r="I62" s="43">
        <f t="shared" si="8"/>
        <v>57</v>
      </c>
      <c r="J62" s="42">
        <f t="shared" si="5"/>
        <v>70.45</v>
      </c>
    </row>
    <row r="63" spans="1:10" x14ac:dyDescent="0.25">
      <c r="A63" s="203" t="s">
        <v>354</v>
      </c>
      <c r="B63" s="40" t="s">
        <v>537</v>
      </c>
      <c r="C63" s="41">
        <v>1</v>
      </c>
      <c r="D63" s="41">
        <f t="shared" si="9"/>
        <v>192</v>
      </c>
      <c r="E63" s="41">
        <v>160</v>
      </c>
      <c r="F63" s="41">
        <v>32</v>
      </c>
      <c r="G63" s="42">
        <v>912</v>
      </c>
      <c r="H63" s="42">
        <f t="shared" si="7"/>
        <v>5.7</v>
      </c>
      <c r="I63" s="43">
        <f t="shared" si="8"/>
        <v>364.8</v>
      </c>
      <c r="J63" s="42">
        <f t="shared" si="5"/>
        <v>450.86</v>
      </c>
    </row>
    <row r="64" spans="1:10" x14ac:dyDescent="0.25">
      <c r="A64" s="203" t="s">
        <v>557</v>
      </c>
      <c r="B64" s="40" t="s">
        <v>525</v>
      </c>
      <c r="C64" s="41">
        <v>1</v>
      </c>
      <c r="D64" s="41">
        <f t="shared" si="9"/>
        <v>202</v>
      </c>
      <c r="E64" s="41">
        <v>160</v>
      </c>
      <c r="F64" s="41">
        <v>42</v>
      </c>
      <c r="G64" s="42">
        <v>912</v>
      </c>
      <c r="H64" s="42">
        <f t="shared" si="7"/>
        <v>5.7</v>
      </c>
      <c r="I64" s="43">
        <f t="shared" si="8"/>
        <v>478.8</v>
      </c>
      <c r="J64" s="42">
        <f t="shared" si="5"/>
        <v>591.75</v>
      </c>
    </row>
    <row r="65" spans="1:10" x14ac:dyDescent="0.25">
      <c r="A65" s="203" t="s">
        <v>345</v>
      </c>
      <c r="B65" s="40" t="s">
        <v>534</v>
      </c>
      <c r="C65" s="41">
        <v>1</v>
      </c>
      <c r="D65" s="41">
        <f t="shared" si="9"/>
        <v>184</v>
      </c>
      <c r="E65" s="41">
        <v>160</v>
      </c>
      <c r="F65" s="41">
        <v>24</v>
      </c>
      <c r="G65" s="42">
        <v>912</v>
      </c>
      <c r="H65" s="42">
        <f t="shared" si="7"/>
        <v>5.7</v>
      </c>
      <c r="I65" s="43">
        <f t="shared" si="8"/>
        <v>273.60000000000002</v>
      </c>
      <c r="J65" s="42">
        <f t="shared" si="5"/>
        <v>338.14</v>
      </c>
    </row>
    <row r="66" spans="1:10" x14ac:dyDescent="0.25">
      <c r="A66" s="203" t="s">
        <v>328</v>
      </c>
      <c r="B66" s="40" t="s">
        <v>525</v>
      </c>
      <c r="C66" s="41">
        <v>1</v>
      </c>
      <c r="D66" s="41">
        <f t="shared" si="9"/>
        <v>188</v>
      </c>
      <c r="E66" s="41">
        <v>160</v>
      </c>
      <c r="F66" s="41">
        <v>28</v>
      </c>
      <c r="G66" s="42">
        <v>912</v>
      </c>
      <c r="H66" s="42">
        <f t="shared" si="7"/>
        <v>5.7</v>
      </c>
      <c r="I66" s="43">
        <f t="shared" si="8"/>
        <v>319.2</v>
      </c>
      <c r="J66" s="42">
        <f t="shared" si="5"/>
        <v>394.5</v>
      </c>
    </row>
    <row r="67" spans="1:10" x14ac:dyDescent="0.25">
      <c r="A67" s="203" t="s">
        <v>297</v>
      </c>
      <c r="B67" s="40" t="s">
        <v>517</v>
      </c>
      <c r="C67" s="41">
        <v>1</v>
      </c>
      <c r="D67" s="41">
        <f t="shared" si="9"/>
        <v>171</v>
      </c>
      <c r="E67" s="41">
        <v>160</v>
      </c>
      <c r="F67" s="41">
        <v>11</v>
      </c>
      <c r="G67" s="42">
        <v>912</v>
      </c>
      <c r="H67" s="42">
        <f t="shared" si="7"/>
        <v>5.7</v>
      </c>
      <c r="I67" s="43">
        <f t="shared" si="8"/>
        <v>125.4</v>
      </c>
      <c r="J67" s="42">
        <f t="shared" si="5"/>
        <v>154.97999999999999</v>
      </c>
    </row>
    <row r="68" spans="1:10" x14ac:dyDescent="0.25">
      <c r="A68" s="203" t="s">
        <v>558</v>
      </c>
      <c r="B68" s="40" t="s">
        <v>525</v>
      </c>
      <c r="C68" s="41">
        <v>1</v>
      </c>
      <c r="D68" s="41">
        <f t="shared" si="9"/>
        <v>174</v>
      </c>
      <c r="E68" s="41">
        <v>160</v>
      </c>
      <c r="F68" s="41">
        <v>14</v>
      </c>
      <c r="G68" s="42">
        <v>912</v>
      </c>
      <c r="H68" s="42">
        <f t="shared" si="7"/>
        <v>5.7</v>
      </c>
      <c r="I68" s="43">
        <f t="shared" si="8"/>
        <v>159.6</v>
      </c>
      <c r="J68" s="42">
        <f t="shared" si="5"/>
        <v>197.25</v>
      </c>
    </row>
    <row r="69" spans="1:10" x14ac:dyDescent="0.25">
      <c r="A69" s="203" t="s">
        <v>559</v>
      </c>
      <c r="B69" s="40" t="s">
        <v>537</v>
      </c>
      <c r="C69" s="41">
        <v>1</v>
      </c>
      <c r="D69" s="41">
        <f t="shared" si="9"/>
        <v>184</v>
      </c>
      <c r="E69" s="41">
        <v>160</v>
      </c>
      <c r="F69" s="41">
        <v>24</v>
      </c>
      <c r="G69" s="42">
        <v>912</v>
      </c>
      <c r="H69" s="42">
        <f t="shared" si="7"/>
        <v>5.7</v>
      </c>
      <c r="I69" s="43">
        <f t="shared" si="8"/>
        <v>273.60000000000002</v>
      </c>
      <c r="J69" s="42">
        <f t="shared" si="5"/>
        <v>338.14</v>
      </c>
    </row>
    <row r="70" spans="1:10" x14ac:dyDescent="0.25">
      <c r="A70" s="203" t="s">
        <v>346</v>
      </c>
      <c r="B70" s="40" t="s">
        <v>534</v>
      </c>
      <c r="C70" s="41">
        <v>1</v>
      </c>
      <c r="D70" s="41">
        <f t="shared" si="9"/>
        <v>176</v>
      </c>
      <c r="E70" s="41">
        <v>160</v>
      </c>
      <c r="F70" s="41">
        <v>16</v>
      </c>
      <c r="G70" s="42">
        <v>912</v>
      </c>
      <c r="H70" s="42">
        <f t="shared" si="7"/>
        <v>5.7</v>
      </c>
      <c r="I70" s="43">
        <f t="shared" si="8"/>
        <v>182.4</v>
      </c>
      <c r="J70" s="42">
        <f t="shared" si="5"/>
        <v>225.43</v>
      </c>
    </row>
    <row r="71" spans="1:10" x14ac:dyDescent="0.25">
      <c r="A71" s="203" t="s">
        <v>337</v>
      </c>
      <c r="B71" s="40" t="s">
        <v>525</v>
      </c>
      <c r="C71" s="41">
        <v>1</v>
      </c>
      <c r="D71" s="41">
        <f t="shared" si="9"/>
        <v>164</v>
      </c>
      <c r="E71" s="41">
        <v>160</v>
      </c>
      <c r="F71" s="41">
        <v>4</v>
      </c>
      <c r="G71" s="42">
        <v>912</v>
      </c>
      <c r="H71" s="42">
        <f t="shared" si="7"/>
        <v>5.7</v>
      </c>
      <c r="I71" s="43">
        <f t="shared" si="8"/>
        <v>45.6</v>
      </c>
      <c r="J71" s="42">
        <f t="shared" si="5"/>
        <v>56.36</v>
      </c>
    </row>
    <row r="72" spans="1:10" x14ac:dyDescent="0.25">
      <c r="A72" s="203" t="s">
        <v>560</v>
      </c>
      <c r="B72" s="40" t="s">
        <v>520</v>
      </c>
      <c r="C72" s="41">
        <v>1</v>
      </c>
      <c r="D72" s="41">
        <f t="shared" si="9"/>
        <v>175</v>
      </c>
      <c r="E72" s="41">
        <v>160</v>
      </c>
      <c r="F72" s="41">
        <v>15</v>
      </c>
      <c r="G72" s="42">
        <v>912</v>
      </c>
      <c r="H72" s="42">
        <f t="shared" si="7"/>
        <v>5.7</v>
      </c>
      <c r="I72" s="43">
        <f t="shared" si="8"/>
        <v>171</v>
      </c>
      <c r="J72" s="42">
        <f t="shared" si="5"/>
        <v>211.34</v>
      </c>
    </row>
    <row r="73" spans="1:10" x14ac:dyDescent="0.25">
      <c r="A73" s="203" t="s">
        <v>304</v>
      </c>
      <c r="B73" s="40" t="s">
        <v>525</v>
      </c>
      <c r="C73" s="41">
        <v>1</v>
      </c>
      <c r="D73" s="41">
        <f t="shared" si="9"/>
        <v>164</v>
      </c>
      <c r="E73" s="41">
        <v>160</v>
      </c>
      <c r="F73" s="41">
        <v>4</v>
      </c>
      <c r="G73" s="42">
        <v>1120</v>
      </c>
      <c r="H73" s="42">
        <f t="shared" si="7"/>
        <v>7</v>
      </c>
      <c r="I73" s="43">
        <f t="shared" si="8"/>
        <v>56</v>
      </c>
      <c r="J73" s="42">
        <f t="shared" si="5"/>
        <v>69.209999999999994</v>
      </c>
    </row>
    <row r="74" spans="1:10" x14ac:dyDescent="0.25">
      <c r="A74" s="203" t="s">
        <v>298</v>
      </c>
      <c r="B74" s="40" t="s">
        <v>518</v>
      </c>
      <c r="C74" s="41">
        <v>1</v>
      </c>
      <c r="D74" s="41">
        <f t="shared" si="9"/>
        <v>166</v>
      </c>
      <c r="E74" s="41">
        <v>160</v>
      </c>
      <c r="F74" s="41">
        <v>6</v>
      </c>
      <c r="G74" s="42">
        <v>1120</v>
      </c>
      <c r="H74" s="42">
        <f t="shared" si="7"/>
        <v>7</v>
      </c>
      <c r="I74" s="43">
        <f t="shared" si="8"/>
        <v>84</v>
      </c>
      <c r="J74" s="42">
        <f t="shared" si="5"/>
        <v>103.82</v>
      </c>
    </row>
    <row r="75" spans="1:10" x14ac:dyDescent="0.25">
      <c r="A75" s="203" t="s">
        <v>561</v>
      </c>
      <c r="B75" s="40" t="s">
        <v>517</v>
      </c>
      <c r="C75" s="41">
        <v>1</v>
      </c>
      <c r="D75" s="41">
        <f t="shared" si="9"/>
        <v>232</v>
      </c>
      <c r="E75" s="41">
        <v>160</v>
      </c>
      <c r="F75" s="41">
        <v>72</v>
      </c>
      <c r="G75" s="42">
        <v>1120</v>
      </c>
      <c r="H75" s="42">
        <f t="shared" si="7"/>
        <v>7</v>
      </c>
      <c r="I75" s="43">
        <f t="shared" si="8"/>
        <v>1008</v>
      </c>
      <c r="J75" s="42">
        <f t="shared" si="5"/>
        <v>1245.79</v>
      </c>
    </row>
    <row r="76" spans="1:10" x14ac:dyDescent="0.25">
      <c r="A76" s="203" t="s">
        <v>305</v>
      </c>
      <c r="B76" s="40" t="s">
        <v>526</v>
      </c>
      <c r="C76" s="41">
        <v>1</v>
      </c>
      <c r="D76" s="41">
        <f t="shared" si="9"/>
        <v>164</v>
      </c>
      <c r="E76" s="41">
        <v>160</v>
      </c>
      <c r="F76" s="41">
        <v>4</v>
      </c>
      <c r="G76" s="42">
        <v>1184</v>
      </c>
      <c r="H76" s="42">
        <f t="shared" si="7"/>
        <v>7.4</v>
      </c>
      <c r="I76" s="43">
        <f t="shared" si="8"/>
        <v>59.2</v>
      </c>
      <c r="J76" s="42">
        <f t="shared" si="5"/>
        <v>73.17</v>
      </c>
    </row>
    <row r="77" spans="1:10" x14ac:dyDescent="0.25">
      <c r="A77" s="203" t="s">
        <v>562</v>
      </c>
      <c r="B77" s="40" t="s">
        <v>517</v>
      </c>
      <c r="C77" s="41">
        <v>1</v>
      </c>
      <c r="D77" s="41">
        <f t="shared" si="9"/>
        <v>168</v>
      </c>
      <c r="E77" s="41">
        <v>160</v>
      </c>
      <c r="F77" s="41">
        <v>8</v>
      </c>
      <c r="G77" s="42">
        <v>1120</v>
      </c>
      <c r="H77" s="42">
        <f t="shared" si="7"/>
        <v>7</v>
      </c>
      <c r="I77" s="43">
        <f t="shared" si="8"/>
        <v>112</v>
      </c>
      <c r="J77" s="42">
        <f t="shared" si="5"/>
        <v>138.41999999999999</v>
      </c>
    </row>
    <row r="78" spans="1:10" x14ac:dyDescent="0.25">
      <c r="A78" s="203" t="s">
        <v>351</v>
      </c>
      <c r="B78" s="40" t="s">
        <v>537</v>
      </c>
      <c r="C78" s="41">
        <v>1</v>
      </c>
      <c r="D78" s="41">
        <f t="shared" si="9"/>
        <v>206</v>
      </c>
      <c r="E78" s="41">
        <v>160</v>
      </c>
      <c r="F78" s="41">
        <v>46</v>
      </c>
      <c r="G78" s="42">
        <v>1120</v>
      </c>
      <c r="H78" s="42">
        <f t="shared" si="7"/>
        <v>7</v>
      </c>
      <c r="I78" s="43">
        <f t="shared" si="8"/>
        <v>644</v>
      </c>
      <c r="J78" s="42">
        <f t="shared" ref="J78:J125" si="10">ROUND(I78*1.2359,2)</f>
        <v>795.92</v>
      </c>
    </row>
    <row r="79" spans="1:10" x14ac:dyDescent="0.25">
      <c r="A79" s="203" t="s">
        <v>352</v>
      </c>
      <c r="B79" s="40" t="s">
        <v>537</v>
      </c>
      <c r="C79" s="41">
        <v>1</v>
      </c>
      <c r="D79" s="41">
        <f t="shared" si="9"/>
        <v>172</v>
      </c>
      <c r="E79" s="41">
        <v>160</v>
      </c>
      <c r="F79" s="41">
        <v>12</v>
      </c>
      <c r="G79" s="42">
        <v>1120</v>
      </c>
      <c r="H79" s="42">
        <f t="shared" si="7"/>
        <v>7</v>
      </c>
      <c r="I79" s="43">
        <f t="shared" si="8"/>
        <v>168</v>
      </c>
      <c r="J79" s="42">
        <f t="shared" si="10"/>
        <v>207.63</v>
      </c>
    </row>
    <row r="80" spans="1:10" x14ac:dyDescent="0.25">
      <c r="A80" s="203" t="s">
        <v>299</v>
      </c>
      <c r="B80" s="40" t="s">
        <v>519</v>
      </c>
      <c r="C80" s="41">
        <v>1</v>
      </c>
      <c r="D80" s="41">
        <f t="shared" si="9"/>
        <v>162</v>
      </c>
      <c r="E80" s="41">
        <v>160</v>
      </c>
      <c r="F80" s="41">
        <v>2</v>
      </c>
      <c r="G80" s="42">
        <v>1369.6000000000001</v>
      </c>
      <c r="H80" s="42">
        <f t="shared" si="7"/>
        <v>8.56</v>
      </c>
      <c r="I80" s="43">
        <f t="shared" si="8"/>
        <v>34.24</v>
      </c>
      <c r="J80" s="42">
        <f t="shared" si="10"/>
        <v>42.32</v>
      </c>
    </row>
    <row r="81" spans="1:10" x14ac:dyDescent="0.25">
      <c r="A81" s="203" t="s">
        <v>563</v>
      </c>
      <c r="B81" s="40" t="s">
        <v>524</v>
      </c>
      <c r="C81" s="41">
        <v>1</v>
      </c>
      <c r="D81" s="41">
        <f t="shared" si="9"/>
        <v>176</v>
      </c>
      <c r="E81" s="41">
        <v>160</v>
      </c>
      <c r="F81" s="41">
        <v>16</v>
      </c>
      <c r="G81" s="42">
        <v>1120</v>
      </c>
      <c r="H81" s="42">
        <f t="shared" si="7"/>
        <v>7</v>
      </c>
      <c r="I81" s="43">
        <f t="shared" si="8"/>
        <v>224</v>
      </c>
      <c r="J81" s="42">
        <f t="shared" si="10"/>
        <v>276.83999999999997</v>
      </c>
    </row>
    <row r="82" spans="1:10" x14ac:dyDescent="0.25">
      <c r="A82" s="203" t="s">
        <v>314</v>
      </c>
      <c r="B82" s="40" t="s">
        <v>529</v>
      </c>
      <c r="C82" s="41">
        <v>1</v>
      </c>
      <c r="D82" s="41">
        <f t="shared" si="9"/>
        <v>164</v>
      </c>
      <c r="E82" s="41">
        <v>160</v>
      </c>
      <c r="F82" s="41">
        <v>4</v>
      </c>
      <c r="G82" s="42">
        <v>1120</v>
      </c>
      <c r="H82" s="42">
        <f t="shared" si="7"/>
        <v>7</v>
      </c>
      <c r="I82" s="43">
        <f t="shared" si="8"/>
        <v>56</v>
      </c>
      <c r="J82" s="42">
        <f t="shared" si="10"/>
        <v>69.209999999999994</v>
      </c>
    </row>
    <row r="83" spans="1:10" x14ac:dyDescent="0.25">
      <c r="A83" s="203" t="s">
        <v>321</v>
      </c>
      <c r="B83" s="40" t="s">
        <v>531</v>
      </c>
      <c r="C83" s="41">
        <v>1</v>
      </c>
      <c r="D83" s="41">
        <f t="shared" si="9"/>
        <v>168</v>
      </c>
      <c r="E83" s="41">
        <v>160</v>
      </c>
      <c r="F83" s="41">
        <v>8</v>
      </c>
      <c r="G83" s="42">
        <v>1120</v>
      </c>
      <c r="H83" s="42">
        <f t="shared" si="7"/>
        <v>7</v>
      </c>
      <c r="I83" s="43">
        <f t="shared" si="8"/>
        <v>112</v>
      </c>
      <c r="J83" s="42">
        <f t="shared" si="10"/>
        <v>138.41999999999999</v>
      </c>
    </row>
    <row r="84" spans="1:10" x14ac:dyDescent="0.25">
      <c r="A84" s="203" t="s">
        <v>311</v>
      </c>
      <c r="B84" s="40" t="s">
        <v>528</v>
      </c>
      <c r="C84" s="41">
        <v>1</v>
      </c>
      <c r="D84" s="41">
        <f t="shared" si="9"/>
        <v>176</v>
      </c>
      <c r="E84" s="41">
        <v>160</v>
      </c>
      <c r="F84" s="41">
        <v>16</v>
      </c>
      <c r="G84" s="42">
        <v>1120</v>
      </c>
      <c r="H84" s="42">
        <f t="shared" si="7"/>
        <v>7</v>
      </c>
      <c r="I84" s="43">
        <f t="shared" si="8"/>
        <v>224</v>
      </c>
      <c r="J84" s="42">
        <f t="shared" si="10"/>
        <v>276.83999999999997</v>
      </c>
    </row>
    <row r="85" spans="1:10" x14ac:dyDescent="0.25">
      <c r="A85" s="203" t="s">
        <v>329</v>
      </c>
      <c r="B85" s="40" t="s">
        <v>533</v>
      </c>
      <c r="C85" s="41">
        <v>1</v>
      </c>
      <c r="D85" s="41">
        <f t="shared" si="9"/>
        <v>193</v>
      </c>
      <c r="E85" s="41">
        <v>160</v>
      </c>
      <c r="F85" s="41">
        <v>33</v>
      </c>
      <c r="G85" s="42">
        <v>1120</v>
      </c>
      <c r="H85" s="42">
        <f t="shared" si="7"/>
        <v>7</v>
      </c>
      <c r="I85" s="43">
        <f t="shared" si="8"/>
        <v>462</v>
      </c>
      <c r="J85" s="42">
        <f t="shared" si="10"/>
        <v>570.99</v>
      </c>
    </row>
    <row r="86" spans="1:10" x14ac:dyDescent="0.25">
      <c r="A86" s="203" t="s">
        <v>333</v>
      </c>
      <c r="B86" s="40" t="s">
        <v>517</v>
      </c>
      <c r="C86" s="41">
        <v>1</v>
      </c>
      <c r="D86" s="41">
        <f t="shared" si="9"/>
        <v>168</v>
      </c>
      <c r="E86" s="41">
        <v>160</v>
      </c>
      <c r="F86" s="41">
        <v>8</v>
      </c>
      <c r="G86" s="42">
        <v>1120</v>
      </c>
      <c r="H86" s="42">
        <f t="shared" si="7"/>
        <v>7</v>
      </c>
      <c r="I86" s="43">
        <f t="shared" si="8"/>
        <v>112</v>
      </c>
      <c r="J86" s="42">
        <f t="shared" si="10"/>
        <v>138.41999999999999</v>
      </c>
    </row>
    <row r="87" spans="1:10" x14ac:dyDescent="0.25">
      <c r="A87" s="203" t="s">
        <v>307</v>
      </c>
      <c r="B87" s="40" t="s">
        <v>525</v>
      </c>
      <c r="C87" s="41">
        <v>1</v>
      </c>
      <c r="D87" s="41">
        <f t="shared" si="9"/>
        <v>183</v>
      </c>
      <c r="E87" s="41">
        <v>160</v>
      </c>
      <c r="F87" s="41">
        <v>23</v>
      </c>
      <c r="G87" s="42">
        <v>1120</v>
      </c>
      <c r="H87" s="42">
        <f t="shared" si="7"/>
        <v>7</v>
      </c>
      <c r="I87" s="43">
        <f t="shared" si="8"/>
        <v>322</v>
      </c>
      <c r="J87" s="42">
        <f t="shared" si="10"/>
        <v>397.96</v>
      </c>
    </row>
    <row r="88" spans="1:10" x14ac:dyDescent="0.25">
      <c r="A88" s="203" t="s">
        <v>334</v>
      </c>
      <c r="B88" s="40" t="s">
        <v>517</v>
      </c>
      <c r="C88" s="41">
        <v>1</v>
      </c>
      <c r="D88" s="41">
        <f t="shared" si="9"/>
        <v>180</v>
      </c>
      <c r="E88" s="41">
        <v>160</v>
      </c>
      <c r="F88" s="41">
        <v>20</v>
      </c>
      <c r="G88" s="42">
        <v>1120</v>
      </c>
      <c r="H88" s="42">
        <f t="shared" si="7"/>
        <v>7</v>
      </c>
      <c r="I88" s="43">
        <f t="shared" si="8"/>
        <v>280</v>
      </c>
      <c r="J88" s="42">
        <f t="shared" si="10"/>
        <v>346.05</v>
      </c>
    </row>
    <row r="89" spans="1:10" x14ac:dyDescent="0.25">
      <c r="A89" s="203" t="s">
        <v>347</v>
      </c>
      <c r="B89" s="40" t="s">
        <v>535</v>
      </c>
      <c r="C89" s="41">
        <v>1</v>
      </c>
      <c r="D89" s="41">
        <f t="shared" si="9"/>
        <v>176</v>
      </c>
      <c r="E89" s="41">
        <v>160</v>
      </c>
      <c r="F89" s="41">
        <v>16</v>
      </c>
      <c r="G89" s="42">
        <v>1120</v>
      </c>
      <c r="H89" s="42">
        <f t="shared" si="7"/>
        <v>7</v>
      </c>
      <c r="I89" s="43">
        <f t="shared" si="8"/>
        <v>224</v>
      </c>
      <c r="J89" s="42">
        <f t="shared" si="10"/>
        <v>276.83999999999997</v>
      </c>
    </row>
    <row r="90" spans="1:10" x14ac:dyDescent="0.25">
      <c r="A90" s="203" t="s">
        <v>335</v>
      </c>
      <c r="B90" s="40" t="s">
        <v>517</v>
      </c>
      <c r="C90" s="41">
        <v>1</v>
      </c>
      <c r="D90" s="41">
        <f t="shared" si="9"/>
        <v>196</v>
      </c>
      <c r="E90" s="41">
        <v>160</v>
      </c>
      <c r="F90" s="41">
        <v>36</v>
      </c>
      <c r="G90" s="42">
        <v>1120</v>
      </c>
      <c r="H90" s="42">
        <f t="shared" si="7"/>
        <v>7</v>
      </c>
      <c r="I90" s="43">
        <f t="shared" si="8"/>
        <v>504</v>
      </c>
      <c r="J90" s="42">
        <f t="shared" si="10"/>
        <v>622.89</v>
      </c>
    </row>
    <row r="91" spans="1:10" x14ac:dyDescent="0.25">
      <c r="A91" s="203" t="s">
        <v>316</v>
      </c>
      <c r="B91" s="40" t="s">
        <v>529</v>
      </c>
      <c r="C91" s="41">
        <v>1</v>
      </c>
      <c r="D91" s="41">
        <f t="shared" si="9"/>
        <v>178.5</v>
      </c>
      <c r="E91" s="41">
        <v>160</v>
      </c>
      <c r="F91" s="41">
        <v>18.5</v>
      </c>
      <c r="G91" s="42">
        <v>1120</v>
      </c>
      <c r="H91" s="42">
        <f t="shared" si="7"/>
        <v>7</v>
      </c>
      <c r="I91" s="43">
        <f t="shared" si="8"/>
        <v>259</v>
      </c>
      <c r="J91" s="42">
        <f t="shared" si="10"/>
        <v>320.10000000000002</v>
      </c>
    </row>
    <row r="92" spans="1:10" x14ac:dyDescent="0.25">
      <c r="A92" s="203" t="s">
        <v>295</v>
      </c>
      <c r="B92" s="40" t="s">
        <v>517</v>
      </c>
      <c r="C92" s="41">
        <v>1</v>
      </c>
      <c r="D92" s="41">
        <f t="shared" si="9"/>
        <v>229</v>
      </c>
      <c r="E92" s="41">
        <v>160</v>
      </c>
      <c r="F92" s="41">
        <v>69</v>
      </c>
      <c r="G92" s="42">
        <v>1120</v>
      </c>
      <c r="H92" s="42">
        <f t="shared" si="7"/>
        <v>7</v>
      </c>
      <c r="I92" s="43">
        <f t="shared" si="8"/>
        <v>966</v>
      </c>
      <c r="J92" s="42">
        <f t="shared" si="10"/>
        <v>1193.8800000000001</v>
      </c>
    </row>
    <row r="93" spans="1:10" x14ac:dyDescent="0.25">
      <c r="A93" s="203" t="s">
        <v>312</v>
      </c>
      <c r="B93" s="40" t="s">
        <v>528</v>
      </c>
      <c r="C93" s="41">
        <v>1</v>
      </c>
      <c r="D93" s="41">
        <f t="shared" si="9"/>
        <v>240</v>
      </c>
      <c r="E93" s="41">
        <v>160</v>
      </c>
      <c r="F93" s="41">
        <v>80</v>
      </c>
      <c r="G93" s="42">
        <v>1120</v>
      </c>
      <c r="H93" s="42">
        <f t="shared" si="7"/>
        <v>7</v>
      </c>
      <c r="I93" s="43">
        <f t="shared" si="8"/>
        <v>1120</v>
      </c>
      <c r="J93" s="42">
        <f t="shared" si="10"/>
        <v>1384.21</v>
      </c>
    </row>
    <row r="94" spans="1:10" x14ac:dyDescent="0.25">
      <c r="A94" s="203" t="s">
        <v>564</v>
      </c>
      <c r="B94" s="40" t="s">
        <v>518</v>
      </c>
      <c r="C94" s="41">
        <v>1</v>
      </c>
      <c r="D94" s="41">
        <f t="shared" si="9"/>
        <v>184</v>
      </c>
      <c r="E94" s="41">
        <v>160</v>
      </c>
      <c r="F94" s="41">
        <v>24</v>
      </c>
      <c r="G94" s="42">
        <v>1120</v>
      </c>
      <c r="H94" s="42">
        <f t="shared" si="7"/>
        <v>7</v>
      </c>
      <c r="I94" s="43">
        <f t="shared" si="8"/>
        <v>336</v>
      </c>
      <c r="J94" s="42">
        <f t="shared" si="10"/>
        <v>415.26</v>
      </c>
    </row>
    <row r="95" spans="1:10" x14ac:dyDescent="0.25">
      <c r="A95" s="203" t="s">
        <v>565</v>
      </c>
      <c r="B95" s="40" t="s">
        <v>534</v>
      </c>
      <c r="C95" s="41">
        <v>1</v>
      </c>
      <c r="D95" s="41">
        <f t="shared" si="9"/>
        <v>168</v>
      </c>
      <c r="E95" s="41">
        <v>160</v>
      </c>
      <c r="F95" s="41">
        <v>8</v>
      </c>
      <c r="G95" s="42">
        <v>1120</v>
      </c>
      <c r="H95" s="42">
        <f t="shared" si="7"/>
        <v>7</v>
      </c>
      <c r="I95" s="43">
        <f t="shared" si="8"/>
        <v>112</v>
      </c>
      <c r="J95" s="42">
        <f t="shared" si="10"/>
        <v>138.41999999999999</v>
      </c>
    </row>
    <row r="96" spans="1:10" x14ac:dyDescent="0.25">
      <c r="A96" s="203" t="s">
        <v>340</v>
      </c>
      <c r="B96" s="40" t="s">
        <v>534</v>
      </c>
      <c r="C96" s="41">
        <v>1</v>
      </c>
      <c r="D96" s="41">
        <f t="shared" si="9"/>
        <v>178</v>
      </c>
      <c r="E96" s="41">
        <v>160</v>
      </c>
      <c r="F96" s="41">
        <v>18</v>
      </c>
      <c r="G96" s="42">
        <v>1120</v>
      </c>
      <c r="H96" s="42">
        <f t="shared" si="7"/>
        <v>7</v>
      </c>
      <c r="I96" s="43">
        <f t="shared" si="8"/>
        <v>252</v>
      </c>
      <c r="J96" s="42">
        <f t="shared" si="10"/>
        <v>311.45</v>
      </c>
    </row>
    <row r="97" spans="1:10" x14ac:dyDescent="0.25">
      <c r="A97" s="203" t="s">
        <v>322</v>
      </c>
      <c r="B97" s="40" t="s">
        <v>531</v>
      </c>
      <c r="C97" s="41">
        <v>1</v>
      </c>
      <c r="D97" s="41">
        <f t="shared" si="9"/>
        <v>192</v>
      </c>
      <c r="E97" s="41">
        <v>160</v>
      </c>
      <c r="F97" s="41">
        <v>32</v>
      </c>
      <c r="G97" s="42">
        <v>1120</v>
      </c>
      <c r="H97" s="42">
        <f t="shared" si="7"/>
        <v>7</v>
      </c>
      <c r="I97" s="43">
        <f t="shared" si="8"/>
        <v>448</v>
      </c>
      <c r="J97" s="42">
        <f t="shared" si="10"/>
        <v>553.67999999999995</v>
      </c>
    </row>
    <row r="98" spans="1:10" x14ac:dyDescent="0.25">
      <c r="A98" s="203" t="s">
        <v>296</v>
      </c>
      <c r="B98" s="40" t="s">
        <v>517</v>
      </c>
      <c r="C98" s="41">
        <v>1</v>
      </c>
      <c r="D98" s="41">
        <f t="shared" si="9"/>
        <v>212</v>
      </c>
      <c r="E98" s="41">
        <v>160</v>
      </c>
      <c r="F98" s="41">
        <v>52</v>
      </c>
      <c r="G98" s="42">
        <v>1120</v>
      </c>
      <c r="H98" s="42">
        <f t="shared" si="7"/>
        <v>7</v>
      </c>
      <c r="I98" s="43">
        <f t="shared" si="8"/>
        <v>728</v>
      </c>
      <c r="J98" s="42">
        <f t="shared" si="10"/>
        <v>899.74</v>
      </c>
    </row>
    <row r="99" spans="1:10" x14ac:dyDescent="0.25">
      <c r="A99" s="203" t="s">
        <v>317</v>
      </c>
      <c r="B99" s="40" t="s">
        <v>529</v>
      </c>
      <c r="C99" s="41">
        <v>1</v>
      </c>
      <c r="D99" s="41">
        <f t="shared" si="9"/>
        <v>180</v>
      </c>
      <c r="E99" s="41">
        <v>160</v>
      </c>
      <c r="F99" s="41">
        <v>20</v>
      </c>
      <c r="G99" s="42">
        <v>1120</v>
      </c>
      <c r="H99" s="42">
        <f t="shared" si="7"/>
        <v>7</v>
      </c>
      <c r="I99" s="43">
        <f t="shared" si="8"/>
        <v>280</v>
      </c>
      <c r="J99" s="42">
        <f t="shared" si="10"/>
        <v>346.05</v>
      </c>
    </row>
    <row r="100" spans="1:10" x14ac:dyDescent="0.25">
      <c r="A100" s="203" t="s">
        <v>342</v>
      </c>
      <c r="B100" s="40" t="s">
        <v>534</v>
      </c>
      <c r="C100" s="41">
        <v>1</v>
      </c>
      <c r="D100" s="41">
        <f t="shared" si="9"/>
        <v>178</v>
      </c>
      <c r="E100" s="41">
        <v>160</v>
      </c>
      <c r="F100" s="41">
        <v>18</v>
      </c>
      <c r="G100" s="42">
        <v>1120</v>
      </c>
      <c r="H100" s="42">
        <f t="shared" si="7"/>
        <v>7</v>
      </c>
      <c r="I100" s="43">
        <f t="shared" si="8"/>
        <v>252</v>
      </c>
      <c r="J100" s="42">
        <f t="shared" si="10"/>
        <v>311.45</v>
      </c>
    </row>
    <row r="101" spans="1:10" x14ac:dyDescent="0.25">
      <c r="A101" s="203" t="s">
        <v>566</v>
      </c>
      <c r="B101" s="40" t="s">
        <v>531</v>
      </c>
      <c r="C101" s="41">
        <v>1</v>
      </c>
      <c r="D101" s="41">
        <f t="shared" si="9"/>
        <v>230</v>
      </c>
      <c r="E101" s="41">
        <v>160</v>
      </c>
      <c r="F101" s="41">
        <v>70</v>
      </c>
      <c r="G101" s="42">
        <v>1120</v>
      </c>
      <c r="H101" s="42">
        <f t="shared" si="7"/>
        <v>7</v>
      </c>
      <c r="I101" s="43">
        <f t="shared" si="8"/>
        <v>980</v>
      </c>
      <c r="J101" s="42">
        <f t="shared" si="10"/>
        <v>1211.18</v>
      </c>
    </row>
    <row r="102" spans="1:10" x14ac:dyDescent="0.25">
      <c r="A102" s="203" t="s">
        <v>318</v>
      </c>
      <c r="B102" s="40" t="s">
        <v>529</v>
      </c>
      <c r="C102" s="41">
        <v>1</v>
      </c>
      <c r="D102" s="41">
        <f t="shared" si="9"/>
        <v>166</v>
      </c>
      <c r="E102" s="41">
        <v>160</v>
      </c>
      <c r="F102" s="41">
        <v>6</v>
      </c>
      <c r="G102" s="42">
        <v>1120</v>
      </c>
      <c r="H102" s="42">
        <f t="shared" si="7"/>
        <v>7</v>
      </c>
      <c r="I102" s="43">
        <f t="shared" si="8"/>
        <v>84</v>
      </c>
      <c r="J102" s="42">
        <f t="shared" si="10"/>
        <v>103.82</v>
      </c>
    </row>
    <row r="103" spans="1:10" x14ac:dyDescent="0.25">
      <c r="A103" s="203" t="s">
        <v>323</v>
      </c>
      <c r="B103" s="40" t="s">
        <v>531</v>
      </c>
      <c r="C103" s="41">
        <v>1</v>
      </c>
      <c r="D103" s="41">
        <f t="shared" si="9"/>
        <v>192</v>
      </c>
      <c r="E103" s="41">
        <v>160</v>
      </c>
      <c r="F103" s="41">
        <v>32</v>
      </c>
      <c r="G103" s="42">
        <v>1120</v>
      </c>
      <c r="H103" s="42">
        <f t="shared" si="7"/>
        <v>7</v>
      </c>
      <c r="I103" s="43">
        <f t="shared" si="8"/>
        <v>448</v>
      </c>
      <c r="J103" s="42">
        <f t="shared" si="10"/>
        <v>553.67999999999995</v>
      </c>
    </row>
    <row r="104" spans="1:10" x14ac:dyDescent="0.25">
      <c r="A104" s="203" t="s">
        <v>353</v>
      </c>
      <c r="B104" s="40" t="s">
        <v>537</v>
      </c>
      <c r="C104" s="41">
        <v>1</v>
      </c>
      <c r="D104" s="41">
        <f t="shared" si="9"/>
        <v>192</v>
      </c>
      <c r="E104" s="41">
        <v>160</v>
      </c>
      <c r="F104" s="41">
        <v>32</v>
      </c>
      <c r="G104" s="42">
        <v>1120</v>
      </c>
      <c r="H104" s="42">
        <f t="shared" si="7"/>
        <v>7</v>
      </c>
      <c r="I104" s="43">
        <f t="shared" si="8"/>
        <v>448</v>
      </c>
      <c r="J104" s="42">
        <f t="shared" si="10"/>
        <v>553.67999999999995</v>
      </c>
    </row>
    <row r="105" spans="1:10" x14ac:dyDescent="0.25">
      <c r="A105" s="203" t="s">
        <v>324</v>
      </c>
      <c r="B105" s="40" t="s">
        <v>531</v>
      </c>
      <c r="C105" s="41">
        <v>1</v>
      </c>
      <c r="D105" s="41">
        <f t="shared" si="9"/>
        <v>166</v>
      </c>
      <c r="E105" s="41">
        <v>160</v>
      </c>
      <c r="F105" s="41">
        <v>6</v>
      </c>
      <c r="G105" s="42">
        <v>1120</v>
      </c>
      <c r="H105" s="42">
        <f t="shared" si="7"/>
        <v>7</v>
      </c>
      <c r="I105" s="43">
        <f t="shared" si="8"/>
        <v>84</v>
      </c>
      <c r="J105" s="42">
        <f t="shared" si="10"/>
        <v>103.82</v>
      </c>
    </row>
    <row r="106" spans="1:10" x14ac:dyDescent="0.25">
      <c r="A106" s="203" t="s">
        <v>336</v>
      </c>
      <c r="B106" s="40" t="s">
        <v>517</v>
      </c>
      <c r="C106" s="41">
        <v>1</v>
      </c>
      <c r="D106" s="41">
        <f t="shared" si="9"/>
        <v>192</v>
      </c>
      <c r="E106" s="41">
        <v>160</v>
      </c>
      <c r="F106" s="41">
        <v>32</v>
      </c>
      <c r="G106" s="42">
        <v>1120</v>
      </c>
      <c r="H106" s="42">
        <f t="shared" si="7"/>
        <v>7</v>
      </c>
      <c r="I106" s="43">
        <f t="shared" si="8"/>
        <v>448</v>
      </c>
      <c r="J106" s="42">
        <f t="shared" si="10"/>
        <v>553.67999999999995</v>
      </c>
    </row>
    <row r="107" spans="1:10" x14ac:dyDescent="0.25">
      <c r="A107" s="203" t="s">
        <v>330</v>
      </c>
      <c r="B107" s="40" t="s">
        <v>519</v>
      </c>
      <c r="C107" s="41">
        <v>1</v>
      </c>
      <c r="D107" s="41">
        <f t="shared" si="9"/>
        <v>191</v>
      </c>
      <c r="E107" s="41">
        <v>160</v>
      </c>
      <c r="F107" s="41">
        <v>31</v>
      </c>
      <c r="G107" s="42">
        <v>1120</v>
      </c>
      <c r="H107" s="42">
        <f t="shared" si="7"/>
        <v>7</v>
      </c>
      <c r="I107" s="43">
        <f t="shared" si="8"/>
        <v>434</v>
      </c>
      <c r="J107" s="42">
        <f t="shared" si="10"/>
        <v>536.38</v>
      </c>
    </row>
    <row r="108" spans="1:10" x14ac:dyDescent="0.25">
      <c r="A108" s="203" t="s">
        <v>325</v>
      </c>
      <c r="B108" s="40" t="s">
        <v>531</v>
      </c>
      <c r="C108" s="41">
        <v>1</v>
      </c>
      <c r="D108" s="41">
        <f t="shared" si="9"/>
        <v>176</v>
      </c>
      <c r="E108" s="41">
        <v>160</v>
      </c>
      <c r="F108" s="41">
        <v>16</v>
      </c>
      <c r="G108" s="42">
        <v>1120</v>
      </c>
      <c r="H108" s="42">
        <f t="shared" si="7"/>
        <v>7</v>
      </c>
      <c r="I108" s="43">
        <f t="shared" si="8"/>
        <v>224</v>
      </c>
      <c r="J108" s="42">
        <f t="shared" si="10"/>
        <v>276.83999999999997</v>
      </c>
    </row>
    <row r="109" spans="1:10" x14ac:dyDescent="0.25">
      <c r="A109" s="203" t="s">
        <v>331</v>
      </c>
      <c r="B109" s="40" t="s">
        <v>533</v>
      </c>
      <c r="C109" s="41">
        <v>1</v>
      </c>
      <c r="D109" s="41">
        <f t="shared" si="9"/>
        <v>219</v>
      </c>
      <c r="E109" s="41">
        <v>160</v>
      </c>
      <c r="F109" s="41">
        <v>59</v>
      </c>
      <c r="G109" s="42">
        <v>1120</v>
      </c>
      <c r="H109" s="42">
        <f t="shared" si="7"/>
        <v>7</v>
      </c>
      <c r="I109" s="43">
        <f t="shared" si="8"/>
        <v>826</v>
      </c>
      <c r="J109" s="42">
        <f t="shared" si="10"/>
        <v>1020.85</v>
      </c>
    </row>
    <row r="110" spans="1:10" x14ac:dyDescent="0.25">
      <c r="A110" s="203" t="s">
        <v>313</v>
      </c>
      <c r="B110" s="40" t="s">
        <v>528</v>
      </c>
      <c r="C110" s="41">
        <v>1</v>
      </c>
      <c r="D110" s="41">
        <f t="shared" si="9"/>
        <v>192</v>
      </c>
      <c r="E110" s="41">
        <v>160</v>
      </c>
      <c r="F110" s="41">
        <v>32</v>
      </c>
      <c r="G110" s="42">
        <v>1120</v>
      </c>
      <c r="H110" s="42">
        <f t="shared" si="7"/>
        <v>7</v>
      </c>
      <c r="I110" s="43">
        <f t="shared" si="8"/>
        <v>448</v>
      </c>
      <c r="J110" s="42">
        <f t="shared" si="10"/>
        <v>553.67999999999995</v>
      </c>
    </row>
    <row r="111" spans="1:10" x14ac:dyDescent="0.25">
      <c r="A111" s="203" t="s">
        <v>349</v>
      </c>
      <c r="B111" s="40" t="s">
        <v>536</v>
      </c>
      <c r="C111" s="41">
        <v>1</v>
      </c>
      <c r="D111" s="41">
        <f t="shared" si="9"/>
        <v>216</v>
      </c>
      <c r="E111" s="41">
        <v>160</v>
      </c>
      <c r="F111" s="41">
        <v>56</v>
      </c>
      <c r="G111" s="42">
        <v>1120</v>
      </c>
      <c r="H111" s="42">
        <f t="shared" si="7"/>
        <v>7</v>
      </c>
      <c r="I111" s="43">
        <f t="shared" si="8"/>
        <v>784</v>
      </c>
      <c r="J111" s="42">
        <f t="shared" si="10"/>
        <v>968.95</v>
      </c>
    </row>
    <row r="112" spans="1:10" x14ac:dyDescent="0.25">
      <c r="A112" s="203" t="s">
        <v>332</v>
      </c>
      <c r="B112" s="40" t="s">
        <v>533</v>
      </c>
      <c r="C112" s="41">
        <v>1</v>
      </c>
      <c r="D112" s="41">
        <f t="shared" si="9"/>
        <v>176</v>
      </c>
      <c r="E112" s="41">
        <v>160</v>
      </c>
      <c r="F112" s="41">
        <v>16</v>
      </c>
      <c r="G112" s="42">
        <v>1120</v>
      </c>
      <c r="H112" s="42">
        <f t="shared" si="7"/>
        <v>7</v>
      </c>
      <c r="I112" s="43">
        <f t="shared" si="8"/>
        <v>224</v>
      </c>
      <c r="J112" s="42">
        <f t="shared" si="10"/>
        <v>276.83999999999997</v>
      </c>
    </row>
    <row r="113" spans="1:10" x14ac:dyDescent="0.25">
      <c r="A113" s="203" t="s">
        <v>319</v>
      </c>
      <c r="B113" s="40" t="s">
        <v>529</v>
      </c>
      <c r="C113" s="41">
        <v>1</v>
      </c>
      <c r="D113" s="41">
        <f t="shared" si="9"/>
        <v>164</v>
      </c>
      <c r="E113" s="41">
        <v>160</v>
      </c>
      <c r="F113" s="41">
        <v>4</v>
      </c>
      <c r="G113" s="42">
        <v>1120</v>
      </c>
      <c r="H113" s="42">
        <f t="shared" si="7"/>
        <v>7</v>
      </c>
      <c r="I113" s="43">
        <f t="shared" si="8"/>
        <v>56</v>
      </c>
      <c r="J113" s="42">
        <f t="shared" si="10"/>
        <v>69.209999999999994</v>
      </c>
    </row>
    <row r="114" spans="1:10" x14ac:dyDescent="0.25">
      <c r="A114" s="203" t="s">
        <v>567</v>
      </c>
      <c r="B114" s="40" t="s">
        <v>532</v>
      </c>
      <c r="C114" s="41">
        <v>1</v>
      </c>
      <c r="D114" s="41">
        <f t="shared" si="9"/>
        <v>168</v>
      </c>
      <c r="E114" s="41">
        <v>160</v>
      </c>
      <c r="F114" s="41">
        <v>8</v>
      </c>
      <c r="G114" s="42">
        <v>1120</v>
      </c>
      <c r="H114" s="42">
        <f t="shared" ref="H114:H125" si="11">ROUND(G114/E114,2)</f>
        <v>7</v>
      </c>
      <c r="I114" s="43">
        <f t="shared" ref="I114:I125" si="12">ROUND(F114*H114*2,2)</f>
        <v>112</v>
      </c>
      <c r="J114" s="42">
        <f t="shared" si="10"/>
        <v>138.41999999999999</v>
      </c>
    </row>
    <row r="115" spans="1:10" x14ac:dyDescent="0.25">
      <c r="A115" s="203" t="s">
        <v>344</v>
      </c>
      <c r="B115" s="40" t="s">
        <v>534</v>
      </c>
      <c r="C115" s="41">
        <v>1</v>
      </c>
      <c r="D115" s="41">
        <f t="shared" ref="D115:D125" si="13">E115+F115</f>
        <v>192</v>
      </c>
      <c r="E115" s="41">
        <v>160</v>
      </c>
      <c r="F115" s="41">
        <v>32</v>
      </c>
      <c r="G115" s="42">
        <v>1120</v>
      </c>
      <c r="H115" s="42">
        <f t="shared" si="11"/>
        <v>7</v>
      </c>
      <c r="I115" s="43">
        <f t="shared" si="12"/>
        <v>448</v>
      </c>
      <c r="J115" s="42">
        <f t="shared" si="10"/>
        <v>553.67999999999995</v>
      </c>
    </row>
    <row r="116" spans="1:10" x14ac:dyDescent="0.25">
      <c r="A116" s="203" t="s">
        <v>320</v>
      </c>
      <c r="B116" s="40" t="s">
        <v>529</v>
      </c>
      <c r="C116" s="41">
        <v>1</v>
      </c>
      <c r="D116" s="41">
        <f t="shared" si="13"/>
        <v>184</v>
      </c>
      <c r="E116" s="41">
        <v>160</v>
      </c>
      <c r="F116" s="41">
        <v>24</v>
      </c>
      <c r="G116" s="42">
        <v>1120</v>
      </c>
      <c r="H116" s="42">
        <f t="shared" si="11"/>
        <v>7</v>
      </c>
      <c r="I116" s="43">
        <f t="shared" si="12"/>
        <v>336</v>
      </c>
      <c r="J116" s="42">
        <f t="shared" si="10"/>
        <v>415.26</v>
      </c>
    </row>
    <row r="117" spans="1:10" x14ac:dyDescent="0.25">
      <c r="A117" s="203" t="s">
        <v>310</v>
      </c>
      <c r="B117" s="40" t="s">
        <v>526</v>
      </c>
      <c r="C117" s="41">
        <v>1</v>
      </c>
      <c r="D117" s="41">
        <f t="shared" si="13"/>
        <v>190</v>
      </c>
      <c r="E117" s="41">
        <v>160</v>
      </c>
      <c r="F117" s="41">
        <v>30</v>
      </c>
      <c r="G117" s="42">
        <v>1379.1999999999998</v>
      </c>
      <c r="H117" s="42">
        <f t="shared" si="11"/>
        <v>8.6199999999999992</v>
      </c>
      <c r="I117" s="43">
        <f t="shared" si="12"/>
        <v>517.20000000000005</v>
      </c>
      <c r="J117" s="42">
        <f t="shared" si="10"/>
        <v>639.21</v>
      </c>
    </row>
    <row r="118" spans="1:10" x14ac:dyDescent="0.25">
      <c r="A118" s="203" t="s">
        <v>302</v>
      </c>
      <c r="B118" s="40" t="s">
        <v>522</v>
      </c>
      <c r="C118" s="41">
        <v>1</v>
      </c>
      <c r="D118" s="41">
        <f t="shared" si="13"/>
        <v>168</v>
      </c>
      <c r="E118" s="41">
        <v>160</v>
      </c>
      <c r="F118" s="41">
        <v>8</v>
      </c>
      <c r="G118" s="42">
        <v>1152</v>
      </c>
      <c r="H118" s="42">
        <f t="shared" si="11"/>
        <v>7.2</v>
      </c>
      <c r="I118" s="43">
        <f t="shared" si="12"/>
        <v>115.2</v>
      </c>
      <c r="J118" s="42">
        <f t="shared" si="10"/>
        <v>142.38</v>
      </c>
    </row>
    <row r="119" spans="1:10" x14ac:dyDescent="0.25">
      <c r="A119" s="203" t="s">
        <v>306</v>
      </c>
      <c r="B119" s="40" t="s">
        <v>522</v>
      </c>
      <c r="C119" s="41">
        <v>1</v>
      </c>
      <c r="D119" s="41">
        <f t="shared" si="13"/>
        <v>176</v>
      </c>
      <c r="E119" s="41">
        <v>160</v>
      </c>
      <c r="F119" s="41">
        <v>16</v>
      </c>
      <c r="G119" s="42">
        <v>1152</v>
      </c>
      <c r="H119" s="42">
        <f t="shared" si="11"/>
        <v>7.2</v>
      </c>
      <c r="I119" s="43">
        <f t="shared" si="12"/>
        <v>230.4</v>
      </c>
      <c r="J119" s="42">
        <f t="shared" si="10"/>
        <v>284.75</v>
      </c>
    </row>
    <row r="120" spans="1:10" x14ac:dyDescent="0.25">
      <c r="A120" s="203" t="s">
        <v>348</v>
      </c>
      <c r="B120" s="40" t="s">
        <v>532</v>
      </c>
      <c r="C120" s="41">
        <v>1</v>
      </c>
      <c r="D120" s="41">
        <f t="shared" si="13"/>
        <v>191</v>
      </c>
      <c r="E120" s="41">
        <v>160</v>
      </c>
      <c r="F120" s="41">
        <v>31</v>
      </c>
      <c r="G120" s="42">
        <v>1120</v>
      </c>
      <c r="H120" s="42">
        <f t="shared" si="11"/>
        <v>7</v>
      </c>
      <c r="I120" s="43">
        <f t="shared" si="12"/>
        <v>434</v>
      </c>
      <c r="J120" s="42">
        <f t="shared" si="10"/>
        <v>536.38</v>
      </c>
    </row>
    <row r="121" spans="1:10" x14ac:dyDescent="0.25">
      <c r="A121" s="203" t="s">
        <v>303</v>
      </c>
      <c r="B121" s="40" t="s">
        <v>523</v>
      </c>
      <c r="C121" s="41">
        <v>1</v>
      </c>
      <c r="D121" s="41">
        <f t="shared" si="13"/>
        <v>170</v>
      </c>
      <c r="E121" s="41">
        <v>160</v>
      </c>
      <c r="F121" s="41">
        <v>10</v>
      </c>
      <c r="G121" s="42">
        <v>1152</v>
      </c>
      <c r="H121" s="42">
        <f t="shared" si="11"/>
        <v>7.2</v>
      </c>
      <c r="I121" s="43">
        <f t="shared" si="12"/>
        <v>144</v>
      </c>
      <c r="J121" s="42">
        <f t="shared" si="10"/>
        <v>177.97</v>
      </c>
    </row>
    <row r="122" spans="1:10" x14ac:dyDescent="0.25">
      <c r="A122" s="203" t="s">
        <v>326</v>
      </c>
      <c r="B122" s="40" t="s">
        <v>532</v>
      </c>
      <c r="C122" s="41">
        <v>1</v>
      </c>
      <c r="D122" s="41">
        <f t="shared" si="13"/>
        <v>164</v>
      </c>
      <c r="E122" s="41">
        <v>160</v>
      </c>
      <c r="F122" s="41">
        <v>4</v>
      </c>
      <c r="G122" s="42">
        <v>1120</v>
      </c>
      <c r="H122" s="42">
        <f t="shared" si="11"/>
        <v>7</v>
      </c>
      <c r="I122" s="43">
        <f t="shared" si="12"/>
        <v>56</v>
      </c>
      <c r="J122" s="42">
        <f t="shared" si="10"/>
        <v>69.209999999999994</v>
      </c>
    </row>
    <row r="123" spans="1:10" x14ac:dyDescent="0.25">
      <c r="A123" s="203" t="s">
        <v>327</v>
      </c>
      <c r="B123" s="40" t="s">
        <v>532</v>
      </c>
      <c r="C123" s="41">
        <v>1</v>
      </c>
      <c r="D123" s="41">
        <f t="shared" si="13"/>
        <v>164</v>
      </c>
      <c r="E123" s="41">
        <v>160</v>
      </c>
      <c r="F123" s="41">
        <v>4</v>
      </c>
      <c r="G123" s="42">
        <v>1120</v>
      </c>
      <c r="H123" s="42">
        <f t="shared" si="11"/>
        <v>7</v>
      </c>
      <c r="I123" s="43">
        <f t="shared" si="12"/>
        <v>56</v>
      </c>
      <c r="J123" s="42">
        <f t="shared" si="10"/>
        <v>69.209999999999994</v>
      </c>
    </row>
    <row r="124" spans="1:10" x14ac:dyDescent="0.25">
      <c r="A124" s="203" t="s">
        <v>568</v>
      </c>
      <c r="B124" s="40" t="s">
        <v>522</v>
      </c>
      <c r="C124" s="41">
        <v>1</v>
      </c>
      <c r="D124" s="41">
        <f t="shared" si="13"/>
        <v>168</v>
      </c>
      <c r="E124" s="41">
        <v>160</v>
      </c>
      <c r="F124" s="41">
        <v>8</v>
      </c>
      <c r="G124" s="42">
        <v>1152</v>
      </c>
      <c r="H124" s="42">
        <f t="shared" si="11"/>
        <v>7.2</v>
      </c>
      <c r="I124" s="43">
        <f t="shared" si="12"/>
        <v>115.2</v>
      </c>
      <c r="J124" s="42">
        <f t="shared" si="10"/>
        <v>142.38</v>
      </c>
    </row>
    <row r="125" spans="1:10" x14ac:dyDescent="0.25">
      <c r="A125" s="203" t="s">
        <v>301</v>
      </c>
      <c r="B125" s="40" t="s">
        <v>520</v>
      </c>
      <c r="C125" s="41">
        <v>1</v>
      </c>
      <c r="D125" s="41">
        <f t="shared" si="13"/>
        <v>166</v>
      </c>
      <c r="E125" s="41">
        <v>160</v>
      </c>
      <c r="F125" s="41">
        <v>6</v>
      </c>
      <c r="G125" s="42">
        <v>1248</v>
      </c>
      <c r="H125" s="42">
        <f t="shared" si="11"/>
        <v>7.8</v>
      </c>
      <c r="I125" s="43">
        <f t="shared" si="12"/>
        <v>93.6</v>
      </c>
      <c r="J125" s="42">
        <f t="shared" si="10"/>
        <v>115.68</v>
      </c>
    </row>
    <row r="126" spans="1:10" ht="49.5" x14ac:dyDescent="0.25">
      <c r="A126" s="203" t="s">
        <v>18</v>
      </c>
      <c r="B126" s="364" t="s">
        <v>18</v>
      </c>
      <c r="C126" s="365">
        <f t="shared" ref="C126:J126" si="14">SUM(C127:C194)</f>
        <v>68</v>
      </c>
      <c r="D126" s="365"/>
      <c r="E126" s="365"/>
      <c r="F126" s="365">
        <f t="shared" si="14"/>
        <v>1840</v>
      </c>
      <c r="G126" s="365"/>
      <c r="H126" s="365"/>
      <c r="I126" s="366">
        <f t="shared" si="14"/>
        <v>17906.400000000001</v>
      </c>
      <c r="J126" s="366">
        <f t="shared" si="14"/>
        <v>22130.460000000006</v>
      </c>
    </row>
    <row r="127" spans="1:10" x14ac:dyDescent="0.25">
      <c r="A127" s="203" t="s">
        <v>403</v>
      </c>
      <c r="B127" s="40" t="s">
        <v>538</v>
      </c>
      <c r="C127" s="41">
        <v>1</v>
      </c>
      <c r="D127" s="41">
        <f>E127+F127</f>
        <v>192</v>
      </c>
      <c r="E127" s="41">
        <v>160</v>
      </c>
      <c r="F127" s="41">
        <v>32</v>
      </c>
      <c r="G127" s="42">
        <v>664</v>
      </c>
      <c r="H127" s="42">
        <f t="shared" ref="H127:H190" si="15">ROUND(G127/E127,2)</f>
        <v>4.1500000000000004</v>
      </c>
      <c r="I127" s="43">
        <f t="shared" ref="I127:I190" si="16">ROUND(F127*H127*2,2)</f>
        <v>265.60000000000002</v>
      </c>
      <c r="J127" s="42">
        <f t="shared" ref="J127:J190" si="17">ROUND(I127*1.2359,2)</f>
        <v>328.26</v>
      </c>
    </row>
    <row r="128" spans="1:10" x14ac:dyDescent="0.25">
      <c r="A128" s="203" t="s">
        <v>395</v>
      </c>
      <c r="B128" s="40" t="s">
        <v>538</v>
      </c>
      <c r="C128" s="41">
        <v>1</v>
      </c>
      <c r="D128" s="41">
        <f t="shared" ref="D128:D191" si="18">E128+F128</f>
        <v>184</v>
      </c>
      <c r="E128" s="41">
        <v>160</v>
      </c>
      <c r="F128" s="41">
        <v>24</v>
      </c>
      <c r="G128" s="42">
        <v>664</v>
      </c>
      <c r="H128" s="42">
        <f t="shared" si="15"/>
        <v>4.1500000000000004</v>
      </c>
      <c r="I128" s="43">
        <f t="shared" si="16"/>
        <v>199.2</v>
      </c>
      <c r="J128" s="42">
        <f t="shared" si="17"/>
        <v>246.19</v>
      </c>
    </row>
    <row r="129" spans="1:10" x14ac:dyDescent="0.25">
      <c r="A129" s="203" t="s">
        <v>569</v>
      </c>
      <c r="B129" s="40" t="s">
        <v>538</v>
      </c>
      <c r="C129" s="41">
        <v>1</v>
      </c>
      <c r="D129" s="41">
        <f t="shared" si="18"/>
        <v>192</v>
      </c>
      <c r="E129" s="41">
        <v>160</v>
      </c>
      <c r="F129" s="41">
        <v>32</v>
      </c>
      <c r="G129" s="42">
        <v>664</v>
      </c>
      <c r="H129" s="42">
        <f t="shared" si="15"/>
        <v>4.1500000000000004</v>
      </c>
      <c r="I129" s="43">
        <f t="shared" si="16"/>
        <v>265.60000000000002</v>
      </c>
      <c r="J129" s="42">
        <f t="shared" si="17"/>
        <v>328.26</v>
      </c>
    </row>
    <row r="130" spans="1:10" x14ac:dyDescent="0.25">
      <c r="A130" s="203" t="s">
        <v>387</v>
      </c>
      <c r="B130" s="40" t="s">
        <v>538</v>
      </c>
      <c r="C130" s="41">
        <v>1</v>
      </c>
      <c r="D130" s="41">
        <f t="shared" si="18"/>
        <v>180</v>
      </c>
      <c r="E130" s="41">
        <v>160</v>
      </c>
      <c r="F130" s="41">
        <v>20</v>
      </c>
      <c r="G130" s="42">
        <v>784</v>
      </c>
      <c r="H130" s="42">
        <f t="shared" si="15"/>
        <v>4.9000000000000004</v>
      </c>
      <c r="I130" s="43">
        <f t="shared" si="16"/>
        <v>196</v>
      </c>
      <c r="J130" s="42">
        <f t="shared" si="17"/>
        <v>242.24</v>
      </c>
    </row>
    <row r="131" spans="1:10" x14ac:dyDescent="0.25">
      <c r="A131" s="203" t="s">
        <v>374</v>
      </c>
      <c r="B131" s="40" t="s">
        <v>538</v>
      </c>
      <c r="C131" s="41">
        <v>1</v>
      </c>
      <c r="D131" s="41">
        <f t="shared" si="18"/>
        <v>168</v>
      </c>
      <c r="E131" s="41">
        <v>160</v>
      </c>
      <c r="F131" s="41">
        <v>8</v>
      </c>
      <c r="G131" s="42">
        <v>784</v>
      </c>
      <c r="H131" s="42">
        <f t="shared" si="15"/>
        <v>4.9000000000000004</v>
      </c>
      <c r="I131" s="43">
        <f t="shared" si="16"/>
        <v>78.400000000000006</v>
      </c>
      <c r="J131" s="42">
        <f t="shared" si="17"/>
        <v>96.89</v>
      </c>
    </row>
    <row r="132" spans="1:10" x14ac:dyDescent="0.25">
      <c r="A132" s="203" t="s">
        <v>367</v>
      </c>
      <c r="B132" s="40" t="s">
        <v>538</v>
      </c>
      <c r="C132" s="41">
        <v>1</v>
      </c>
      <c r="D132" s="41">
        <f t="shared" si="18"/>
        <v>200</v>
      </c>
      <c r="E132" s="41">
        <v>160</v>
      </c>
      <c r="F132" s="41">
        <v>40</v>
      </c>
      <c r="G132" s="42">
        <v>784</v>
      </c>
      <c r="H132" s="42">
        <f t="shared" si="15"/>
        <v>4.9000000000000004</v>
      </c>
      <c r="I132" s="43">
        <f t="shared" si="16"/>
        <v>392</v>
      </c>
      <c r="J132" s="42">
        <f t="shared" si="17"/>
        <v>484.47</v>
      </c>
    </row>
    <row r="133" spans="1:10" x14ac:dyDescent="0.25">
      <c r="A133" s="203" t="s">
        <v>385</v>
      </c>
      <c r="B133" s="40" t="s">
        <v>538</v>
      </c>
      <c r="C133" s="41">
        <v>1</v>
      </c>
      <c r="D133" s="41">
        <f t="shared" si="18"/>
        <v>189</v>
      </c>
      <c r="E133" s="41">
        <v>160</v>
      </c>
      <c r="F133" s="41">
        <v>29</v>
      </c>
      <c r="G133" s="42">
        <v>784</v>
      </c>
      <c r="H133" s="42">
        <f t="shared" si="15"/>
        <v>4.9000000000000004</v>
      </c>
      <c r="I133" s="43">
        <f t="shared" si="16"/>
        <v>284.2</v>
      </c>
      <c r="J133" s="42">
        <f t="shared" si="17"/>
        <v>351.24</v>
      </c>
    </row>
    <row r="134" spans="1:10" x14ac:dyDescent="0.25">
      <c r="A134" s="203" t="s">
        <v>393</v>
      </c>
      <c r="B134" s="40" t="s">
        <v>538</v>
      </c>
      <c r="C134" s="41">
        <v>1</v>
      </c>
      <c r="D134" s="41">
        <f t="shared" si="18"/>
        <v>198</v>
      </c>
      <c r="E134" s="41">
        <v>160</v>
      </c>
      <c r="F134" s="41">
        <v>38</v>
      </c>
      <c r="G134" s="42">
        <v>784</v>
      </c>
      <c r="H134" s="42">
        <f t="shared" si="15"/>
        <v>4.9000000000000004</v>
      </c>
      <c r="I134" s="43">
        <f t="shared" si="16"/>
        <v>372.4</v>
      </c>
      <c r="J134" s="42">
        <f t="shared" si="17"/>
        <v>460.25</v>
      </c>
    </row>
    <row r="135" spans="1:10" x14ac:dyDescent="0.25">
      <c r="A135" s="203" t="s">
        <v>362</v>
      </c>
      <c r="B135" s="40" t="s">
        <v>538</v>
      </c>
      <c r="C135" s="41">
        <v>1</v>
      </c>
      <c r="D135" s="41">
        <f t="shared" si="18"/>
        <v>167</v>
      </c>
      <c r="E135" s="41">
        <v>160</v>
      </c>
      <c r="F135" s="41">
        <v>7</v>
      </c>
      <c r="G135" s="42">
        <v>784</v>
      </c>
      <c r="H135" s="42">
        <f t="shared" si="15"/>
        <v>4.9000000000000004</v>
      </c>
      <c r="I135" s="43">
        <f t="shared" si="16"/>
        <v>68.599999999999994</v>
      </c>
      <c r="J135" s="42">
        <f t="shared" si="17"/>
        <v>84.78</v>
      </c>
    </row>
    <row r="136" spans="1:10" x14ac:dyDescent="0.25">
      <c r="A136" s="203" t="s">
        <v>370</v>
      </c>
      <c r="B136" s="40" t="s">
        <v>538</v>
      </c>
      <c r="C136" s="41">
        <v>1</v>
      </c>
      <c r="D136" s="41">
        <f t="shared" si="18"/>
        <v>188</v>
      </c>
      <c r="E136" s="41">
        <v>160</v>
      </c>
      <c r="F136" s="41">
        <v>28</v>
      </c>
      <c r="G136" s="42">
        <v>784</v>
      </c>
      <c r="H136" s="42">
        <f t="shared" si="15"/>
        <v>4.9000000000000004</v>
      </c>
      <c r="I136" s="43">
        <f t="shared" si="16"/>
        <v>274.39999999999998</v>
      </c>
      <c r="J136" s="42">
        <f t="shared" si="17"/>
        <v>339.13</v>
      </c>
    </row>
    <row r="137" spans="1:10" x14ac:dyDescent="0.25">
      <c r="A137" s="203" t="s">
        <v>407</v>
      </c>
      <c r="B137" s="40" t="s">
        <v>538</v>
      </c>
      <c r="C137" s="41">
        <v>1</v>
      </c>
      <c r="D137" s="41">
        <f t="shared" si="18"/>
        <v>176</v>
      </c>
      <c r="E137" s="41">
        <v>160</v>
      </c>
      <c r="F137" s="41">
        <v>16</v>
      </c>
      <c r="G137" s="42">
        <v>784</v>
      </c>
      <c r="H137" s="42">
        <f t="shared" si="15"/>
        <v>4.9000000000000004</v>
      </c>
      <c r="I137" s="43">
        <f t="shared" si="16"/>
        <v>156.80000000000001</v>
      </c>
      <c r="J137" s="42">
        <f t="shared" si="17"/>
        <v>193.79</v>
      </c>
    </row>
    <row r="138" spans="1:10" x14ac:dyDescent="0.25">
      <c r="A138" s="203" t="s">
        <v>363</v>
      </c>
      <c r="B138" s="40" t="s">
        <v>538</v>
      </c>
      <c r="C138" s="41">
        <v>1</v>
      </c>
      <c r="D138" s="41">
        <f t="shared" si="18"/>
        <v>172</v>
      </c>
      <c r="E138" s="41">
        <v>160</v>
      </c>
      <c r="F138" s="41">
        <v>12</v>
      </c>
      <c r="G138" s="42">
        <v>784</v>
      </c>
      <c r="H138" s="42">
        <f t="shared" si="15"/>
        <v>4.9000000000000004</v>
      </c>
      <c r="I138" s="43">
        <f t="shared" si="16"/>
        <v>117.6</v>
      </c>
      <c r="J138" s="42">
        <f t="shared" si="17"/>
        <v>145.34</v>
      </c>
    </row>
    <row r="139" spans="1:10" x14ac:dyDescent="0.25">
      <c r="A139" s="203" t="s">
        <v>355</v>
      </c>
      <c r="B139" s="40" t="s">
        <v>538</v>
      </c>
      <c r="C139" s="41">
        <v>1</v>
      </c>
      <c r="D139" s="41">
        <f t="shared" si="18"/>
        <v>168</v>
      </c>
      <c r="E139" s="41">
        <v>160</v>
      </c>
      <c r="F139" s="41">
        <v>8</v>
      </c>
      <c r="G139" s="42">
        <v>784</v>
      </c>
      <c r="H139" s="42">
        <f t="shared" si="15"/>
        <v>4.9000000000000004</v>
      </c>
      <c r="I139" s="43">
        <f t="shared" si="16"/>
        <v>78.400000000000006</v>
      </c>
      <c r="J139" s="42">
        <f t="shared" si="17"/>
        <v>96.89</v>
      </c>
    </row>
    <row r="140" spans="1:10" x14ac:dyDescent="0.25">
      <c r="A140" s="203" t="s">
        <v>371</v>
      </c>
      <c r="B140" s="40" t="s">
        <v>538</v>
      </c>
      <c r="C140" s="41">
        <v>1</v>
      </c>
      <c r="D140" s="41">
        <f t="shared" si="18"/>
        <v>168</v>
      </c>
      <c r="E140" s="41">
        <v>160</v>
      </c>
      <c r="F140" s="41">
        <v>8</v>
      </c>
      <c r="G140" s="42">
        <v>784</v>
      </c>
      <c r="H140" s="42">
        <f t="shared" si="15"/>
        <v>4.9000000000000004</v>
      </c>
      <c r="I140" s="43">
        <f t="shared" si="16"/>
        <v>78.400000000000006</v>
      </c>
      <c r="J140" s="42">
        <f t="shared" si="17"/>
        <v>96.89</v>
      </c>
    </row>
    <row r="141" spans="1:10" x14ac:dyDescent="0.25">
      <c r="A141" s="203" t="s">
        <v>388</v>
      </c>
      <c r="B141" s="40" t="s">
        <v>538</v>
      </c>
      <c r="C141" s="41">
        <v>1</v>
      </c>
      <c r="D141" s="41">
        <f t="shared" si="18"/>
        <v>168</v>
      </c>
      <c r="E141" s="41">
        <v>160</v>
      </c>
      <c r="F141" s="41">
        <v>8</v>
      </c>
      <c r="G141" s="42">
        <v>784</v>
      </c>
      <c r="H141" s="42">
        <f t="shared" si="15"/>
        <v>4.9000000000000004</v>
      </c>
      <c r="I141" s="43">
        <f t="shared" si="16"/>
        <v>78.400000000000006</v>
      </c>
      <c r="J141" s="42">
        <f t="shared" si="17"/>
        <v>96.89</v>
      </c>
    </row>
    <row r="142" spans="1:10" x14ac:dyDescent="0.25">
      <c r="A142" s="203" t="s">
        <v>356</v>
      </c>
      <c r="B142" s="40" t="s">
        <v>538</v>
      </c>
      <c r="C142" s="41">
        <v>1</v>
      </c>
      <c r="D142" s="41">
        <f t="shared" si="18"/>
        <v>168</v>
      </c>
      <c r="E142" s="41">
        <v>160</v>
      </c>
      <c r="F142" s="41">
        <v>8</v>
      </c>
      <c r="G142" s="42">
        <v>784</v>
      </c>
      <c r="H142" s="42">
        <f t="shared" si="15"/>
        <v>4.9000000000000004</v>
      </c>
      <c r="I142" s="43">
        <f t="shared" si="16"/>
        <v>78.400000000000006</v>
      </c>
      <c r="J142" s="42">
        <f t="shared" si="17"/>
        <v>96.89</v>
      </c>
    </row>
    <row r="143" spans="1:10" x14ac:dyDescent="0.25">
      <c r="A143" s="203" t="s">
        <v>570</v>
      </c>
      <c r="B143" s="40" t="s">
        <v>571</v>
      </c>
      <c r="C143" s="41">
        <v>1</v>
      </c>
      <c r="D143" s="41">
        <f t="shared" si="18"/>
        <v>165</v>
      </c>
      <c r="E143" s="41">
        <v>160</v>
      </c>
      <c r="F143" s="41">
        <v>5</v>
      </c>
      <c r="G143" s="42">
        <v>784</v>
      </c>
      <c r="H143" s="42">
        <f t="shared" si="15"/>
        <v>4.9000000000000004</v>
      </c>
      <c r="I143" s="43">
        <f t="shared" si="16"/>
        <v>49</v>
      </c>
      <c r="J143" s="42">
        <f t="shared" si="17"/>
        <v>60.56</v>
      </c>
    </row>
    <row r="144" spans="1:10" x14ac:dyDescent="0.25">
      <c r="A144" s="203" t="s">
        <v>376</v>
      </c>
      <c r="B144" s="40" t="s">
        <v>538</v>
      </c>
      <c r="C144" s="41">
        <v>1</v>
      </c>
      <c r="D144" s="41">
        <f t="shared" si="18"/>
        <v>174</v>
      </c>
      <c r="E144" s="41">
        <v>160</v>
      </c>
      <c r="F144" s="41">
        <v>14</v>
      </c>
      <c r="G144" s="42">
        <v>784</v>
      </c>
      <c r="H144" s="42">
        <f t="shared" si="15"/>
        <v>4.9000000000000004</v>
      </c>
      <c r="I144" s="43">
        <f t="shared" si="16"/>
        <v>137.19999999999999</v>
      </c>
      <c r="J144" s="42">
        <f t="shared" si="17"/>
        <v>169.57</v>
      </c>
    </row>
    <row r="145" spans="1:10" x14ac:dyDescent="0.25">
      <c r="A145" s="203" t="s">
        <v>408</v>
      </c>
      <c r="B145" s="40" t="s">
        <v>538</v>
      </c>
      <c r="C145" s="41">
        <v>1</v>
      </c>
      <c r="D145" s="41">
        <f t="shared" si="18"/>
        <v>192</v>
      </c>
      <c r="E145" s="41">
        <v>160</v>
      </c>
      <c r="F145" s="41">
        <v>32</v>
      </c>
      <c r="G145" s="42">
        <v>784</v>
      </c>
      <c r="H145" s="42">
        <f t="shared" si="15"/>
        <v>4.9000000000000004</v>
      </c>
      <c r="I145" s="43">
        <f t="shared" si="16"/>
        <v>313.60000000000002</v>
      </c>
      <c r="J145" s="42">
        <f t="shared" si="17"/>
        <v>387.58</v>
      </c>
    </row>
    <row r="146" spans="1:10" x14ac:dyDescent="0.25">
      <c r="A146" s="203" t="s">
        <v>377</v>
      </c>
      <c r="B146" s="40" t="s">
        <v>538</v>
      </c>
      <c r="C146" s="41">
        <v>1</v>
      </c>
      <c r="D146" s="41">
        <f t="shared" si="18"/>
        <v>180</v>
      </c>
      <c r="E146" s="41">
        <v>160</v>
      </c>
      <c r="F146" s="41">
        <v>20</v>
      </c>
      <c r="G146" s="42">
        <v>784</v>
      </c>
      <c r="H146" s="42">
        <f t="shared" si="15"/>
        <v>4.9000000000000004</v>
      </c>
      <c r="I146" s="43">
        <f t="shared" si="16"/>
        <v>196</v>
      </c>
      <c r="J146" s="42">
        <f t="shared" si="17"/>
        <v>242.24</v>
      </c>
    </row>
    <row r="147" spans="1:10" x14ac:dyDescent="0.25">
      <c r="A147" s="203" t="s">
        <v>572</v>
      </c>
      <c r="B147" s="40" t="s">
        <v>538</v>
      </c>
      <c r="C147" s="41">
        <v>1</v>
      </c>
      <c r="D147" s="41">
        <f t="shared" si="18"/>
        <v>168</v>
      </c>
      <c r="E147" s="41">
        <v>160</v>
      </c>
      <c r="F147" s="41">
        <v>8</v>
      </c>
      <c r="G147" s="42">
        <v>784</v>
      </c>
      <c r="H147" s="42">
        <f t="shared" si="15"/>
        <v>4.9000000000000004</v>
      </c>
      <c r="I147" s="43">
        <f t="shared" si="16"/>
        <v>78.400000000000006</v>
      </c>
      <c r="J147" s="42">
        <f t="shared" si="17"/>
        <v>96.89</v>
      </c>
    </row>
    <row r="148" spans="1:10" x14ac:dyDescent="0.25">
      <c r="A148" s="203" t="s">
        <v>394</v>
      </c>
      <c r="B148" s="40" t="s">
        <v>538</v>
      </c>
      <c r="C148" s="41">
        <v>1</v>
      </c>
      <c r="D148" s="41">
        <f t="shared" si="18"/>
        <v>215</v>
      </c>
      <c r="E148" s="41">
        <v>160</v>
      </c>
      <c r="F148" s="41">
        <v>55</v>
      </c>
      <c r="G148" s="42">
        <v>784</v>
      </c>
      <c r="H148" s="42">
        <f t="shared" si="15"/>
        <v>4.9000000000000004</v>
      </c>
      <c r="I148" s="43">
        <f t="shared" si="16"/>
        <v>539</v>
      </c>
      <c r="J148" s="42">
        <f t="shared" si="17"/>
        <v>666.15</v>
      </c>
    </row>
    <row r="149" spans="1:10" x14ac:dyDescent="0.25">
      <c r="A149" s="203" t="s">
        <v>357</v>
      </c>
      <c r="B149" s="40" t="s">
        <v>538</v>
      </c>
      <c r="C149" s="41">
        <v>1</v>
      </c>
      <c r="D149" s="41">
        <f t="shared" si="18"/>
        <v>168</v>
      </c>
      <c r="E149" s="41">
        <v>160</v>
      </c>
      <c r="F149" s="41">
        <v>8</v>
      </c>
      <c r="G149" s="42">
        <v>784</v>
      </c>
      <c r="H149" s="42">
        <f t="shared" si="15"/>
        <v>4.9000000000000004</v>
      </c>
      <c r="I149" s="43">
        <f t="shared" si="16"/>
        <v>78.400000000000006</v>
      </c>
      <c r="J149" s="42">
        <f t="shared" si="17"/>
        <v>96.89</v>
      </c>
    </row>
    <row r="150" spans="1:10" x14ac:dyDescent="0.25">
      <c r="A150" s="203" t="s">
        <v>364</v>
      </c>
      <c r="B150" s="40" t="s">
        <v>538</v>
      </c>
      <c r="C150" s="41">
        <v>1</v>
      </c>
      <c r="D150" s="41">
        <f t="shared" si="18"/>
        <v>164</v>
      </c>
      <c r="E150" s="41">
        <v>160</v>
      </c>
      <c r="F150" s="41">
        <v>4</v>
      </c>
      <c r="G150" s="42">
        <v>784</v>
      </c>
      <c r="H150" s="42">
        <f t="shared" si="15"/>
        <v>4.9000000000000004</v>
      </c>
      <c r="I150" s="43">
        <f t="shared" si="16"/>
        <v>39.200000000000003</v>
      </c>
      <c r="J150" s="42">
        <f t="shared" si="17"/>
        <v>48.45</v>
      </c>
    </row>
    <row r="151" spans="1:10" x14ac:dyDescent="0.25">
      <c r="A151" s="203" t="s">
        <v>573</v>
      </c>
      <c r="B151" s="40" t="s">
        <v>538</v>
      </c>
      <c r="C151" s="41">
        <v>1</v>
      </c>
      <c r="D151" s="41">
        <f t="shared" si="18"/>
        <v>192</v>
      </c>
      <c r="E151" s="41">
        <v>160</v>
      </c>
      <c r="F151" s="41">
        <v>32</v>
      </c>
      <c r="G151" s="42">
        <v>784</v>
      </c>
      <c r="H151" s="42">
        <f t="shared" si="15"/>
        <v>4.9000000000000004</v>
      </c>
      <c r="I151" s="43">
        <f t="shared" si="16"/>
        <v>313.60000000000002</v>
      </c>
      <c r="J151" s="42">
        <f t="shared" si="17"/>
        <v>387.58</v>
      </c>
    </row>
    <row r="152" spans="1:10" x14ac:dyDescent="0.25">
      <c r="A152" s="203" t="s">
        <v>375</v>
      </c>
      <c r="B152" s="40" t="s">
        <v>538</v>
      </c>
      <c r="C152" s="41">
        <v>1</v>
      </c>
      <c r="D152" s="41">
        <f t="shared" si="18"/>
        <v>171</v>
      </c>
      <c r="E152" s="41">
        <v>160</v>
      </c>
      <c r="F152" s="41">
        <v>11</v>
      </c>
      <c r="G152" s="42">
        <v>784</v>
      </c>
      <c r="H152" s="42">
        <f t="shared" si="15"/>
        <v>4.9000000000000004</v>
      </c>
      <c r="I152" s="43">
        <f t="shared" si="16"/>
        <v>107.8</v>
      </c>
      <c r="J152" s="42">
        <f t="shared" si="17"/>
        <v>133.22999999999999</v>
      </c>
    </row>
    <row r="153" spans="1:10" x14ac:dyDescent="0.25">
      <c r="A153" s="203" t="s">
        <v>378</v>
      </c>
      <c r="B153" s="40" t="s">
        <v>538</v>
      </c>
      <c r="C153" s="41">
        <v>1</v>
      </c>
      <c r="D153" s="41">
        <f t="shared" si="18"/>
        <v>208</v>
      </c>
      <c r="E153" s="41">
        <v>160</v>
      </c>
      <c r="F153" s="41">
        <v>48</v>
      </c>
      <c r="G153" s="42">
        <v>784</v>
      </c>
      <c r="H153" s="42">
        <f t="shared" si="15"/>
        <v>4.9000000000000004</v>
      </c>
      <c r="I153" s="43">
        <f t="shared" si="16"/>
        <v>470.4</v>
      </c>
      <c r="J153" s="42">
        <f t="shared" si="17"/>
        <v>581.37</v>
      </c>
    </row>
    <row r="154" spans="1:10" x14ac:dyDescent="0.25">
      <c r="A154" s="203" t="s">
        <v>365</v>
      </c>
      <c r="B154" s="40" t="s">
        <v>538</v>
      </c>
      <c r="C154" s="41">
        <v>1</v>
      </c>
      <c r="D154" s="41">
        <f t="shared" si="18"/>
        <v>166</v>
      </c>
      <c r="E154" s="41">
        <v>160</v>
      </c>
      <c r="F154" s="41">
        <v>6</v>
      </c>
      <c r="G154" s="42">
        <v>784</v>
      </c>
      <c r="H154" s="42">
        <f t="shared" si="15"/>
        <v>4.9000000000000004</v>
      </c>
      <c r="I154" s="43">
        <f t="shared" si="16"/>
        <v>58.8</v>
      </c>
      <c r="J154" s="42">
        <f t="shared" si="17"/>
        <v>72.67</v>
      </c>
    </row>
    <row r="155" spans="1:10" x14ac:dyDescent="0.25">
      <c r="A155" s="203" t="s">
        <v>386</v>
      </c>
      <c r="B155" s="40" t="s">
        <v>538</v>
      </c>
      <c r="C155" s="41">
        <v>1</v>
      </c>
      <c r="D155" s="41">
        <f t="shared" si="18"/>
        <v>217.5</v>
      </c>
      <c r="E155" s="41">
        <v>160</v>
      </c>
      <c r="F155" s="41">
        <v>57.5</v>
      </c>
      <c r="G155" s="42">
        <v>784</v>
      </c>
      <c r="H155" s="42">
        <f t="shared" si="15"/>
        <v>4.9000000000000004</v>
      </c>
      <c r="I155" s="43">
        <f t="shared" si="16"/>
        <v>563.5</v>
      </c>
      <c r="J155" s="42">
        <f t="shared" si="17"/>
        <v>696.43</v>
      </c>
    </row>
    <row r="156" spans="1:10" x14ac:dyDescent="0.25">
      <c r="A156" s="203" t="s">
        <v>379</v>
      </c>
      <c r="B156" s="40" t="s">
        <v>538</v>
      </c>
      <c r="C156" s="41">
        <v>1</v>
      </c>
      <c r="D156" s="41">
        <f t="shared" si="18"/>
        <v>188</v>
      </c>
      <c r="E156" s="41">
        <v>160</v>
      </c>
      <c r="F156" s="41">
        <v>28</v>
      </c>
      <c r="G156" s="42">
        <v>784</v>
      </c>
      <c r="H156" s="42">
        <f t="shared" si="15"/>
        <v>4.9000000000000004</v>
      </c>
      <c r="I156" s="43">
        <f t="shared" si="16"/>
        <v>274.39999999999998</v>
      </c>
      <c r="J156" s="42">
        <f t="shared" si="17"/>
        <v>339.13</v>
      </c>
    </row>
    <row r="157" spans="1:10" x14ac:dyDescent="0.25">
      <c r="A157" s="203" t="s">
        <v>574</v>
      </c>
      <c r="B157" s="40" t="s">
        <v>538</v>
      </c>
      <c r="C157" s="41">
        <v>1</v>
      </c>
      <c r="D157" s="41">
        <f t="shared" si="18"/>
        <v>162</v>
      </c>
      <c r="E157" s="41">
        <v>160</v>
      </c>
      <c r="F157" s="41">
        <v>2</v>
      </c>
      <c r="G157" s="42">
        <v>784</v>
      </c>
      <c r="H157" s="42">
        <f t="shared" si="15"/>
        <v>4.9000000000000004</v>
      </c>
      <c r="I157" s="43">
        <f t="shared" si="16"/>
        <v>19.600000000000001</v>
      </c>
      <c r="J157" s="42">
        <f t="shared" si="17"/>
        <v>24.22</v>
      </c>
    </row>
    <row r="158" spans="1:10" x14ac:dyDescent="0.25">
      <c r="A158" s="203" t="s">
        <v>402</v>
      </c>
      <c r="B158" s="40" t="s">
        <v>538</v>
      </c>
      <c r="C158" s="41">
        <v>1</v>
      </c>
      <c r="D158" s="41">
        <f t="shared" si="18"/>
        <v>216</v>
      </c>
      <c r="E158" s="41">
        <v>160</v>
      </c>
      <c r="F158" s="41">
        <v>56</v>
      </c>
      <c r="G158" s="42">
        <v>784</v>
      </c>
      <c r="H158" s="42">
        <f t="shared" si="15"/>
        <v>4.9000000000000004</v>
      </c>
      <c r="I158" s="43">
        <f t="shared" si="16"/>
        <v>548.79999999999995</v>
      </c>
      <c r="J158" s="42">
        <f t="shared" si="17"/>
        <v>678.26</v>
      </c>
    </row>
    <row r="159" spans="1:10" x14ac:dyDescent="0.25">
      <c r="A159" s="203" t="s">
        <v>575</v>
      </c>
      <c r="B159" s="40" t="s">
        <v>538</v>
      </c>
      <c r="C159" s="41">
        <v>1</v>
      </c>
      <c r="D159" s="41">
        <f t="shared" si="18"/>
        <v>168</v>
      </c>
      <c r="E159" s="41">
        <v>160</v>
      </c>
      <c r="F159" s="41">
        <v>8</v>
      </c>
      <c r="G159" s="42">
        <v>784</v>
      </c>
      <c r="H159" s="42">
        <f t="shared" si="15"/>
        <v>4.9000000000000004</v>
      </c>
      <c r="I159" s="43">
        <f t="shared" si="16"/>
        <v>78.400000000000006</v>
      </c>
      <c r="J159" s="42">
        <f t="shared" si="17"/>
        <v>96.89</v>
      </c>
    </row>
    <row r="160" spans="1:10" x14ac:dyDescent="0.25">
      <c r="A160" s="203" t="s">
        <v>576</v>
      </c>
      <c r="B160" s="40" t="s">
        <v>538</v>
      </c>
      <c r="C160" s="41">
        <v>1</v>
      </c>
      <c r="D160" s="41">
        <f t="shared" si="18"/>
        <v>162</v>
      </c>
      <c r="E160" s="41">
        <v>160</v>
      </c>
      <c r="F160" s="41">
        <v>2</v>
      </c>
      <c r="G160" s="42">
        <v>784</v>
      </c>
      <c r="H160" s="42">
        <f t="shared" si="15"/>
        <v>4.9000000000000004</v>
      </c>
      <c r="I160" s="43">
        <f t="shared" si="16"/>
        <v>19.600000000000001</v>
      </c>
      <c r="J160" s="42">
        <f t="shared" si="17"/>
        <v>24.22</v>
      </c>
    </row>
    <row r="161" spans="1:10" x14ac:dyDescent="0.25">
      <c r="A161" s="203" t="s">
        <v>368</v>
      </c>
      <c r="B161" s="40" t="s">
        <v>538</v>
      </c>
      <c r="C161" s="41">
        <v>1</v>
      </c>
      <c r="D161" s="41">
        <f t="shared" si="18"/>
        <v>192</v>
      </c>
      <c r="E161" s="41">
        <v>160</v>
      </c>
      <c r="F161" s="41">
        <v>32</v>
      </c>
      <c r="G161" s="42">
        <v>784</v>
      </c>
      <c r="H161" s="42">
        <f t="shared" si="15"/>
        <v>4.9000000000000004</v>
      </c>
      <c r="I161" s="43">
        <f t="shared" si="16"/>
        <v>313.60000000000002</v>
      </c>
      <c r="J161" s="42">
        <f t="shared" si="17"/>
        <v>387.58</v>
      </c>
    </row>
    <row r="162" spans="1:10" x14ac:dyDescent="0.25">
      <c r="A162" s="203" t="s">
        <v>577</v>
      </c>
      <c r="B162" s="40" t="s">
        <v>538</v>
      </c>
      <c r="C162" s="41">
        <v>1</v>
      </c>
      <c r="D162" s="41">
        <f t="shared" si="18"/>
        <v>216</v>
      </c>
      <c r="E162" s="41">
        <v>160</v>
      </c>
      <c r="F162" s="41">
        <v>56</v>
      </c>
      <c r="G162" s="42">
        <v>784</v>
      </c>
      <c r="H162" s="42">
        <f t="shared" si="15"/>
        <v>4.9000000000000004</v>
      </c>
      <c r="I162" s="43">
        <f t="shared" si="16"/>
        <v>548.79999999999995</v>
      </c>
      <c r="J162" s="42">
        <f t="shared" si="17"/>
        <v>678.26</v>
      </c>
    </row>
    <row r="163" spans="1:10" x14ac:dyDescent="0.25">
      <c r="A163" s="203" t="s">
        <v>359</v>
      </c>
      <c r="B163" s="40" t="s">
        <v>538</v>
      </c>
      <c r="C163" s="41">
        <v>1</v>
      </c>
      <c r="D163" s="41">
        <f t="shared" si="18"/>
        <v>260</v>
      </c>
      <c r="E163" s="41">
        <v>160</v>
      </c>
      <c r="F163" s="41">
        <v>100</v>
      </c>
      <c r="G163" s="42">
        <v>784</v>
      </c>
      <c r="H163" s="42">
        <f t="shared" si="15"/>
        <v>4.9000000000000004</v>
      </c>
      <c r="I163" s="43">
        <f t="shared" si="16"/>
        <v>980</v>
      </c>
      <c r="J163" s="42">
        <f t="shared" si="17"/>
        <v>1211.18</v>
      </c>
    </row>
    <row r="164" spans="1:10" x14ac:dyDescent="0.25">
      <c r="A164" s="203" t="s">
        <v>360</v>
      </c>
      <c r="B164" s="40" t="s">
        <v>538</v>
      </c>
      <c r="C164" s="41">
        <v>1</v>
      </c>
      <c r="D164" s="41">
        <f t="shared" si="18"/>
        <v>241</v>
      </c>
      <c r="E164" s="41">
        <v>160</v>
      </c>
      <c r="F164" s="41">
        <v>81</v>
      </c>
      <c r="G164" s="42">
        <v>784</v>
      </c>
      <c r="H164" s="42">
        <f t="shared" si="15"/>
        <v>4.9000000000000004</v>
      </c>
      <c r="I164" s="43">
        <f t="shared" si="16"/>
        <v>793.8</v>
      </c>
      <c r="J164" s="42">
        <f t="shared" si="17"/>
        <v>981.06</v>
      </c>
    </row>
    <row r="165" spans="1:10" x14ac:dyDescent="0.25">
      <c r="A165" s="203" t="s">
        <v>372</v>
      </c>
      <c r="B165" s="40" t="s">
        <v>538</v>
      </c>
      <c r="C165" s="41">
        <v>1</v>
      </c>
      <c r="D165" s="41">
        <f t="shared" si="18"/>
        <v>184</v>
      </c>
      <c r="E165" s="41">
        <v>160</v>
      </c>
      <c r="F165" s="41">
        <v>24</v>
      </c>
      <c r="G165" s="42">
        <v>784</v>
      </c>
      <c r="H165" s="42">
        <f t="shared" si="15"/>
        <v>4.9000000000000004</v>
      </c>
      <c r="I165" s="43">
        <f t="shared" si="16"/>
        <v>235.2</v>
      </c>
      <c r="J165" s="42">
        <f t="shared" si="17"/>
        <v>290.68</v>
      </c>
    </row>
    <row r="166" spans="1:10" x14ac:dyDescent="0.25">
      <c r="A166" s="203" t="s">
        <v>409</v>
      </c>
      <c r="B166" s="40" t="s">
        <v>538</v>
      </c>
      <c r="C166" s="41">
        <v>1</v>
      </c>
      <c r="D166" s="41">
        <f t="shared" si="18"/>
        <v>184</v>
      </c>
      <c r="E166" s="41">
        <v>160</v>
      </c>
      <c r="F166" s="41">
        <v>24</v>
      </c>
      <c r="G166" s="42">
        <v>784</v>
      </c>
      <c r="H166" s="42">
        <f t="shared" si="15"/>
        <v>4.9000000000000004</v>
      </c>
      <c r="I166" s="43">
        <f t="shared" si="16"/>
        <v>235.2</v>
      </c>
      <c r="J166" s="42">
        <f t="shared" si="17"/>
        <v>290.68</v>
      </c>
    </row>
    <row r="167" spans="1:10" x14ac:dyDescent="0.25">
      <c r="A167" s="203" t="s">
        <v>389</v>
      </c>
      <c r="B167" s="40" t="s">
        <v>538</v>
      </c>
      <c r="C167" s="41">
        <v>1</v>
      </c>
      <c r="D167" s="41">
        <f t="shared" si="18"/>
        <v>176</v>
      </c>
      <c r="E167" s="41">
        <v>160</v>
      </c>
      <c r="F167" s="41">
        <v>16</v>
      </c>
      <c r="G167" s="42">
        <v>784</v>
      </c>
      <c r="H167" s="42">
        <f t="shared" si="15"/>
        <v>4.9000000000000004</v>
      </c>
      <c r="I167" s="43">
        <f t="shared" si="16"/>
        <v>156.80000000000001</v>
      </c>
      <c r="J167" s="42">
        <f t="shared" si="17"/>
        <v>193.79</v>
      </c>
    </row>
    <row r="168" spans="1:10" x14ac:dyDescent="0.25">
      <c r="A168" s="203" t="s">
        <v>369</v>
      </c>
      <c r="B168" s="40" t="s">
        <v>538</v>
      </c>
      <c r="C168" s="41">
        <v>1</v>
      </c>
      <c r="D168" s="41">
        <f t="shared" si="18"/>
        <v>176</v>
      </c>
      <c r="E168" s="41">
        <v>160</v>
      </c>
      <c r="F168" s="41">
        <v>16</v>
      </c>
      <c r="G168" s="42">
        <v>816</v>
      </c>
      <c r="H168" s="42">
        <f t="shared" si="15"/>
        <v>5.0999999999999996</v>
      </c>
      <c r="I168" s="43">
        <f t="shared" si="16"/>
        <v>163.19999999999999</v>
      </c>
      <c r="J168" s="42">
        <f t="shared" si="17"/>
        <v>201.7</v>
      </c>
    </row>
    <row r="169" spans="1:10" x14ac:dyDescent="0.25">
      <c r="A169" s="203" t="s">
        <v>404</v>
      </c>
      <c r="B169" s="40" t="s">
        <v>538</v>
      </c>
      <c r="C169" s="41">
        <v>1</v>
      </c>
      <c r="D169" s="41">
        <f t="shared" si="18"/>
        <v>208</v>
      </c>
      <c r="E169" s="41">
        <v>160</v>
      </c>
      <c r="F169" s="41">
        <v>48</v>
      </c>
      <c r="G169" s="42">
        <v>784</v>
      </c>
      <c r="H169" s="42">
        <f t="shared" si="15"/>
        <v>4.9000000000000004</v>
      </c>
      <c r="I169" s="43">
        <f t="shared" si="16"/>
        <v>470.4</v>
      </c>
      <c r="J169" s="42">
        <f t="shared" si="17"/>
        <v>581.37</v>
      </c>
    </row>
    <row r="170" spans="1:10" x14ac:dyDescent="0.25">
      <c r="A170" s="203" t="s">
        <v>390</v>
      </c>
      <c r="B170" s="40" t="s">
        <v>538</v>
      </c>
      <c r="C170" s="41">
        <v>1</v>
      </c>
      <c r="D170" s="41">
        <f t="shared" si="18"/>
        <v>168</v>
      </c>
      <c r="E170" s="41">
        <v>160</v>
      </c>
      <c r="F170" s="41">
        <v>8</v>
      </c>
      <c r="G170" s="42">
        <v>784</v>
      </c>
      <c r="H170" s="42">
        <f t="shared" si="15"/>
        <v>4.9000000000000004</v>
      </c>
      <c r="I170" s="43">
        <f t="shared" si="16"/>
        <v>78.400000000000006</v>
      </c>
      <c r="J170" s="42">
        <f t="shared" si="17"/>
        <v>96.89</v>
      </c>
    </row>
    <row r="171" spans="1:10" x14ac:dyDescent="0.25">
      <c r="A171" s="203" t="s">
        <v>410</v>
      </c>
      <c r="B171" s="40" t="s">
        <v>538</v>
      </c>
      <c r="C171" s="41">
        <v>1</v>
      </c>
      <c r="D171" s="41">
        <f t="shared" si="18"/>
        <v>184</v>
      </c>
      <c r="E171" s="41">
        <v>160</v>
      </c>
      <c r="F171" s="41">
        <v>24</v>
      </c>
      <c r="G171" s="42">
        <v>784</v>
      </c>
      <c r="H171" s="42">
        <f t="shared" si="15"/>
        <v>4.9000000000000004</v>
      </c>
      <c r="I171" s="43">
        <f t="shared" si="16"/>
        <v>235.2</v>
      </c>
      <c r="J171" s="42">
        <f t="shared" si="17"/>
        <v>290.68</v>
      </c>
    </row>
    <row r="172" spans="1:10" x14ac:dyDescent="0.25">
      <c r="A172" s="203" t="s">
        <v>405</v>
      </c>
      <c r="B172" s="40" t="s">
        <v>538</v>
      </c>
      <c r="C172" s="41">
        <v>1</v>
      </c>
      <c r="D172" s="41">
        <f t="shared" si="18"/>
        <v>168</v>
      </c>
      <c r="E172" s="41">
        <v>160</v>
      </c>
      <c r="F172" s="41">
        <v>8</v>
      </c>
      <c r="G172" s="42">
        <v>784</v>
      </c>
      <c r="H172" s="42">
        <f t="shared" si="15"/>
        <v>4.9000000000000004</v>
      </c>
      <c r="I172" s="43">
        <f t="shared" si="16"/>
        <v>78.400000000000006</v>
      </c>
      <c r="J172" s="42">
        <f t="shared" si="17"/>
        <v>96.89</v>
      </c>
    </row>
    <row r="173" spans="1:10" x14ac:dyDescent="0.25">
      <c r="A173" s="203" t="s">
        <v>358</v>
      </c>
      <c r="B173" s="40" t="s">
        <v>538</v>
      </c>
      <c r="C173" s="41">
        <v>1</v>
      </c>
      <c r="D173" s="41">
        <f t="shared" si="18"/>
        <v>168</v>
      </c>
      <c r="E173" s="41">
        <v>160</v>
      </c>
      <c r="F173" s="41">
        <v>8</v>
      </c>
      <c r="G173" s="42">
        <v>784</v>
      </c>
      <c r="H173" s="42">
        <f t="shared" si="15"/>
        <v>4.9000000000000004</v>
      </c>
      <c r="I173" s="43">
        <f t="shared" si="16"/>
        <v>78.400000000000006</v>
      </c>
      <c r="J173" s="42">
        <f t="shared" si="17"/>
        <v>96.89</v>
      </c>
    </row>
    <row r="174" spans="1:10" x14ac:dyDescent="0.25">
      <c r="A174" s="203" t="s">
        <v>380</v>
      </c>
      <c r="B174" s="40" t="s">
        <v>538</v>
      </c>
      <c r="C174" s="41">
        <v>1</v>
      </c>
      <c r="D174" s="41">
        <f t="shared" si="18"/>
        <v>208</v>
      </c>
      <c r="E174" s="41">
        <v>160</v>
      </c>
      <c r="F174" s="41">
        <v>48</v>
      </c>
      <c r="G174" s="42">
        <v>784</v>
      </c>
      <c r="H174" s="42">
        <f t="shared" si="15"/>
        <v>4.9000000000000004</v>
      </c>
      <c r="I174" s="43">
        <f t="shared" si="16"/>
        <v>470.4</v>
      </c>
      <c r="J174" s="42">
        <f t="shared" si="17"/>
        <v>581.37</v>
      </c>
    </row>
    <row r="175" spans="1:10" x14ac:dyDescent="0.25">
      <c r="A175" s="203" t="s">
        <v>396</v>
      </c>
      <c r="B175" s="40" t="s">
        <v>538</v>
      </c>
      <c r="C175" s="41">
        <v>1</v>
      </c>
      <c r="D175" s="41">
        <f t="shared" si="18"/>
        <v>192</v>
      </c>
      <c r="E175" s="41">
        <v>160</v>
      </c>
      <c r="F175" s="41">
        <v>32</v>
      </c>
      <c r="G175" s="42">
        <v>784</v>
      </c>
      <c r="H175" s="42">
        <f t="shared" si="15"/>
        <v>4.9000000000000004</v>
      </c>
      <c r="I175" s="43">
        <f t="shared" si="16"/>
        <v>313.60000000000002</v>
      </c>
      <c r="J175" s="42">
        <f t="shared" si="17"/>
        <v>387.58</v>
      </c>
    </row>
    <row r="176" spans="1:10" x14ac:dyDescent="0.25">
      <c r="A176" s="203" t="s">
        <v>381</v>
      </c>
      <c r="B176" s="40" t="s">
        <v>538</v>
      </c>
      <c r="C176" s="41">
        <v>1</v>
      </c>
      <c r="D176" s="41">
        <f t="shared" si="18"/>
        <v>170</v>
      </c>
      <c r="E176" s="41">
        <v>160</v>
      </c>
      <c r="F176" s="41">
        <v>10</v>
      </c>
      <c r="G176" s="42">
        <v>784</v>
      </c>
      <c r="H176" s="42">
        <f t="shared" si="15"/>
        <v>4.9000000000000004</v>
      </c>
      <c r="I176" s="43">
        <f t="shared" si="16"/>
        <v>98</v>
      </c>
      <c r="J176" s="42">
        <f t="shared" si="17"/>
        <v>121.12</v>
      </c>
    </row>
    <row r="177" spans="1:10" x14ac:dyDescent="0.25">
      <c r="A177" s="203" t="s">
        <v>391</v>
      </c>
      <c r="B177" s="40" t="s">
        <v>538</v>
      </c>
      <c r="C177" s="41">
        <v>1</v>
      </c>
      <c r="D177" s="41">
        <f t="shared" si="18"/>
        <v>168</v>
      </c>
      <c r="E177" s="41">
        <v>160</v>
      </c>
      <c r="F177" s="41">
        <v>8</v>
      </c>
      <c r="G177" s="42">
        <v>784</v>
      </c>
      <c r="H177" s="42">
        <f t="shared" si="15"/>
        <v>4.9000000000000004</v>
      </c>
      <c r="I177" s="43">
        <f t="shared" si="16"/>
        <v>78.400000000000006</v>
      </c>
      <c r="J177" s="42">
        <f t="shared" si="17"/>
        <v>96.89</v>
      </c>
    </row>
    <row r="178" spans="1:10" x14ac:dyDescent="0.25">
      <c r="A178" s="203" t="s">
        <v>406</v>
      </c>
      <c r="B178" s="40" t="s">
        <v>538</v>
      </c>
      <c r="C178" s="41">
        <v>1</v>
      </c>
      <c r="D178" s="41">
        <f t="shared" si="18"/>
        <v>176</v>
      </c>
      <c r="E178" s="41">
        <v>160</v>
      </c>
      <c r="F178" s="41">
        <v>16</v>
      </c>
      <c r="G178" s="42">
        <v>784</v>
      </c>
      <c r="H178" s="42">
        <f t="shared" si="15"/>
        <v>4.9000000000000004</v>
      </c>
      <c r="I178" s="43">
        <f t="shared" si="16"/>
        <v>156.80000000000001</v>
      </c>
      <c r="J178" s="42">
        <f t="shared" si="17"/>
        <v>193.79</v>
      </c>
    </row>
    <row r="179" spans="1:10" x14ac:dyDescent="0.25">
      <c r="A179" s="203" t="s">
        <v>397</v>
      </c>
      <c r="B179" s="40" t="s">
        <v>538</v>
      </c>
      <c r="C179" s="41">
        <v>1</v>
      </c>
      <c r="D179" s="41">
        <f t="shared" si="18"/>
        <v>204</v>
      </c>
      <c r="E179" s="41">
        <v>160</v>
      </c>
      <c r="F179" s="41">
        <v>44</v>
      </c>
      <c r="G179" s="42">
        <v>784</v>
      </c>
      <c r="H179" s="42">
        <f t="shared" si="15"/>
        <v>4.9000000000000004</v>
      </c>
      <c r="I179" s="43">
        <f t="shared" si="16"/>
        <v>431.2</v>
      </c>
      <c r="J179" s="42">
        <f t="shared" si="17"/>
        <v>532.91999999999996</v>
      </c>
    </row>
    <row r="180" spans="1:10" x14ac:dyDescent="0.25">
      <c r="A180" s="203" t="s">
        <v>578</v>
      </c>
      <c r="B180" s="40" t="s">
        <v>538</v>
      </c>
      <c r="C180" s="41">
        <v>1</v>
      </c>
      <c r="D180" s="41">
        <f t="shared" si="18"/>
        <v>196</v>
      </c>
      <c r="E180" s="41">
        <v>160</v>
      </c>
      <c r="F180" s="41">
        <v>36</v>
      </c>
      <c r="G180" s="42">
        <v>784</v>
      </c>
      <c r="H180" s="42">
        <f t="shared" si="15"/>
        <v>4.9000000000000004</v>
      </c>
      <c r="I180" s="43">
        <f t="shared" si="16"/>
        <v>352.8</v>
      </c>
      <c r="J180" s="42">
        <f t="shared" si="17"/>
        <v>436.03</v>
      </c>
    </row>
    <row r="181" spans="1:10" x14ac:dyDescent="0.25">
      <c r="A181" s="203" t="s">
        <v>579</v>
      </c>
      <c r="B181" s="40" t="s">
        <v>538</v>
      </c>
      <c r="C181" s="41">
        <v>1</v>
      </c>
      <c r="D181" s="41">
        <f t="shared" si="18"/>
        <v>192</v>
      </c>
      <c r="E181" s="41">
        <v>160</v>
      </c>
      <c r="F181" s="41">
        <v>32</v>
      </c>
      <c r="G181" s="42">
        <v>784</v>
      </c>
      <c r="H181" s="42">
        <f t="shared" si="15"/>
        <v>4.9000000000000004</v>
      </c>
      <c r="I181" s="43">
        <f t="shared" si="16"/>
        <v>313.60000000000002</v>
      </c>
      <c r="J181" s="42">
        <f t="shared" si="17"/>
        <v>387.58</v>
      </c>
    </row>
    <row r="182" spans="1:10" x14ac:dyDescent="0.25">
      <c r="A182" s="203" t="s">
        <v>392</v>
      </c>
      <c r="B182" s="40" t="s">
        <v>538</v>
      </c>
      <c r="C182" s="41">
        <v>1</v>
      </c>
      <c r="D182" s="41">
        <f t="shared" si="18"/>
        <v>199</v>
      </c>
      <c r="E182" s="41">
        <v>160</v>
      </c>
      <c r="F182" s="41">
        <v>39</v>
      </c>
      <c r="G182" s="42">
        <v>784</v>
      </c>
      <c r="H182" s="42">
        <f t="shared" si="15"/>
        <v>4.9000000000000004</v>
      </c>
      <c r="I182" s="43">
        <f t="shared" si="16"/>
        <v>382.2</v>
      </c>
      <c r="J182" s="42">
        <f t="shared" si="17"/>
        <v>472.36</v>
      </c>
    </row>
    <row r="183" spans="1:10" x14ac:dyDescent="0.25">
      <c r="A183" s="203" t="s">
        <v>580</v>
      </c>
      <c r="B183" s="40" t="s">
        <v>538</v>
      </c>
      <c r="C183" s="41">
        <v>1</v>
      </c>
      <c r="D183" s="41">
        <f t="shared" si="18"/>
        <v>165</v>
      </c>
      <c r="E183" s="41">
        <v>160</v>
      </c>
      <c r="F183" s="41">
        <v>5</v>
      </c>
      <c r="G183" s="42">
        <v>784</v>
      </c>
      <c r="H183" s="42">
        <f t="shared" si="15"/>
        <v>4.9000000000000004</v>
      </c>
      <c r="I183" s="43">
        <f t="shared" si="16"/>
        <v>49</v>
      </c>
      <c r="J183" s="42">
        <f t="shared" si="17"/>
        <v>60.56</v>
      </c>
    </row>
    <row r="184" spans="1:10" x14ac:dyDescent="0.25">
      <c r="A184" s="203" t="s">
        <v>398</v>
      </c>
      <c r="B184" s="40" t="s">
        <v>538</v>
      </c>
      <c r="C184" s="41">
        <v>1</v>
      </c>
      <c r="D184" s="41">
        <f t="shared" si="18"/>
        <v>208</v>
      </c>
      <c r="E184" s="41">
        <v>160</v>
      </c>
      <c r="F184" s="41">
        <v>48</v>
      </c>
      <c r="G184" s="42">
        <v>784</v>
      </c>
      <c r="H184" s="42">
        <f t="shared" si="15"/>
        <v>4.9000000000000004</v>
      </c>
      <c r="I184" s="43">
        <f t="shared" si="16"/>
        <v>470.4</v>
      </c>
      <c r="J184" s="42">
        <f t="shared" si="17"/>
        <v>581.37</v>
      </c>
    </row>
    <row r="185" spans="1:10" x14ac:dyDescent="0.25">
      <c r="A185" s="203" t="s">
        <v>373</v>
      </c>
      <c r="B185" s="40" t="s">
        <v>538</v>
      </c>
      <c r="C185" s="41">
        <v>1</v>
      </c>
      <c r="D185" s="41">
        <f t="shared" si="18"/>
        <v>211.5</v>
      </c>
      <c r="E185" s="41">
        <v>160</v>
      </c>
      <c r="F185" s="41">
        <v>51.5</v>
      </c>
      <c r="G185" s="42">
        <v>784</v>
      </c>
      <c r="H185" s="42">
        <f t="shared" si="15"/>
        <v>4.9000000000000004</v>
      </c>
      <c r="I185" s="43">
        <f t="shared" si="16"/>
        <v>504.7</v>
      </c>
      <c r="J185" s="42">
        <f t="shared" si="17"/>
        <v>623.76</v>
      </c>
    </row>
    <row r="186" spans="1:10" x14ac:dyDescent="0.25">
      <c r="A186" s="203" t="s">
        <v>399</v>
      </c>
      <c r="B186" s="40" t="s">
        <v>538</v>
      </c>
      <c r="C186" s="41">
        <v>1</v>
      </c>
      <c r="D186" s="41">
        <f t="shared" si="18"/>
        <v>189</v>
      </c>
      <c r="E186" s="41">
        <v>160</v>
      </c>
      <c r="F186" s="41">
        <v>29</v>
      </c>
      <c r="G186" s="42">
        <v>784</v>
      </c>
      <c r="H186" s="42">
        <f t="shared" si="15"/>
        <v>4.9000000000000004</v>
      </c>
      <c r="I186" s="43">
        <f t="shared" si="16"/>
        <v>284.2</v>
      </c>
      <c r="J186" s="42">
        <f t="shared" si="17"/>
        <v>351.24</v>
      </c>
    </row>
    <row r="187" spans="1:10" x14ac:dyDescent="0.25">
      <c r="A187" s="203" t="s">
        <v>382</v>
      </c>
      <c r="B187" s="40" t="s">
        <v>538</v>
      </c>
      <c r="C187" s="41">
        <v>1</v>
      </c>
      <c r="D187" s="41">
        <f t="shared" si="18"/>
        <v>188</v>
      </c>
      <c r="E187" s="41">
        <v>160</v>
      </c>
      <c r="F187" s="41">
        <v>28</v>
      </c>
      <c r="G187" s="42">
        <v>784</v>
      </c>
      <c r="H187" s="42">
        <f t="shared" si="15"/>
        <v>4.9000000000000004</v>
      </c>
      <c r="I187" s="43">
        <f t="shared" si="16"/>
        <v>274.39999999999998</v>
      </c>
      <c r="J187" s="42">
        <f t="shared" si="17"/>
        <v>339.13</v>
      </c>
    </row>
    <row r="188" spans="1:10" x14ac:dyDescent="0.25">
      <c r="A188" s="203" t="s">
        <v>361</v>
      </c>
      <c r="B188" s="40" t="s">
        <v>538</v>
      </c>
      <c r="C188" s="41">
        <v>1</v>
      </c>
      <c r="D188" s="41">
        <f t="shared" si="18"/>
        <v>249</v>
      </c>
      <c r="E188" s="41">
        <v>160</v>
      </c>
      <c r="F188" s="41">
        <v>89</v>
      </c>
      <c r="G188" s="42">
        <v>784</v>
      </c>
      <c r="H188" s="42">
        <f t="shared" si="15"/>
        <v>4.9000000000000004</v>
      </c>
      <c r="I188" s="43">
        <f t="shared" si="16"/>
        <v>872.2</v>
      </c>
      <c r="J188" s="42">
        <f t="shared" si="17"/>
        <v>1077.95</v>
      </c>
    </row>
    <row r="189" spans="1:10" x14ac:dyDescent="0.25">
      <c r="A189" s="203" t="s">
        <v>366</v>
      </c>
      <c r="B189" s="40" t="s">
        <v>538</v>
      </c>
      <c r="C189" s="41">
        <v>1</v>
      </c>
      <c r="D189" s="41">
        <f t="shared" si="18"/>
        <v>190</v>
      </c>
      <c r="E189" s="41">
        <v>160</v>
      </c>
      <c r="F189" s="41">
        <v>30</v>
      </c>
      <c r="G189" s="42">
        <v>784</v>
      </c>
      <c r="H189" s="42">
        <f t="shared" si="15"/>
        <v>4.9000000000000004</v>
      </c>
      <c r="I189" s="43">
        <f t="shared" si="16"/>
        <v>294</v>
      </c>
      <c r="J189" s="42">
        <f t="shared" si="17"/>
        <v>363.35</v>
      </c>
    </row>
    <row r="190" spans="1:10" x14ac:dyDescent="0.25">
      <c r="A190" s="203" t="s">
        <v>400</v>
      </c>
      <c r="B190" s="40" t="s">
        <v>538</v>
      </c>
      <c r="C190" s="41">
        <v>1</v>
      </c>
      <c r="D190" s="41">
        <f t="shared" si="18"/>
        <v>189</v>
      </c>
      <c r="E190" s="41">
        <v>160</v>
      </c>
      <c r="F190" s="41">
        <v>29</v>
      </c>
      <c r="G190" s="42">
        <v>784</v>
      </c>
      <c r="H190" s="42">
        <f t="shared" si="15"/>
        <v>4.9000000000000004</v>
      </c>
      <c r="I190" s="43">
        <f t="shared" si="16"/>
        <v>284.2</v>
      </c>
      <c r="J190" s="42">
        <f t="shared" si="17"/>
        <v>351.24</v>
      </c>
    </row>
    <row r="191" spans="1:10" x14ac:dyDescent="0.25">
      <c r="A191" s="203" t="s">
        <v>401</v>
      </c>
      <c r="B191" s="40" t="s">
        <v>538</v>
      </c>
      <c r="C191" s="41">
        <v>1</v>
      </c>
      <c r="D191" s="41">
        <f t="shared" si="18"/>
        <v>190</v>
      </c>
      <c r="E191" s="41">
        <v>160</v>
      </c>
      <c r="F191" s="41">
        <v>30</v>
      </c>
      <c r="G191" s="42">
        <v>784</v>
      </c>
      <c r="H191" s="42">
        <f t="shared" ref="H191:H194" si="19">ROUND(G191/E191,2)</f>
        <v>4.9000000000000004</v>
      </c>
      <c r="I191" s="43">
        <f t="shared" ref="I191:I194" si="20">ROUND(F191*H191*2,2)</f>
        <v>294</v>
      </c>
      <c r="J191" s="42">
        <f t="shared" ref="J191:J206" si="21">ROUND(I191*1.2359,2)</f>
        <v>363.35</v>
      </c>
    </row>
    <row r="192" spans="1:10" x14ac:dyDescent="0.25">
      <c r="A192" s="203" t="s">
        <v>383</v>
      </c>
      <c r="B192" s="40" t="s">
        <v>538</v>
      </c>
      <c r="C192" s="41">
        <v>1</v>
      </c>
      <c r="D192" s="41">
        <f t="shared" ref="D192:D194" si="22">E192+F192</f>
        <v>210</v>
      </c>
      <c r="E192" s="41">
        <v>160</v>
      </c>
      <c r="F192" s="41">
        <v>50</v>
      </c>
      <c r="G192" s="42">
        <v>784</v>
      </c>
      <c r="H192" s="42">
        <f t="shared" si="19"/>
        <v>4.9000000000000004</v>
      </c>
      <c r="I192" s="43">
        <f t="shared" si="20"/>
        <v>490</v>
      </c>
      <c r="J192" s="42">
        <f t="shared" si="21"/>
        <v>605.59</v>
      </c>
    </row>
    <row r="193" spans="1:10" x14ac:dyDescent="0.25">
      <c r="A193" s="203" t="s">
        <v>384</v>
      </c>
      <c r="B193" s="40" t="s">
        <v>538</v>
      </c>
      <c r="C193" s="41">
        <v>1</v>
      </c>
      <c r="D193" s="41">
        <f t="shared" si="22"/>
        <v>162</v>
      </c>
      <c r="E193" s="41">
        <v>160</v>
      </c>
      <c r="F193" s="41">
        <v>2</v>
      </c>
      <c r="G193" s="42">
        <v>784</v>
      </c>
      <c r="H193" s="42">
        <f t="shared" si="19"/>
        <v>4.9000000000000004</v>
      </c>
      <c r="I193" s="43">
        <f t="shared" si="20"/>
        <v>19.600000000000001</v>
      </c>
      <c r="J193" s="42">
        <f t="shared" si="21"/>
        <v>24.22</v>
      </c>
    </row>
    <row r="194" spans="1:10" x14ac:dyDescent="0.25">
      <c r="A194" s="203" t="s">
        <v>581</v>
      </c>
      <c r="B194" s="40" t="s">
        <v>538</v>
      </c>
      <c r="C194" s="41">
        <v>1</v>
      </c>
      <c r="D194" s="41">
        <f t="shared" si="22"/>
        <v>184</v>
      </c>
      <c r="E194" s="41">
        <v>160</v>
      </c>
      <c r="F194" s="41">
        <v>24</v>
      </c>
      <c r="G194" s="42">
        <v>784</v>
      </c>
      <c r="H194" s="42">
        <f t="shared" si="19"/>
        <v>4.9000000000000004</v>
      </c>
      <c r="I194" s="43">
        <f t="shared" si="20"/>
        <v>235.2</v>
      </c>
      <c r="J194" s="42">
        <f t="shared" si="21"/>
        <v>290.68</v>
      </c>
    </row>
    <row r="195" spans="1:10" ht="36" customHeight="1" x14ac:dyDescent="0.25">
      <c r="A195" s="203" t="s">
        <v>19</v>
      </c>
      <c r="B195" s="364" t="s">
        <v>19</v>
      </c>
      <c r="C195" s="365">
        <f t="shared" ref="C195:J195" si="23">SUM(C196:C206)</f>
        <v>11</v>
      </c>
      <c r="D195" s="365"/>
      <c r="E195" s="365"/>
      <c r="F195" s="365">
        <f t="shared" si="23"/>
        <v>121</v>
      </c>
      <c r="G195" s="365"/>
      <c r="H195" s="365"/>
      <c r="I195" s="366">
        <f t="shared" si="23"/>
        <v>1002.5400000000001</v>
      </c>
      <c r="J195" s="366">
        <f t="shared" si="23"/>
        <v>1239.0400000000002</v>
      </c>
    </row>
    <row r="196" spans="1:10" x14ac:dyDescent="0.25">
      <c r="A196" s="204" t="s">
        <v>582</v>
      </c>
      <c r="B196" s="44" t="s">
        <v>541</v>
      </c>
      <c r="C196" s="41">
        <v>1</v>
      </c>
      <c r="D196" s="41">
        <f>E196+F196</f>
        <v>168</v>
      </c>
      <c r="E196" s="41">
        <v>160</v>
      </c>
      <c r="F196" s="41">
        <v>8</v>
      </c>
      <c r="G196" s="42">
        <v>816</v>
      </c>
      <c r="H196" s="42">
        <f t="shared" ref="H196:H206" si="24">ROUND(G196/E196,2)</f>
        <v>5.0999999999999996</v>
      </c>
      <c r="I196" s="43">
        <f t="shared" ref="I196:I206" si="25">ROUND(F196*H196*2,2)</f>
        <v>81.599999999999994</v>
      </c>
      <c r="J196" s="42">
        <f t="shared" si="21"/>
        <v>100.85</v>
      </c>
    </row>
    <row r="197" spans="1:10" x14ac:dyDescent="0.25">
      <c r="A197" s="204" t="s">
        <v>583</v>
      </c>
      <c r="B197" s="44" t="s">
        <v>545</v>
      </c>
      <c r="C197" s="41">
        <v>1</v>
      </c>
      <c r="D197" s="41">
        <f t="shared" ref="D197:D206" si="26">E197+F197</f>
        <v>164</v>
      </c>
      <c r="E197" s="41">
        <v>160</v>
      </c>
      <c r="F197" s="41">
        <v>4</v>
      </c>
      <c r="G197" s="42">
        <v>784</v>
      </c>
      <c r="H197" s="42">
        <f t="shared" si="24"/>
        <v>4.9000000000000004</v>
      </c>
      <c r="I197" s="43">
        <f t="shared" si="25"/>
        <v>39.200000000000003</v>
      </c>
      <c r="J197" s="42">
        <f t="shared" si="21"/>
        <v>48.45</v>
      </c>
    </row>
    <row r="198" spans="1:10" x14ac:dyDescent="0.25">
      <c r="A198" s="204" t="s">
        <v>415</v>
      </c>
      <c r="B198" s="44" t="s">
        <v>544</v>
      </c>
      <c r="C198" s="41">
        <v>1</v>
      </c>
      <c r="D198" s="41">
        <f t="shared" si="26"/>
        <v>196</v>
      </c>
      <c r="E198" s="41">
        <v>160</v>
      </c>
      <c r="F198" s="41">
        <v>36</v>
      </c>
      <c r="G198" s="42">
        <v>608</v>
      </c>
      <c r="H198" s="42">
        <f t="shared" si="24"/>
        <v>3.8</v>
      </c>
      <c r="I198" s="43">
        <f t="shared" si="25"/>
        <v>273.60000000000002</v>
      </c>
      <c r="J198" s="42">
        <f t="shared" si="21"/>
        <v>338.14</v>
      </c>
    </row>
    <row r="199" spans="1:10" x14ac:dyDescent="0.25">
      <c r="A199" s="204" t="s">
        <v>584</v>
      </c>
      <c r="B199" s="44" t="s">
        <v>540</v>
      </c>
      <c r="C199" s="41">
        <v>1</v>
      </c>
      <c r="D199" s="41">
        <f t="shared" si="26"/>
        <v>169</v>
      </c>
      <c r="E199" s="41">
        <v>160</v>
      </c>
      <c r="F199" s="41">
        <v>9</v>
      </c>
      <c r="G199" s="42">
        <v>772.8</v>
      </c>
      <c r="H199" s="42">
        <f t="shared" si="24"/>
        <v>4.83</v>
      </c>
      <c r="I199" s="43">
        <f t="shared" si="25"/>
        <v>86.94</v>
      </c>
      <c r="J199" s="42">
        <f t="shared" si="21"/>
        <v>107.45</v>
      </c>
    </row>
    <row r="200" spans="1:10" x14ac:dyDescent="0.25">
      <c r="A200" s="204" t="s">
        <v>416</v>
      </c>
      <c r="B200" s="44" t="s">
        <v>546</v>
      </c>
      <c r="C200" s="41">
        <v>1</v>
      </c>
      <c r="D200" s="41">
        <f t="shared" si="26"/>
        <v>174</v>
      </c>
      <c r="E200" s="41">
        <v>160</v>
      </c>
      <c r="F200" s="41">
        <v>14</v>
      </c>
      <c r="G200" s="42">
        <v>560</v>
      </c>
      <c r="H200" s="42">
        <f t="shared" si="24"/>
        <v>3.5</v>
      </c>
      <c r="I200" s="43">
        <f t="shared" si="25"/>
        <v>98</v>
      </c>
      <c r="J200" s="42">
        <f t="shared" si="21"/>
        <v>121.12</v>
      </c>
    </row>
    <row r="201" spans="1:10" x14ac:dyDescent="0.25">
      <c r="A201" s="204" t="s">
        <v>412</v>
      </c>
      <c r="B201" s="44" t="s">
        <v>543</v>
      </c>
      <c r="C201" s="41">
        <v>1</v>
      </c>
      <c r="D201" s="41">
        <f t="shared" si="26"/>
        <v>168</v>
      </c>
      <c r="E201" s="41">
        <v>160</v>
      </c>
      <c r="F201" s="41">
        <v>8</v>
      </c>
      <c r="G201" s="42">
        <v>608</v>
      </c>
      <c r="H201" s="42">
        <f t="shared" si="24"/>
        <v>3.8</v>
      </c>
      <c r="I201" s="43">
        <f t="shared" si="25"/>
        <v>60.8</v>
      </c>
      <c r="J201" s="42">
        <f t="shared" si="21"/>
        <v>75.14</v>
      </c>
    </row>
    <row r="202" spans="1:10" x14ac:dyDescent="0.25">
      <c r="A202" s="204" t="s">
        <v>413</v>
      </c>
      <c r="B202" s="44" t="s">
        <v>543</v>
      </c>
      <c r="C202" s="41">
        <v>1</v>
      </c>
      <c r="D202" s="41">
        <f t="shared" si="26"/>
        <v>170</v>
      </c>
      <c r="E202" s="41">
        <v>160</v>
      </c>
      <c r="F202" s="41">
        <v>10</v>
      </c>
      <c r="G202" s="42">
        <v>608</v>
      </c>
      <c r="H202" s="42">
        <f t="shared" si="24"/>
        <v>3.8</v>
      </c>
      <c r="I202" s="43">
        <f t="shared" si="25"/>
        <v>76</v>
      </c>
      <c r="J202" s="42">
        <f t="shared" si="21"/>
        <v>93.93</v>
      </c>
    </row>
    <row r="203" spans="1:10" x14ac:dyDescent="0.25">
      <c r="A203" s="204" t="s">
        <v>585</v>
      </c>
      <c r="B203" s="44" t="s">
        <v>539</v>
      </c>
      <c r="C203" s="41">
        <v>1</v>
      </c>
      <c r="D203" s="41">
        <f t="shared" si="26"/>
        <v>168</v>
      </c>
      <c r="E203" s="41">
        <v>160</v>
      </c>
      <c r="F203" s="41">
        <v>8</v>
      </c>
      <c r="G203" s="42">
        <v>752</v>
      </c>
      <c r="H203" s="42">
        <f t="shared" si="24"/>
        <v>4.7</v>
      </c>
      <c r="I203" s="43">
        <f t="shared" si="25"/>
        <v>75.2</v>
      </c>
      <c r="J203" s="42">
        <f t="shared" si="21"/>
        <v>92.94</v>
      </c>
    </row>
    <row r="204" spans="1:10" x14ac:dyDescent="0.25">
      <c r="A204" s="204" t="s">
        <v>586</v>
      </c>
      <c r="B204" s="44" t="s">
        <v>539</v>
      </c>
      <c r="C204" s="41">
        <v>1</v>
      </c>
      <c r="D204" s="41">
        <f t="shared" si="26"/>
        <v>168</v>
      </c>
      <c r="E204" s="41">
        <v>160</v>
      </c>
      <c r="F204" s="41">
        <v>8</v>
      </c>
      <c r="G204" s="42">
        <v>752</v>
      </c>
      <c r="H204" s="42">
        <f t="shared" si="24"/>
        <v>4.7</v>
      </c>
      <c r="I204" s="43">
        <f t="shared" si="25"/>
        <v>75.2</v>
      </c>
      <c r="J204" s="42">
        <f t="shared" si="21"/>
        <v>92.94</v>
      </c>
    </row>
    <row r="205" spans="1:10" x14ac:dyDescent="0.25">
      <c r="A205" s="204" t="s">
        <v>411</v>
      </c>
      <c r="B205" s="44" t="s">
        <v>539</v>
      </c>
      <c r="C205" s="41">
        <v>1</v>
      </c>
      <c r="D205" s="41">
        <f t="shared" si="26"/>
        <v>168</v>
      </c>
      <c r="E205" s="41">
        <v>160</v>
      </c>
      <c r="F205" s="41">
        <v>8</v>
      </c>
      <c r="G205" s="42">
        <v>752</v>
      </c>
      <c r="H205" s="42">
        <f t="shared" si="24"/>
        <v>4.7</v>
      </c>
      <c r="I205" s="43">
        <f t="shared" si="25"/>
        <v>75.2</v>
      </c>
      <c r="J205" s="42">
        <f t="shared" si="21"/>
        <v>92.94</v>
      </c>
    </row>
    <row r="206" spans="1:10" x14ac:dyDescent="0.25">
      <c r="A206" s="204" t="s">
        <v>414</v>
      </c>
      <c r="B206" s="44" t="s">
        <v>543</v>
      </c>
      <c r="C206" s="41">
        <v>1</v>
      </c>
      <c r="D206" s="41">
        <f t="shared" si="26"/>
        <v>168</v>
      </c>
      <c r="E206" s="41">
        <v>160</v>
      </c>
      <c r="F206" s="41">
        <v>8</v>
      </c>
      <c r="G206" s="42">
        <v>608</v>
      </c>
      <c r="H206" s="42">
        <f t="shared" si="24"/>
        <v>3.8</v>
      </c>
      <c r="I206" s="43">
        <f t="shared" si="25"/>
        <v>60.8</v>
      </c>
      <c r="J206" s="42">
        <f t="shared" si="21"/>
        <v>75.14</v>
      </c>
    </row>
    <row r="207" spans="1:10" ht="63.75" customHeight="1" x14ac:dyDescent="0.25">
      <c r="A207" s="361"/>
      <c r="B207" s="361"/>
      <c r="C207" s="118"/>
      <c r="D207" s="118"/>
      <c r="E207" s="118"/>
      <c r="F207" s="118"/>
      <c r="G207" s="362"/>
      <c r="H207" s="362"/>
      <c r="I207" s="381"/>
      <c r="J207" s="362"/>
    </row>
  </sheetData>
  <mergeCells count="12">
    <mergeCell ref="I1:J1"/>
    <mergeCell ref="A2:J2"/>
    <mergeCell ref="A7:A9"/>
    <mergeCell ref="C7:C9"/>
    <mergeCell ref="D7:F7"/>
    <mergeCell ref="G7:G9"/>
    <mergeCell ref="H7:H9"/>
    <mergeCell ref="I7:I9"/>
    <mergeCell ref="J7:J9"/>
    <mergeCell ref="D8:D9"/>
    <mergeCell ref="E8:E9"/>
    <mergeCell ref="F8:F9"/>
  </mergeCells>
  <pageMargins left="0.70866141732283472" right="0.70866141732283472" top="0.74803149606299213" bottom="0.74803149606299213" header="0.31496062992125984" footer="0.31496062992125984"/>
  <pageSetup paperSize="9" scale="1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I68"/>
  <sheetViews>
    <sheetView workbookViewId="0">
      <selection activeCell="H1" sqref="H1:I1"/>
    </sheetView>
  </sheetViews>
  <sheetFormatPr defaultColWidth="9.140625" defaultRowHeight="16.5" x14ac:dyDescent="0.25"/>
  <cols>
    <col min="1" max="1" width="42.7109375" style="51" customWidth="1"/>
    <col min="2" max="2" width="11" style="51" customWidth="1"/>
    <col min="3" max="3" width="14.5703125" style="51" customWidth="1"/>
    <col min="4" max="4" width="13.28515625" style="51" customWidth="1"/>
    <col min="5" max="5" width="17.7109375" style="51" customWidth="1"/>
    <col min="6" max="6" width="13.28515625" style="51" customWidth="1"/>
    <col min="7" max="7" width="20.140625" style="51" customWidth="1"/>
    <col min="8" max="8" width="23.42578125" style="51" customWidth="1"/>
    <col min="9" max="9" width="20.7109375" style="51" customWidth="1"/>
    <col min="10" max="16384" width="9.140625" style="51"/>
  </cols>
  <sheetData>
    <row r="1" spans="1:9" x14ac:dyDescent="0.25">
      <c r="H1" s="531" t="s">
        <v>891</v>
      </c>
      <c r="I1" s="531"/>
    </row>
    <row r="2" spans="1:9" s="52" customFormat="1" ht="36" customHeight="1" x14ac:dyDescent="0.25">
      <c r="A2" s="532" t="s">
        <v>13</v>
      </c>
      <c r="B2" s="532"/>
      <c r="C2" s="532"/>
      <c r="D2" s="532"/>
      <c r="E2" s="532"/>
      <c r="F2" s="532"/>
      <c r="G2" s="532"/>
      <c r="H2" s="532"/>
      <c r="I2" s="532"/>
    </row>
    <row r="3" spans="1:9" ht="22.15" customHeight="1" x14ac:dyDescent="0.25"/>
    <row r="4" spans="1:9" x14ac:dyDescent="0.25">
      <c r="A4" s="154" t="s">
        <v>818</v>
      </c>
    </row>
    <row r="5" spans="1:9" x14ac:dyDescent="0.25">
      <c r="A5" s="265" t="s">
        <v>822</v>
      </c>
    </row>
    <row r="6" spans="1:9" x14ac:dyDescent="0.25">
      <c r="E6" s="53"/>
      <c r="H6" s="271"/>
      <c r="I6" s="272"/>
    </row>
    <row r="7" spans="1:9" s="155" customFormat="1" ht="45.75" customHeight="1" x14ac:dyDescent="0.25">
      <c r="A7" s="533"/>
      <c r="B7" s="533" t="s">
        <v>6</v>
      </c>
      <c r="C7" s="526" t="s">
        <v>8</v>
      </c>
      <c r="D7" s="526"/>
      <c r="E7" s="526"/>
      <c r="F7" s="526" t="s">
        <v>4</v>
      </c>
      <c r="G7" s="526" t="s">
        <v>417</v>
      </c>
      <c r="H7" s="534" t="s">
        <v>9</v>
      </c>
      <c r="I7" s="535" t="s">
        <v>2</v>
      </c>
    </row>
    <row r="8" spans="1:9" s="155" customFormat="1" ht="24" customHeight="1" x14ac:dyDescent="0.25">
      <c r="A8" s="533"/>
      <c r="B8" s="533"/>
      <c r="C8" s="524" t="s">
        <v>14</v>
      </c>
      <c r="D8" s="524" t="s">
        <v>418</v>
      </c>
      <c r="E8" s="526" t="s">
        <v>10</v>
      </c>
      <c r="F8" s="526"/>
      <c r="G8" s="526"/>
      <c r="H8" s="534"/>
      <c r="I8" s="535"/>
    </row>
    <row r="9" spans="1:9" s="155" customFormat="1" ht="43.15" customHeight="1" x14ac:dyDescent="0.25">
      <c r="A9" s="533"/>
      <c r="B9" s="533"/>
      <c r="C9" s="525"/>
      <c r="D9" s="525"/>
      <c r="E9" s="526"/>
      <c r="F9" s="526"/>
      <c r="G9" s="526"/>
      <c r="H9" s="534"/>
      <c r="I9" s="535"/>
    </row>
    <row r="10" spans="1:9" ht="20.25" customHeight="1" x14ac:dyDescent="0.25">
      <c r="A10" s="55">
        <v>1</v>
      </c>
      <c r="B10" s="55">
        <v>6</v>
      </c>
      <c r="C10" s="55" t="s">
        <v>81</v>
      </c>
      <c r="D10" s="55">
        <v>8</v>
      </c>
      <c r="E10" s="55">
        <v>9</v>
      </c>
      <c r="F10" s="55">
        <v>11</v>
      </c>
      <c r="G10" s="55">
        <v>12</v>
      </c>
      <c r="H10" s="55">
        <v>13</v>
      </c>
      <c r="I10" s="55" t="s">
        <v>82</v>
      </c>
    </row>
    <row r="11" spans="1:9" s="52" customFormat="1" ht="26.25" customHeight="1" x14ac:dyDescent="0.25">
      <c r="A11" s="56" t="s">
        <v>0</v>
      </c>
      <c r="B11" s="57">
        <f>B12+B27+B46+B44</f>
        <v>42</v>
      </c>
      <c r="C11" s="58"/>
      <c r="D11" s="58"/>
      <c r="E11" s="57">
        <f t="shared" ref="E11" si="0">E12+E27+E46+E44</f>
        <v>839</v>
      </c>
      <c r="F11" s="58"/>
      <c r="G11" s="58"/>
      <c r="H11" s="266">
        <f t="shared" ref="H11:I11" si="1">H12+H27+H46+H44</f>
        <v>13325.23</v>
      </c>
      <c r="I11" s="266">
        <f t="shared" si="1"/>
        <v>16468.66</v>
      </c>
    </row>
    <row r="12" spans="1:9" s="52" customFormat="1" ht="33" x14ac:dyDescent="0.25">
      <c r="A12" s="156" t="s">
        <v>16</v>
      </c>
      <c r="B12" s="157">
        <f>SUM(B13:B26)</f>
        <v>14</v>
      </c>
      <c r="C12" s="157"/>
      <c r="D12" s="157"/>
      <c r="E12" s="157">
        <f t="shared" ref="E12:I12" si="2">SUM(E13:E26)</f>
        <v>231.5</v>
      </c>
      <c r="F12" s="157"/>
      <c r="G12" s="157"/>
      <c r="H12" s="267">
        <f t="shared" si="2"/>
        <v>4737.3999999999996</v>
      </c>
      <c r="I12" s="267">
        <f t="shared" si="2"/>
        <v>5854.9400000000005</v>
      </c>
    </row>
    <row r="13" spans="1:9" ht="18.75" customHeight="1" x14ac:dyDescent="0.25">
      <c r="A13" s="63" t="s">
        <v>419</v>
      </c>
      <c r="B13" s="64">
        <v>1</v>
      </c>
      <c r="C13" s="64">
        <f>D13+E13</f>
        <v>170.5</v>
      </c>
      <c r="D13" s="64">
        <v>160</v>
      </c>
      <c r="E13" s="64">
        <v>10.5</v>
      </c>
      <c r="F13" s="65">
        <v>2048.5</v>
      </c>
      <c r="G13" s="65">
        <f>F13/167.42</f>
        <v>12.235694660136186</v>
      </c>
      <c r="H13" s="268">
        <f>ROUND(E13*G13*2,2)</f>
        <v>256.95</v>
      </c>
      <c r="I13" s="269">
        <f>ROUND(H13*1.2359,2)</f>
        <v>317.56</v>
      </c>
    </row>
    <row r="14" spans="1:9" ht="18.75" customHeight="1" x14ac:dyDescent="0.25">
      <c r="A14" s="63" t="s">
        <v>419</v>
      </c>
      <c r="B14" s="64">
        <v>1</v>
      </c>
      <c r="C14" s="64">
        <f t="shared" ref="C14:C43" si="3">D14+E14</f>
        <v>168</v>
      </c>
      <c r="D14" s="64">
        <v>160</v>
      </c>
      <c r="E14" s="64">
        <v>8</v>
      </c>
      <c r="F14" s="65">
        <v>2041</v>
      </c>
      <c r="G14" s="65">
        <f t="shared" ref="G14:G45" si="4">F14/167.42</f>
        <v>12.19089714490503</v>
      </c>
      <c r="H14" s="268">
        <f t="shared" ref="H14:H26" si="5">ROUND(E14*G14*2,2)</f>
        <v>195.05</v>
      </c>
      <c r="I14" s="269">
        <f t="shared" ref="I14:I43" si="6">ROUND(H14*1.2359,2)</f>
        <v>241.06</v>
      </c>
    </row>
    <row r="15" spans="1:9" x14ac:dyDescent="0.25">
      <c r="A15" s="63" t="s">
        <v>420</v>
      </c>
      <c r="B15" s="64">
        <v>1</v>
      </c>
      <c r="C15" s="64">
        <f t="shared" si="3"/>
        <v>126</v>
      </c>
      <c r="D15" s="64">
        <v>119</v>
      </c>
      <c r="E15" s="64">
        <v>7</v>
      </c>
      <c r="F15" s="65">
        <v>1699</v>
      </c>
      <c r="G15" s="65">
        <f t="shared" si="4"/>
        <v>10.148130450364354</v>
      </c>
      <c r="H15" s="268">
        <f t="shared" si="5"/>
        <v>142.07</v>
      </c>
      <c r="I15" s="269">
        <f t="shared" si="6"/>
        <v>175.58</v>
      </c>
    </row>
    <row r="16" spans="1:9" ht="18.75" customHeight="1" x14ac:dyDescent="0.25">
      <c r="A16" s="63" t="s">
        <v>419</v>
      </c>
      <c r="B16" s="64">
        <v>1</v>
      </c>
      <c r="C16" s="64">
        <f t="shared" si="3"/>
        <v>155.5</v>
      </c>
      <c r="D16" s="64">
        <v>144</v>
      </c>
      <c r="E16" s="64">
        <v>11.5</v>
      </c>
      <c r="F16" s="65">
        <v>2048.5</v>
      </c>
      <c r="G16" s="65">
        <f t="shared" si="4"/>
        <v>12.235694660136186</v>
      </c>
      <c r="H16" s="268">
        <f t="shared" si="5"/>
        <v>281.42</v>
      </c>
      <c r="I16" s="269">
        <f t="shared" si="6"/>
        <v>347.81</v>
      </c>
    </row>
    <row r="17" spans="1:9" ht="18.75" customHeight="1" x14ac:dyDescent="0.25">
      <c r="A17" s="63" t="s">
        <v>421</v>
      </c>
      <c r="B17" s="64">
        <v>1</v>
      </c>
      <c r="C17" s="64">
        <f t="shared" si="3"/>
        <v>177</v>
      </c>
      <c r="D17" s="64">
        <v>144</v>
      </c>
      <c r="E17" s="64">
        <v>33</v>
      </c>
      <c r="F17" s="65">
        <v>1649</v>
      </c>
      <c r="G17" s="65">
        <f t="shared" si="4"/>
        <v>9.8494803488233185</v>
      </c>
      <c r="H17" s="268">
        <f t="shared" si="5"/>
        <v>650.07000000000005</v>
      </c>
      <c r="I17" s="269">
        <f t="shared" si="6"/>
        <v>803.42</v>
      </c>
    </row>
    <row r="18" spans="1:9" ht="16.899999999999999" customHeight="1" x14ac:dyDescent="0.25">
      <c r="A18" s="63" t="s">
        <v>422</v>
      </c>
      <c r="B18" s="64">
        <v>1</v>
      </c>
      <c r="C18" s="64">
        <f t="shared" si="3"/>
        <v>159</v>
      </c>
      <c r="D18" s="64">
        <v>144</v>
      </c>
      <c r="E18" s="64">
        <v>15</v>
      </c>
      <c r="F18" s="65">
        <v>1794</v>
      </c>
      <c r="G18" s="65">
        <f t="shared" si="4"/>
        <v>10.715565643292319</v>
      </c>
      <c r="H18" s="268">
        <f t="shared" si="5"/>
        <v>321.47000000000003</v>
      </c>
      <c r="I18" s="269">
        <f t="shared" si="6"/>
        <v>397.3</v>
      </c>
    </row>
    <row r="19" spans="1:9" ht="16.899999999999999" customHeight="1" x14ac:dyDescent="0.25">
      <c r="A19" s="63" t="s">
        <v>423</v>
      </c>
      <c r="B19" s="64">
        <v>1</v>
      </c>
      <c r="C19" s="64">
        <f t="shared" si="3"/>
        <v>165.5</v>
      </c>
      <c r="D19" s="64">
        <v>160</v>
      </c>
      <c r="E19" s="64">
        <v>5.5</v>
      </c>
      <c r="F19" s="65">
        <v>1649</v>
      </c>
      <c r="G19" s="65">
        <f t="shared" si="4"/>
        <v>9.8494803488233185</v>
      </c>
      <c r="H19" s="268">
        <f t="shared" si="5"/>
        <v>108.34</v>
      </c>
      <c r="I19" s="269">
        <f t="shared" si="6"/>
        <v>133.9</v>
      </c>
    </row>
    <row r="20" spans="1:9" ht="16.899999999999999" customHeight="1" x14ac:dyDescent="0.25">
      <c r="A20" s="63" t="s">
        <v>423</v>
      </c>
      <c r="B20" s="64">
        <v>1</v>
      </c>
      <c r="C20" s="64">
        <f t="shared" si="3"/>
        <v>136</v>
      </c>
      <c r="D20" s="64">
        <v>120</v>
      </c>
      <c r="E20" s="64">
        <v>16</v>
      </c>
      <c r="F20" s="65">
        <v>1649</v>
      </c>
      <c r="G20" s="65">
        <f t="shared" si="4"/>
        <v>9.8494803488233185</v>
      </c>
      <c r="H20" s="268">
        <f t="shared" si="5"/>
        <v>315.18</v>
      </c>
      <c r="I20" s="269">
        <f t="shared" si="6"/>
        <v>389.53</v>
      </c>
    </row>
    <row r="21" spans="1:9" ht="16.899999999999999" customHeight="1" x14ac:dyDescent="0.25">
      <c r="A21" s="63" t="s">
        <v>424</v>
      </c>
      <c r="B21" s="64">
        <v>1</v>
      </c>
      <c r="C21" s="64">
        <f t="shared" si="3"/>
        <v>184</v>
      </c>
      <c r="D21" s="64">
        <v>160</v>
      </c>
      <c r="E21" s="64">
        <v>24</v>
      </c>
      <c r="F21" s="65">
        <v>1794</v>
      </c>
      <c r="G21" s="65">
        <f t="shared" si="4"/>
        <v>10.715565643292319</v>
      </c>
      <c r="H21" s="268">
        <f t="shared" si="5"/>
        <v>514.35</v>
      </c>
      <c r="I21" s="269">
        <f t="shared" si="6"/>
        <v>635.69000000000005</v>
      </c>
    </row>
    <row r="22" spans="1:9" ht="18.75" customHeight="1" x14ac:dyDescent="0.25">
      <c r="A22" s="63" t="s">
        <v>425</v>
      </c>
      <c r="B22" s="64">
        <v>1</v>
      </c>
      <c r="C22" s="64">
        <f t="shared" si="3"/>
        <v>175</v>
      </c>
      <c r="D22" s="64">
        <v>160</v>
      </c>
      <c r="E22" s="64">
        <v>15</v>
      </c>
      <c r="F22" s="65">
        <v>1794</v>
      </c>
      <c r="G22" s="65">
        <f t="shared" si="4"/>
        <v>10.715565643292319</v>
      </c>
      <c r="H22" s="268">
        <f t="shared" si="5"/>
        <v>321.47000000000003</v>
      </c>
      <c r="I22" s="269">
        <f t="shared" si="6"/>
        <v>397.3</v>
      </c>
    </row>
    <row r="23" spans="1:9" ht="18.75" customHeight="1" x14ac:dyDescent="0.25">
      <c r="A23" s="63" t="s">
        <v>423</v>
      </c>
      <c r="B23" s="64">
        <v>1</v>
      </c>
      <c r="C23" s="64">
        <f t="shared" si="3"/>
        <v>167.5</v>
      </c>
      <c r="D23" s="64">
        <v>160</v>
      </c>
      <c r="E23" s="64">
        <v>7.5</v>
      </c>
      <c r="F23" s="65">
        <v>1649</v>
      </c>
      <c r="G23" s="65">
        <f t="shared" si="4"/>
        <v>9.8494803488233185</v>
      </c>
      <c r="H23" s="268">
        <f>ROUND(E23*G23*2,2)</f>
        <v>147.74</v>
      </c>
      <c r="I23" s="269">
        <f t="shared" si="6"/>
        <v>182.59</v>
      </c>
    </row>
    <row r="24" spans="1:9" ht="18.75" customHeight="1" x14ac:dyDescent="0.25">
      <c r="A24" s="63" t="s">
        <v>423</v>
      </c>
      <c r="B24" s="64">
        <v>1</v>
      </c>
      <c r="C24" s="64">
        <f t="shared" si="3"/>
        <v>190</v>
      </c>
      <c r="D24" s="64">
        <v>160</v>
      </c>
      <c r="E24" s="64">
        <v>30</v>
      </c>
      <c r="F24" s="65">
        <v>1649</v>
      </c>
      <c r="G24" s="65">
        <f t="shared" si="4"/>
        <v>9.8494803488233185</v>
      </c>
      <c r="H24" s="268">
        <f t="shared" si="5"/>
        <v>590.97</v>
      </c>
      <c r="I24" s="269">
        <f t="shared" si="6"/>
        <v>730.38</v>
      </c>
    </row>
    <row r="25" spans="1:9" ht="18.75" customHeight="1" x14ac:dyDescent="0.25">
      <c r="A25" s="63" t="s">
        <v>423</v>
      </c>
      <c r="B25" s="64">
        <v>1</v>
      </c>
      <c r="C25" s="64">
        <f t="shared" si="3"/>
        <v>168.5</v>
      </c>
      <c r="D25" s="64">
        <v>144</v>
      </c>
      <c r="E25" s="64">
        <v>24.5</v>
      </c>
      <c r="F25" s="65">
        <v>1649</v>
      </c>
      <c r="G25" s="65">
        <f t="shared" si="4"/>
        <v>9.8494803488233185</v>
      </c>
      <c r="H25" s="268">
        <f t="shared" si="5"/>
        <v>482.62</v>
      </c>
      <c r="I25" s="269">
        <f t="shared" si="6"/>
        <v>596.47</v>
      </c>
    </row>
    <row r="26" spans="1:9" x14ac:dyDescent="0.25">
      <c r="A26" s="63" t="s">
        <v>426</v>
      </c>
      <c r="B26" s="64">
        <v>1</v>
      </c>
      <c r="C26" s="64">
        <f t="shared" si="3"/>
        <v>184</v>
      </c>
      <c r="D26" s="64">
        <v>160</v>
      </c>
      <c r="E26" s="64">
        <v>24</v>
      </c>
      <c r="F26" s="65">
        <v>1429</v>
      </c>
      <c r="G26" s="65">
        <f t="shared" si="4"/>
        <v>8.5354199020427668</v>
      </c>
      <c r="H26" s="268">
        <f t="shared" si="5"/>
        <v>409.7</v>
      </c>
      <c r="I26" s="269">
        <f t="shared" si="6"/>
        <v>506.35</v>
      </c>
    </row>
    <row r="27" spans="1:9" s="52" customFormat="1" ht="49.5" customHeight="1" x14ac:dyDescent="0.25">
      <c r="A27" s="156" t="s">
        <v>17</v>
      </c>
      <c r="B27" s="157">
        <f>SUM(B28:B43)</f>
        <v>16</v>
      </c>
      <c r="C27" s="157">
        <f t="shared" ref="C27:I27" si="7">SUM(C28:C43)</f>
        <v>2754.5</v>
      </c>
      <c r="D27" s="157">
        <f t="shared" si="7"/>
        <v>2368</v>
      </c>
      <c r="E27" s="157">
        <f t="shared" si="7"/>
        <v>386.5</v>
      </c>
      <c r="F27" s="157">
        <f t="shared" si="7"/>
        <v>19090</v>
      </c>
      <c r="G27" s="157">
        <f t="shared" si="7"/>
        <v>114.02460876836696</v>
      </c>
      <c r="H27" s="270">
        <f t="shared" si="7"/>
        <v>5455.1999999999989</v>
      </c>
      <c r="I27" s="270">
        <f t="shared" si="7"/>
        <v>6742.0899999999992</v>
      </c>
    </row>
    <row r="28" spans="1:9" x14ac:dyDescent="0.25">
      <c r="A28" s="63" t="s">
        <v>427</v>
      </c>
      <c r="B28" s="64">
        <v>1</v>
      </c>
      <c r="C28" s="64">
        <f t="shared" si="3"/>
        <v>176</v>
      </c>
      <c r="D28" s="64">
        <v>160</v>
      </c>
      <c r="E28" s="64">
        <v>16</v>
      </c>
      <c r="F28" s="65">
        <v>1638</v>
      </c>
      <c r="G28" s="65">
        <f t="shared" si="4"/>
        <v>9.7837773264842909</v>
      </c>
      <c r="H28" s="268">
        <f>ROUND(E28*G28*2,2)</f>
        <v>313.08</v>
      </c>
      <c r="I28" s="269">
        <f t="shared" si="6"/>
        <v>386.94</v>
      </c>
    </row>
    <row r="29" spans="1:9" x14ac:dyDescent="0.25">
      <c r="A29" s="63" t="s">
        <v>428</v>
      </c>
      <c r="B29" s="64">
        <v>1</v>
      </c>
      <c r="C29" s="64">
        <f t="shared" si="3"/>
        <v>162</v>
      </c>
      <c r="D29" s="64">
        <v>160</v>
      </c>
      <c r="E29" s="64">
        <v>2</v>
      </c>
      <c r="F29" s="65">
        <v>1161</v>
      </c>
      <c r="G29" s="65">
        <f t="shared" si="4"/>
        <v>6.9346553577828223</v>
      </c>
      <c r="H29" s="268">
        <f t="shared" ref="H29:H43" si="8">ROUND(E29*G29*2,2)</f>
        <v>27.74</v>
      </c>
      <c r="I29" s="269">
        <f t="shared" si="6"/>
        <v>34.28</v>
      </c>
    </row>
    <row r="30" spans="1:9" x14ac:dyDescent="0.25">
      <c r="A30" s="63" t="s">
        <v>428</v>
      </c>
      <c r="B30" s="64">
        <v>1</v>
      </c>
      <c r="C30" s="64">
        <f t="shared" si="3"/>
        <v>177</v>
      </c>
      <c r="D30" s="64">
        <v>160</v>
      </c>
      <c r="E30" s="64">
        <v>17</v>
      </c>
      <c r="F30" s="65">
        <v>1161</v>
      </c>
      <c r="G30" s="65">
        <f t="shared" si="4"/>
        <v>6.9346553577828223</v>
      </c>
      <c r="H30" s="268">
        <f t="shared" si="8"/>
        <v>235.78</v>
      </c>
      <c r="I30" s="269">
        <f t="shared" si="6"/>
        <v>291.39999999999998</v>
      </c>
    </row>
    <row r="31" spans="1:9" x14ac:dyDescent="0.25">
      <c r="A31" s="63" t="s">
        <v>428</v>
      </c>
      <c r="B31" s="64">
        <v>1</v>
      </c>
      <c r="C31" s="64">
        <f t="shared" si="3"/>
        <v>162</v>
      </c>
      <c r="D31" s="64">
        <v>160</v>
      </c>
      <c r="E31" s="64">
        <v>2</v>
      </c>
      <c r="F31" s="65">
        <v>1161</v>
      </c>
      <c r="G31" s="65">
        <f t="shared" si="4"/>
        <v>6.9346553577828223</v>
      </c>
      <c r="H31" s="268">
        <f t="shared" si="8"/>
        <v>27.74</v>
      </c>
      <c r="I31" s="269">
        <f t="shared" si="6"/>
        <v>34.28</v>
      </c>
    </row>
    <row r="32" spans="1:9" x14ac:dyDescent="0.25">
      <c r="A32" s="63" t="s">
        <v>428</v>
      </c>
      <c r="B32" s="64">
        <v>1</v>
      </c>
      <c r="C32" s="64">
        <f t="shared" si="3"/>
        <v>193</v>
      </c>
      <c r="D32" s="64">
        <v>160</v>
      </c>
      <c r="E32" s="64">
        <v>33</v>
      </c>
      <c r="F32" s="65">
        <v>1161</v>
      </c>
      <c r="G32" s="65">
        <f t="shared" si="4"/>
        <v>6.9346553577828223</v>
      </c>
      <c r="H32" s="268">
        <f t="shared" si="8"/>
        <v>457.69</v>
      </c>
      <c r="I32" s="269">
        <f t="shared" si="6"/>
        <v>565.66</v>
      </c>
    </row>
    <row r="33" spans="1:9" x14ac:dyDescent="0.25">
      <c r="A33" s="63" t="s">
        <v>428</v>
      </c>
      <c r="B33" s="64">
        <v>1</v>
      </c>
      <c r="C33" s="64">
        <f t="shared" si="3"/>
        <v>182.5</v>
      </c>
      <c r="D33" s="64">
        <v>160</v>
      </c>
      <c r="E33" s="64">
        <v>22.5</v>
      </c>
      <c r="F33" s="65">
        <v>1161</v>
      </c>
      <c r="G33" s="65">
        <f t="shared" si="4"/>
        <v>6.9346553577828223</v>
      </c>
      <c r="H33" s="268">
        <f t="shared" si="8"/>
        <v>312.06</v>
      </c>
      <c r="I33" s="269">
        <f t="shared" si="6"/>
        <v>385.67</v>
      </c>
    </row>
    <row r="34" spans="1:9" x14ac:dyDescent="0.25">
      <c r="A34" s="63" t="s">
        <v>428</v>
      </c>
      <c r="B34" s="64">
        <v>1</v>
      </c>
      <c r="C34" s="64">
        <f t="shared" si="3"/>
        <v>179.5</v>
      </c>
      <c r="D34" s="64">
        <v>160</v>
      </c>
      <c r="E34" s="64">
        <v>19.5</v>
      </c>
      <c r="F34" s="65">
        <v>1161</v>
      </c>
      <c r="G34" s="65">
        <f t="shared" si="4"/>
        <v>6.9346553577828223</v>
      </c>
      <c r="H34" s="268">
        <f t="shared" si="8"/>
        <v>270.45</v>
      </c>
      <c r="I34" s="269">
        <f t="shared" si="6"/>
        <v>334.25</v>
      </c>
    </row>
    <row r="35" spans="1:9" x14ac:dyDescent="0.25">
      <c r="A35" s="63" t="s">
        <v>428</v>
      </c>
      <c r="B35" s="64">
        <v>1</v>
      </c>
      <c r="C35" s="64">
        <f t="shared" si="3"/>
        <v>199.5</v>
      </c>
      <c r="D35" s="64">
        <v>160</v>
      </c>
      <c r="E35" s="64">
        <v>39.5</v>
      </c>
      <c r="F35" s="65">
        <v>1161</v>
      </c>
      <c r="G35" s="65">
        <f t="shared" si="4"/>
        <v>6.9346553577828223</v>
      </c>
      <c r="H35" s="268">
        <f t="shared" si="8"/>
        <v>547.84</v>
      </c>
      <c r="I35" s="269">
        <f t="shared" si="6"/>
        <v>677.08</v>
      </c>
    </row>
    <row r="36" spans="1:9" x14ac:dyDescent="0.25">
      <c r="A36" s="63" t="s">
        <v>428</v>
      </c>
      <c r="B36" s="64">
        <v>1</v>
      </c>
      <c r="C36" s="64">
        <f t="shared" si="3"/>
        <v>205.5</v>
      </c>
      <c r="D36" s="64">
        <v>160</v>
      </c>
      <c r="E36" s="64">
        <v>45.5</v>
      </c>
      <c r="F36" s="65">
        <v>1161</v>
      </c>
      <c r="G36" s="65">
        <f t="shared" si="4"/>
        <v>6.9346553577828223</v>
      </c>
      <c r="H36" s="268">
        <f t="shared" si="8"/>
        <v>631.04999999999995</v>
      </c>
      <c r="I36" s="269">
        <f t="shared" si="6"/>
        <v>779.91</v>
      </c>
    </row>
    <row r="37" spans="1:9" x14ac:dyDescent="0.25">
      <c r="A37" s="63" t="s">
        <v>428</v>
      </c>
      <c r="B37" s="64">
        <v>1</v>
      </c>
      <c r="C37" s="64">
        <f t="shared" si="3"/>
        <v>171.5</v>
      </c>
      <c r="D37" s="64">
        <v>120</v>
      </c>
      <c r="E37" s="64">
        <v>51.5</v>
      </c>
      <c r="F37" s="65">
        <v>1161</v>
      </c>
      <c r="G37" s="65">
        <f t="shared" si="4"/>
        <v>6.9346553577828223</v>
      </c>
      <c r="H37" s="268">
        <f t="shared" si="8"/>
        <v>714.27</v>
      </c>
      <c r="I37" s="269">
        <f t="shared" si="6"/>
        <v>882.77</v>
      </c>
    </row>
    <row r="38" spans="1:9" x14ac:dyDescent="0.25">
      <c r="A38" s="63" t="s">
        <v>35</v>
      </c>
      <c r="B38" s="64">
        <v>1</v>
      </c>
      <c r="C38" s="64">
        <f t="shared" si="3"/>
        <v>168</v>
      </c>
      <c r="D38" s="64">
        <v>160</v>
      </c>
      <c r="E38" s="64">
        <v>8</v>
      </c>
      <c r="F38" s="65">
        <v>1198</v>
      </c>
      <c r="G38" s="65">
        <f t="shared" si="4"/>
        <v>7.1556564329231875</v>
      </c>
      <c r="H38" s="268">
        <f t="shared" si="8"/>
        <v>114.49</v>
      </c>
      <c r="I38" s="269">
        <f t="shared" si="6"/>
        <v>141.5</v>
      </c>
    </row>
    <row r="39" spans="1:9" x14ac:dyDescent="0.25">
      <c r="A39" s="63" t="s">
        <v>428</v>
      </c>
      <c r="B39" s="64">
        <v>1</v>
      </c>
      <c r="C39" s="64">
        <f t="shared" si="3"/>
        <v>180</v>
      </c>
      <c r="D39" s="64">
        <v>160</v>
      </c>
      <c r="E39" s="64">
        <v>20</v>
      </c>
      <c r="F39" s="65">
        <v>1161</v>
      </c>
      <c r="G39" s="65">
        <f t="shared" si="4"/>
        <v>6.9346553577828223</v>
      </c>
      <c r="H39" s="268">
        <f t="shared" si="8"/>
        <v>277.39</v>
      </c>
      <c r="I39" s="269">
        <f t="shared" si="6"/>
        <v>342.83</v>
      </c>
    </row>
    <row r="40" spans="1:9" x14ac:dyDescent="0.25">
      <c r="A40" s="63" t="s">
        <v>428</v>
      </c>
      <c r="B40" s="64">
        <v>1</v>
      </c>
      <c r="C40" s="64">
        <f t="shared" si="3"/>
        <v>208</v>
      </c>
      <c r="D40" s="64">
        <v>160</v>
      </c>
      <c r="E40" s="64">
        <v>48</v>
      </c>
      <c r="F40" s="65">
        <v>1161</v>
      </c>
      <c r="G40" s="65">
        <f t="shared" si="4"/>
        <v>6.9346553577828223</v>
      </c>
      <c r="H40" s="268">
        <f t="shared" si="8"/>
        <v>665.73</v>
      </c>
      <c r="I40" s="269">
        <f t="shared" si="6"/>
        <v>822.78</v>
      </c>
    </row>
    <row r="41" spans="1:9" x14ac:dyDescent="0.25">
      <c r="A41" s="63" t="s">
        <v>35</v>
      </c>
      <c r="B41" s="64">
        <v>1</v>
      </c>
      <c r="C41" s="64">
        <f t="shared" si="3"/>
        <v>196.5</v>
      </c>
      <c r="D41" s="64">
        <v>160</v>
      </c>
      <c r="E41" s="64">
        <v>36.5</v>
      </c>
      <c r="F41" s="65">
        <v>1161</v>
      </c>
      <c r="G41" s="65">
        <f t="shared" si="4"/>
        <v>6.9346553577828223</v>
      </c>
      <c r="H41" s="268">
        <f t="shared" si="8"/>
        <v>506.23</v>
      </c>
      <c r="I41" s="269">
        <f t="shared" si="6"/>
        <v>625.65</v>
      </c>
    </row>
    <row r="42" spans="1:9" x14ac:dyDescent="0.25">
      <c r="A42" s="63" t="s">
        <v>428</v>
      </c>
      <c r="B42" s="64">
        <v>1</v>
      </c>
      <c r="C42" s="64">
        <f t="shared" si="3"/>
        <v>170</v>
      </c>
      <c r="D42" s="64">
        <v>160</v>
      </c>
      <c r="E42" s="64">
        <v>10</v>
      </c>
      <c r="F42" s="65">
        <v>1161</v>
      </c>
      <c r="G42" s="65">
        <f t="shared" si="4"/>
        <v>6.9346553577828223</v>
      </c>
      <c r="H42" s="268">
        <f t="shared" si="8"/>
        <v>138.69</v>
      </c>
      <c r="I42" s="269">
        <f t="shared" si="6"/>
        <v>171.41</v>
      </c>
    </row>
    <row r="43" spans="1:9" x14ac:dyDescent="0.25">
      <c r="A43" s="63" t="s">
        <v>428</v>
      </c>
      <c r="B43" s="64">
        <v>1</v>
      </c>
      <c r="C43" s="158">
        <f t="shared" si="3"/>
        <v>23.5</v>
      </c>
      <c r="D43" s="64">
        <v>8</v>
      </c>
      <c r="E43" s="158">
        <v>15.5</v>
      </c>
      <c r="F43" s="65">
        <v>1161</v>
      </c>
      <c r="G43" s="65">
        <f t="shared" si="4"/>
        <v>6.9346553577828223</v>
      </c>
      <c r="H43" s="268">
        <f t="shared" si="8"/>
        <v>214.97</v>
      </c>
      <c r="I43" s="269">
        <f t="shared" si="6"/>
        <v>265.68</v>
      </c>
    </row>
    <row r="44" spans="1:9" ht="50.45" customHeight="1" x14ac:dyDescent="0.25">
      <c r="A44" s="156" t="s">
        <v>18</v>
      </c>
      <c r="B44" s="157">
        <f>B45</f>
        <v>1</v>
      </c>
      <c r="C44" s="157">
        <f t="shared" ref="C44:E44" si="9">C45</f>
        <v>168</v>
      </c>
      <c r="D44" s="157">
        <f t="shared" si="9"/>
        <v>160</v>
      </c>
      <c r="E44" s="157">
        <f t="shared" si="9"/>
        <v>8</v>
      </c>
      <c r="F44" s="65"/>
      <c r="G44" s="65"/>
      <c r="H44" s="267">
        <f t="shared" ref="H44:I44" si="10">H45</f>
        <v>76.84</v>
      </c>
      <c r="I44" s="267">
        <f t="shared" si="10"/>
        <v>94.97</v>
      </c>
    </row>
    <row r="45" spans="1:9" x14ac:dyDescent="0.25">
      <c r="A45" s="63" t="s">
        <v>22</v>
      </c>
      <c r="B45" s="64">
        <v>1</v>
      </c>
      <c r="C45" s="64">
        <f t="shared" ref="C45:C57" si="11">D45+E45</f>
        <v>168</v>
      </c>
      <c r="D45" s="64">
        <v>160</v>
      </c>
      <c r="E45" s="64">
        <v>8</v>
      </c>
      <c r="F45" s="65">
        <v>804</v>
      </c>
      <c r="G45" s="65">
        <f t="shared" si="4"/>
        <v>4.8022936327798353</v>
      </c>
      <c r="H45" s="268">
        <f>ROUND(E45*G45*2,2)</f>
        <v>76.84</v>
      </c>
      <c r="I45" s="269">
        <f t="shared" ref="I45" si="12">ROUND(H45*1.2359,2)</f>
        <v>94.97</v>
      </c>
    </row>
    <row r="46" spans="1:9" s="52" customFormat="1" ht="36" customHeight="1" x14ac:dyDescent="0.25">
      <c r="A46" s="156" t="s">
        <v>19</v>
      </c>
      <c r="B46" s="157">
        <f>SUM(B47:B57)</f>
        <v>11</v>
      </c>
      <c r="C46" s="157">
        <f>SUM(C47:C57)</f>
        <v>1709</v>
      </c>
      <c r="D46" s="157">
        <f>SUM(D47:D57)</f>
        <v>1496</v>
      </c>
      <c r="E46" s="157">
        <f>SUM(E47:E57)</f>
        <v>213</v>
      </c>
      <c r="F46" s="157"/>
      <c r="G46" s="157"/>
      <c r="H46" s="267">
        <f>SUM(H47:H57)</f>
        <v>3055.79</v>
      </c>
      <c r="I46" s="267">
        <f>SUM(I47:I57)</f>
        <v>3776.66</v>
      </c>
    </row>
    <row r="47" spans="1:9" x14ac:dyDescent="0.25">
      <c r="A47" s="63" t="s">
        <v>429</v>
      </c>
      <c r="B47" s="64">
        <v>1</v>
      </c>
      <c r="C47" s="64">
        <f t="shared" si="11"/>
        <v>174.5</v>
      </c>
      <c r="D47" s="64">
        <v>160</v>
      </c>
      <c r="E47" s="64">
        <v>14.5</v>
      </c>
      <c r="F47" s="65">
        <v>680</v>
      </c>
      <c r="G47" s="65">
        <f t="shared" ref="G47:G57" si="13">F47/167.42</f>
        <v>4.0616413809580703</v>
      </c>
      <c r="H47" s="268">
        <f t="shared" ref="H47:H57" si="14">ROUND(E47*G47*2,2)</f>
        <v>117.79</v>
      </c>
      <c r="I47" s="269">
        <f>ROUND(H47*1.2359,2)</f>
        <v>145.58000000000001</v>
      </c>
    </row>
    <row r="48" spans="1:9" x14ac:dyDescent="0.25">
      <c r="A48" s="63" t="s">
        <v>429</v>
      </c>
      <c r="B48" s="64">
        <v>1</v>
      </c>
      <c r="C48" s="64">
        <f t="shared" si="11"/>
        <v>129</v>
      </c>
      <c r="D48" s="64">
        <v>120</v>
      </c>
      <c r="E48" s="64">
        <v>9</v>
      </c>
      <c r="F48" s="65">
        <v>680</v>
      </c>
      <c r="G48" s="65">
        <f t="shared" si="13"/>
        <v>4.0616413809580703</v>
      </c>
      <c r="H48" s="268">
        <f t="shared" si="14"/>
        <v>73.11</v>
      </c>
      <c r="I48" s="269">
        <f t="shared" ref="I48:I57" si="15">ROUND(H48*1.2359,2)</f>
        <v>90.36</v>
      </c>
    </row>
    <row r="49" spans="1:9" x14ac:dyDescent="0.25">
      <c r="A49" s="63" t="s">
        <v>429</v>
      </c>
      <c r="B49" s="64">
        <v>1</v>
      </c>
      <c r="C49" s="64">
        <f t="shared" si="11"/>
        <v>89.5</v>
      </c>
      <c r="D49" s="64">
        <v>80</v>
      </c>
      <c r="E49" s="64">
        <v>9.5</v>
      </c>
      <c r="F49" s="65">
        <v>680</v>
      </c>
      <c r="G49" s="65">
        <f t="shared" si="13"/>
        <v>4.0616413809580703</v>
      </c>
      <c r="H49" s="268">
        <f t="shared" si="14"/>
        <v>77.17</v>
      </c>
      <c r="I49" s="269">
        <f t="shared" si="15"/>
        <v>95.37</v>
      </c>
    </row>
    <row r="50" spans="1:9" x14ac:dyDescent="0.25">
      <c r="A50" s="63" t="s">
        <v>429</v>
      </c>
      <c r="B50" s="64">
        <v>1</v>
      </c>
      <c r="C50" s="64">
        <f t="shared" si="11"/>
        <v>173</v>
      </c>
      <c r="D50" s="64">
        <v>160</v>
      </c>
      <c r="E50" s="64">
        <v>13</v>
      </c>
      <c r="F50" s="65">
        <v>680</v>
      </c>
      <c r="G50" s="65">
        <f t="shared" si="13"/>
        <v>4.0616413809580703</v>
      </c>
      <c r="H50" s="268">
        <f t="shared" si="14"/>
        <v>105.6</v>
      </c>
      <c r="I50" s="269">
        <f t="shared" si="15"/>
        <v>130.51</v>
      </c>
    </row>
    <row r="51" spans="1:9" x14ac:dyDescent="0.25">
      <c r="A51" s="63" t="s">
        <v>429</v>
      </c>
      <c r="B51" s="64">
        <v>1</v>
      </c>
      <c r="C51" s="64">
        <f t="shared" si="11"/>
        <v>96</v>
      </c>
      <c r="D51" s="64">
        <v>80</v>
      </c>
      <c r="E51" s="64">
        <v>16</v>
      </c>
      <c r="F51" s="65">
        <v>680</v>
      </c>
      <c r="G51" s="65">
        <f t="shared" si="13"/>
        <v>4.0616413809580703</v>
      </c>
      <c r="H51" s="268">
        <f t="shared" si="14"/>
        <v>129.97</v>
      </c>
      <c r="I51" s="269">
        <f t="shared" si="15"/>
        <v>160.63</v>
      </c>
    </row>
    <row r="52" spans="1:9" x14ac:dyDescent="0.25">
      <c r="A52" s="63" t="s">
        <v>430</v>
      </c>
      <c r="B52" s="64">
        <v>1</v>
      </c>
      <c r="C52" s="64">
        <f t="shared" si="11"/>
        <v>168</v>
      </c>
      <c r="D52" s="64">
        <v>160</v>
      </c>
      <c r="E52" s="64">
        <v>8</v>
      </c>
      <c r="F52" s="65">
        <v>820</v>
      </c>
      <c r="G52" s="65">
        <f t="shared" si="13"/>
        <v>4.8978616652729663</v>
      </c>
      <c r="H52" s="268">
        <f t="shared" si="14"/>
        <v>78.37</v>
      </c>
      <c r="I52" s="269">
        <f t="shared" si="15"/>
        <v>96.86</v>
      </c>
    </row>
    <row r="53" spans="1:9" x14ac:dyDescent="0.25">
      <c r="A53" s="63" t="s">
        <v>431</v>
      </c>
      <c r="B53" s="64">
        <v>1</v>
      </c>
      <c r="C53" s="64">
        <f t="shared" si="11"/>
        <v>166</v>
      </c>
      <c r="D53" s="64">
        <v>160</v>
      </c>
      <c r="E53" s="64">
        <v>6</v>
      </c>
      <c r="F53" s="65">
        <v>820</v>
      </c>
      <c r="G53" s="65">
        <f t="shared" si="13"/>
        <v>4.8978616652729663</v>
      </c>
      <c r="H53" s="268">
        <f t="shared" si="14"/>
        <v>58.77</v>
      </c>
      <c r="I53" s="269">
        <f t="shared" si="15"/>
        <v>72.63</v>
      </c>
    </row>
    <row r="54" spans="1:9" x14ac:dyDescent="0.25">
      <c r="A54" s="63" t="s">
        <v>432</v>
      </c>
      <c r="B54" s="64">
        <v>1</v>
      </c>
      <c r="C54" s="64">
        <f t="shared" si="11"/>
        <v>182</v>
      </c>
      <c r="D54" s="64">
        <v>160</v>
      </c>
      <c r="E54" s="64">
        <v>22</v>
      </c>
      <c r="F54" s="65">
        <v>1160</v>
      </c>
      <c r="G54" s="65">
        <f t="shared" si="13"/>
        <v>6.9286823557520014</v>
      </c>
      <c r="H54" s="268">
        <f t="shared" si="14"/>
        <v>304.86</v>
      </c>
      <c r="I54" s="269">
        <f t="shared" si="15"/>
        <v>376.78</v>
      </c>
    </row>
    <row r="55" spans="1:9" x14ac:dyDescent="0.25">
      <c r="A55" s="63" t="s">
        <v>433</v>
      </c>
      <c r="B55" s="64">
        <v>1</v>
      </c>
      <c r="C55" s="64">
        <f t="shared" si="11"/>
        <v>191</v>
      </c>
      <c r="D55" s="64">
        <v>160</v>
      </c>
      <c r="E55" s="64">
        <v>31</v>
      </c>
      <c r="F55" s="65">
        <v>1580</v>
      </c>
      <c r="G55" s="65">
        <f t="shared" si="13"/>
        <v>9.4373432086966922</v>
      </c>
      <c r="H55" s="268">
        <f t="shared" si="14"/>
        <v>585.12</v>
      </c>
      <c r="I55" s="269">
        <f t="shared" si="15"/>
        <v>723.15</v>
      </c>
    </row>
    <row r="56" spans="1:9" x14ac:dyDescent="0.25">
      <c r="A56" s="63" t="s">
        <v>434</v>
      </c>
      <c r="B56" s="64">
        <v>1</v>
      </c>
      <c r="C56" s="64">
        <f t="shared" si="11"/>
        <v>198</v>
      </c>
      <c r="D56" s="64">
        <v>160</v>
      </c>
      <c r="E56" s="64">
        <v>38</v>
      </c>
      <c r="F56" s="65">
        <v>1580</v>
      </c>
      <c r="G56" s="65">
        <f t="shared" si="13"/>
        <v>9.4373432086966922</v>
      </c>
      <c r="H56" s="268">
        <f t="shared" si="14"/>
        <v>717.24</v>
      </c>
      <c r="I56" s="269">
        <f t="shared" si="15"/>
        <v>886.44</v>
      </c>
    </row>
    <row r="57" spans="1:9" ht="33" x14ac:dyDescent="0.25">
      <c r="A57" s="63" t="s">
        <v>435</v>
      </c>
      <c r="B57" s="64">
        <v>1</v>
      </c>
      <c r="C57" s="64">
        <f t="shared" si="11"/>
        <v>142</v>
      </c>
      <c r="D57" s="64">
        <v>96</v>
      </c>
      <c r="E57" s="64">
        <v>46</v>
      </c>
      <c r="F57" s="65">
        <v>1470</v>
      </c>
      <c r="G57" s="65">
        <f t="shared" si="13"/>
        <v>8.7803129853064164</v>
      </c>
      <c r="H57" s="268">
        <f t="shared" si="14"/>
        <v>807.79</v>
      </c>
      <c r="I57" s="269">
        <f t="shared" si="15"/>
        <v>998.35</v>
      </c>
    </row>
    <row r="58" spans="1:9" x14ac:dyDescent="0.25">
      <c r="F58" s="68"/>
      <c r="G58" s="68"/>
    </row>
    <row r="60" spans="1:9" x14ac:dyDescent="0.25">
      <c r="A60" s="69" t="s">
        <v>1</v>
      </c>
      <c r="B60" s="70"/>
      <c r="C60" s="70"/>
      <c r="D60" s="70"/>
      <c r="E60" s="70"/>
      <c r="F60" s="70"/>
      <c r="G60" s="70"/>
      <c r="H60" s="70"/>
      <c r="I60" s="70"/>
    </row>
    <row r="61" spans="1:9" ht="36" customHeight="1" x14ac:dyDescent="0.25">
      <c r="A61" s="527" t="s">
        <v>85</v>
      </c>
      <c r="B61" s="527"/>
      <c r="C61" s="527"/>
      <c r="D61" s="527"/>
      <c r="E61" s="527"/>
      <c r="F61" s="527"/>
      <c r="G61" s="527"/>
      <c r="H61" s="527"/>
      <c r="I61" s="527"/>
    </row>
    <row r="62" spans="1:9" ht="18" customHeight="1" x14ac:dyDescent="0.25">
      <c r="A62" s="70"/>
      <c r="B62" s="71"/>
      <c r="C62" s="71"/>
      <c r="D62" s="70"/>
      <c r="E62" s="70"/>
      <c r="F62" s="70"/>
      <c r="G62" s="70"/>
      <c r="H62" s="70"/>
      <c r="I62" s="70"/>
    </row>
    <row r="63" spans="1:9" ht="42" customHeight="1" x14ac:dyDescent="0.25">
      <c r="A63" s="528" t="s">
        <v>819</v>
      </c>
      <c r="B63" s="529"/>
      <c r="C63" s="529"/>
      <c r="D63" s="529"/>
      <c r="E63" s="529"/>
      <c r="F63" s="529"/>
      <c r="G63" s="529"/>
      <c r="H63" s="529"/>
      <c r="I63" s="529"/>
    </row>
    <row r="64" spans="1:9" ht="18" customHeight="1" x14ac:dyDescent="0.25">
      <c r="A64" s="70"/>
      <c r="B64" s="71"/>
      <c r="C64" s="71"/>
      <c r="D64" s="70"/>
      <c r="E64" s="70"/>
      <c r="F64" s="70"/>
      <c r="G64" s="70"/>
      <c r="H64" s="70"/>
      <c r="I64" s="70"/>
    </row>
    <row r="65" spans="1:9" ht="33" customHeight="1" x14ac:dyDescent="0.25">
      <c r="A65" s="530" t="s">
        <v>15</v>
      </c>
      <c r="B65" s="530"/>
      <c r="C65" s="530"/>
      <c r="D65" s="530"/>
      <c r="E65" s="530"/>
      <c r="F65" s="530"/>
      <c r="G65" s="530"/>
      <c r="H65" s="530"/>
      <c r="I65" s="530"/>
    </row>
    <row r="66" spans="1:9" ht="37.5" customHeight="1" x14ac:dyDescent="0.25">
      <c r="A66" s="527" t="s">
        <v>5</v>
      </c>
      <c r="B66" s="527"/>
      <c r="C66" s="527"/>
      <c r="D66" s="527"/>
      <c r="E66" s="527"/>
      <c r="F66" s="527"/>
      <c r="G66" s="527"/>
      <c r="H66" s="527"/>
      <c r="I66" s="527"/>
    </row>
    <row r="67" spans="1:9" ht="18" customHeight="1" x14ac:dyDescent="0.25">
      <c r="A67" s="523" t="s">
        <v>7</v>
      </c>
      <c r="B67" s="523"/>
      <c r="C67" s="523"/>
      <c r="D67" s="523"/>
      <c r="E67" s="523"/>
      <c r="F67" s="523"/>
      <c r="G67" s="523"/>
      <c r="H67" s="523"/>
      <c r="I67" s="523"/>
    </row>
    <row r="68" spans="1:9" x14ac:dyDescent="0.25">
      <c r="A68" s="72"/>
      <c r="B68" s="72"/>
      <c r="C68" s="72"/>
      <c r="D68" s="72"/>
      <c r="E68" s="72"/>
      <c r="F68" s="72"/>
      <c r="G68" s="72"/>
      <c r="H68" s="72"/>
      <c r="I68" s="72"/>
    </row>
  </sheetData>
  <mergeCells count="17">
    <mergeCell ref="H1:I1"/>
    <mergeCell ref="A2:I2"/>
    <mergeCell ref="A7:A9"/>
    <mergeCell ref="B7:B9"/>
    <mergeCell ref="C7:E7"/>
    <mergeCell ref="F7:F9"/>
    <mergeCell ref="G7:G9"/>
    <mergeCell ref="H7:H9"/>
    <mergeCell ref="I7:I9"/>
    <mergeCell ref="C8:C9"/>
    <mergeCell ref="A67:I67"/>
    <mergeCell ref="D8:D9"/>
    <mergeCell ref="E8:E9"/>
    <mergeCell ref="A61:I61"/>
    <mergeCell ref="A63:I63"/>
    <mergeCell ref="A65:I65"/>
    <mergeCell ref="A66:I66"/>
  </mergeCells>
  <pageMargins left="0.70866141732283472" right="0.70866141732283472" top="0.74803149606299213" bottom="0.74803149606299213" header="0.31496062992125984" footer="0.31496062992125984"/>
  <pageSetup paperSize="9" scale="25" orientation="landscape"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25F13A-3241-45EC-8BC2-39360127F8E4}">
  <sheetPr>
    <tabColor theme="5" tint="0.59999389629810485"/>
  </sheetPr>
  <dimension ref="A1:I121"/>
  <sheetViews>
    <sheetView zoomScale="80" zoomScaleNormal="80" workbookViewId="0">
      <selection activeCell="A2" sqref="A2:I2"/>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6384" width="9.140625" style="32"/>
  </cols>
  <sheetData>
    <row r="1" spans="1:9" x14ac:dyDescent="0.25">
      <c r="H1" s="579" t="s">
        <v>909</v>
      </c>
      <c r="I1" s="579"/>
    </row>
    <row r="2" spans="1:9" s="33" customFormat="1" ht="39.75" customHeight="1" x14ac:dyDescent="0.25">
      <c r="A2" s="521" t="s">
        <v>13</v>
      </c>
      <c r="B2" s="521"/>
      <c r="C2" s="521"/>
      <c r="D2" s="521"/>
      <c r="E2" s="521"/>
      <c r="F2" s="521"/>
      <c r="G2" s="521"/>
      <c r="H2" s="521"/>
      <c r="I2" s="521"/>
    </row>
    <row r="4" spans="1:9" x14ac:dyDescent="0.25">
      <c r="A4" s="32" t="s">
        <v>841</v>
      </c>
    </row>
    <row r="5" spans="1:9" x14ac:dyDescent="0.25">
      <c r="A5" s="32" t="s">
        <v>840</v>
      </c>
    </row>
    <row r="6" spans="1:9" x14ac:dyDescent="0.25">
      <c r="B6" s="357"/>
      <c r="C6" s="357"/>
      <c r="D6" s="357"/>
      <c r="E6" s="370"/>
      <c r="F6" s="357"/>
      <c r="G6" s="357"/>
      <c r="H6" s="356"/>
      <c r="I6" s="357"/>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115.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x14ac:dyDescent="0.25">
      <c r="A11" s="37" t="s">
        <v>0</v>
      </c>
      <c r="B11" s="38">
        <f t="shared" ref="B11:I11" si="0">B12+B46+B95+B116</f>
        <v>106</v>
      </c>
      <c r="C11" s="38"/>
      <c r="D11" s="38"/>
      <c r="E11" s="38">
        <f t="shared" si="0"/>
        <v>1564.43</v>
      </c>
      <c r="F11" s="39"/>
      <c r="G11" s="38"/>
      <c r="H11" s="384">
        <f t="shared" si="0"/>
        <v>24058.069999999996</v>
      </c>
      <c r="I11" s="384">
        <f t="shared" si="0"/>
        <v>29733.39</v>
      </c>
    </row>
    <row r="12" spans="1:9" ht="37.5" customHeight="1" x14ac:dyDescent="0.25">
      <c r="A12" s="364" t="s">
        <v>16</v>
      </c>
      <c r="B12" s="365">
        <f t="shared" ref="B12:I12" si="1">SUM(B13:B45)</f>
        <v>33</v>
      </c>
      <c r="C12" s="365"/>
      <c r="D12" s="365"/>
      <c r="E12" s="365">
        <f t="shared" si="1"/>
        <v>547.5</v>
      </c>
      <c r="F12" s="382"/>
      <c r="G12" s="383"/>
      <c r="H12" s="366">
        <f t="shared" si="1"/>
        <v>11635.849999999999</v>
      </c>
      <c r="I12" s="366">
        <f t="shared" si="1"/>
        <v>14380.78</v>
      </c>
    </row>
    <row r="13" spans="1:9" ht="18.75" customHeight="1" x14ac:dyDescent="0.25">
      <c r="A13" s="40" t="s">
        <v>501</v>
      </c>
      <c r="B13" s="41">
        <v>1</v>
      </c>
      <c r="C13" s="41">
        <f>D13+E13</f>
        <v>195</v>
      </c>
      <c r="D13" s="41">
        <v>184</v>
      </c>
      <c r="E13" s="41">
        <v>11</v>
      </c>
      <c r="F13" s="42">
        <v>1674.3999999999999</v>
      </c>
      <c r="G13" s="42">
        <f>ROUND(F13/D13,2)</f>
        <v>9.1</v>
      </c>
      <c r="H13" s="42">
        <f>ROUND(E13*G13*2,2)</f>
        <v>200.2</v>
      </c>
      <c r="I13" s="42">
        <f>ROUND(H13*1.2359,2)</f>
        <v>247.43</v>
      </c>
    </row>
    <row r="14" spans="1:9" ht="18.75" customHeight="1" x14ac:dyDescent="0.25">
      <c r="A14" s="40" t="s">
        <v>500</v>
      </c>
      <c r="B14" s="41">
        <v>1</v>
      </c>
      <c r="C14" s="41">
        <f t="shared" ref="C14:C45" si="2">D14+E14</f>
        <v>208</v>
      </c>
      <c r="D14" s="41">
        <v>184</v>
      </c>
      <c r="E14" s="41">
        <v>24</v>
      </c>
      <c r="F14" s="42">
        <v>1886</v>
      </c>
      <c r="G14" s="42">
        <f t="shared" ref="G14:G45" si="3">ROUND(F14/D14,2)</f>
        <v>10.25</v>
      </c>
      <c r="H14" s="42">
        <f t="shared" ref="H14:H45" si="4">ROUND(E14*G14*2,2)</f>
        <v>492</v>
      </c>
      <c r="I14" s="42">
        <f t="shared" ref="I14:I77" si="5">ROUND(H14*1.2359,2)</f>
        <v>608.05999999999995</v>
      </c>
    </row>
    <row r="15" spans="1:9" ht="18.75" customHeight="1" x14ac:dyDescent="0.25">
      <c r="A15" s="40" t="s">
        <v>504</v>
      </c>
      <c r="B15" s="41">
        <v>1</v>
      </c>
      <c r="C15" s="41">
        <f t="shared" si="2"/>
        <v>201</v>
      </c>
      <c r="D15" s="41">
        <v>184</v>
      </c>
      <c r="E15" s="41">
        <v>17</v>
      </c>
      <c r="F15" s="42">
        <v>1674.3999999999999</v>
      </c>
      <c r="G15" s="42">
        <f t="shared" si="3"/>
        <v>9.1</v>
      </c>
      <c r="H15" s="42">
        <f t="shared" si="4"/>
        <v>309.39999999999998</v>
      </c>
      <c r="I15" s="42">
        <f t="shared" si="5"/>
        <v>382.39</v>
      </c>
    </row>
    <row r="16" spans="1:9" ht="18.75" customHeight="1" x14ac:dyDescent="0.25">
      <c r="A16" s="40" t="s">
        <v>503</v>
      </c>
      <c r="B16" s="41">
        <v>1</v>
      </c>
      <c r="C16" s="41">
        <f t="shared" si="2"/>
        <v>211</v>
      </c>
      <c r="D16" s="41">
        <v>184</v>
      </c>
      <c r="E16" s="41">
        <v>27</v>
      </c>
      <c r="F16" s="42">
        <v>1674.3999999999999</v>
      </c>
      <c r="G16" s="42">
        <f t="shared" si="3"/>
        <v>9.1</v>
      </c>
      <c r="H16" s="42">
        <f t="shared" si="4"/>
        <v>491.4</v>
      </c>
      <c r="I16" s="42">
        <f t="shared" si="5"/>
        <v>607.32000000000005</v>
      </c>
    </row>
    <row r="17" spans="1:9" ht="18.75" customHeight="1" x14ac:dyDescent="0.25">
      <c r="A17" s="40" t="s">
        <v>505</v>
      </c>
      <c r="B17" s="41">
        <v>1</v>
      </c>
      <c r="C17" s="41">
        <f t="shared" si="2"/>
        <v>205</v>
      </c>
      <c r="D17" s="41">
        <v>184</v>
      </c>
      <c r="E17" s="41">
        <v>21</v>
      </c>
      <c r="F17" s="42">
        <v>1674.3999999999999</v>
      </c>
      <c r="G17" s="42">
        <f t="shared" si="3"/>
        <v>9.1</v>
      </c>
      <c r="H17" s="42">
        <f t="shared" si="4"/>
        <v>382.2</v>
      </c>
      <c r="I17" s="42">
        <f t="shared" si="5"/>
        <v>472.36</v>
      </c>
    </row>
    <row r="18" spans="1:9" ht="18.75" customHeight="1" x14ac:dyDescent="0.25">
      <c r="A18" s="40" t="s">
        <v>503</v>
      </c>
      <c r="B18" s="41">
        <v>1</v>
      </c>
      <c r="C18" s="41">
        <f t="shared" si="2"/>
        <v>200</v>
      </c>
      <c r="D18" s="41">
        <v>184</v>
      </c>
      <c r="E18" s="41">
        <v>16</v>
      </c>
      <c r="F18" s="42">
        <v>1674.3999999999999</v>
      </c>
      <c r="G18" s="42">
        <f t="shared" si="3"/>
        <v>9.1</v>
      </c>
      <c r="H18" s="42">
        <f t="shared" si="4"/>
        <v>291.2</v>
      </c>
      <c r="I18" s="42">
        <f t="shared" si="5"/>
        <v>359.89</v>
      </c>
    </row>
    <row r="19" spans="1:9" ht="18.75" customHeight="1" x14ac:dyDescent="0.25">
      <c r="A19" s="40" t="s">
        <v>499</v>
      </c>
      <c r="B19" s="41">
        <v>1</v>
      </c>
      <c r="C19" s="41">
        <f t="shared" si="2"/>
        <v>207</v>
      </c>
      <c r="D19" s="41">
        <v>184</v>
      </c>
      <c r="E19" s="41">
        <v>23</v>
      </c>
      <c r="F19" s="42">
        <v>1674.3999999999999</v>
      </c>
      <c r="G19" s="42">
        <f t="shared" si="3"/>
        <v>9.1</v>
      </c>
      <c r="H19" s="42">
        <f t="shared" si="4"/>
        <v>418.6</v>
      </c>
      <c r="I19" s="42">
        <f t="shared" si="5"/>
        <v>517.35</v>
      </c>
    </row>
    <row r="20" spans="1:9" ht="18.75" customHeight="1" x14ac:dyDescent="0.25">
      <c r="A20" s="40" t="s">
        <v>510</v>
      </c>
      <c r="B20" s="41">
        <v>1</v>
      </c>
      <c r="C20" s="41">
        <f t="shared" si="2"/>
        <v>221</v>
      </c>
      <c r="D20" s="41">
        <v>184</v>
      </c>
      <c r="E20" s="41">
        <v>37</v>
      </c>
      <c r="F20" s="42">
        <v>1674.3999999999999</v>
      </c>
      <c r="G20" s="42">
        <f t="shared" si="3"/>
        <v>9.1</v>
      </c>
      <c r="H20" s="42">
        <f t="shared" si="4"/>
        <v>673.4</v>
      </c>
      <c r="I20" s="42">
        <f t="shared" si="5"/>
        <v>832.26</v>
      </c>
    </row>
    <row r="21" spans="1:9" ht="18.75" customHeight="1" x14ac:dyDescent="0.25">
      <c r="A21" s="40" t="s">
        <v>503</v>
      </c>
      <c r="B21" s="41">
        <v>1</v>
      </c>
      <c r="C21" s="41">
        <f t="shared" si="2"/>
        <v>210</v>
      </c>
      <c r="D21" s="41">
        <v>184</v>
      </c>
      <c r="E21" s="41">
        <v>26</v>
      </c>
      <c r="F21" s="42">
        <v>1674.3999999999999</v>
      </c>
      <c r="G21" s="42">
        <f t="shared" si="3"/>
        <v>9.1</v>
      </c>
      <c r="H21" s="42">
        <f t="shared" si="4"/>
        <v>473.2</v>
      </c>
      <c r="I21" s="42">
        <f t="shared" si="5"/>
        <v>584.83000000000004</v>
      </c>
    </row>
    <row r="22" spans="1:9" ht="18.75" customHeight="1" x14ac:dyDescent="0.25">
      <c r="A22" s="40" t="s">
        <v>504</v>
      </c>
      <c r="B22" s="41">
        <v>1</v>
      </c>
      <c r="C22" s="41">
        <f t="shared" si="2"/>
        <v>192</v>
      </c>
      <c r="D22" s="41">
        <v>184</v>
      </c>
      <c r="E22" s="41">
        <v>8</v>
      </c>
      <c r="F22" s="42">
        <v>1674.3999999999999</v>
      </c>
      <c r="G22" s="42">
        <f t="shared" si="3"/>
        <v>9.1</v>
      </c>
      <c r="H22" s="42">
        <f t="shared" si="4"/>
        <v>145.6</v>
      </c>
      <c r="I22" s="42">
        <f t="shared" si="5"/>
        <v>179.95</v>
      </c>
    </row>
    <row r="23" spans="1:9" x14ac:dyDescent="0.25">
      <c r="A23" s="40" t="s">
        <v>505</v>
      </c>
      <c r="B23" s="41">
        <v>1</v>
      </c>
      <c r="C23" s="41">
        <f t="shared" si="2"/>
        <v>221</v>
      </c>
      <c r="D23" s="41">
        <v>184</v>
      </c>
      <c r="E23" s="41">
        <v>37</v>
      </c>
      <c r="F23" s="42">
        <v>1674.3999999999999</v>
      </c>
      <c r="G23" s="42">
        <f t="shared" si="3"/>
        <v>9.1</v>
      </c>
      <c r="H23" s="42">
        <f t="shared" si="4"/>
        <v>673.4</v>
      </c>
      <c r="I23" s="42">
        <f t="shared" si="5"/>
        <v>832.26</v>
      </c>
    </row>
    <row r="24" spans="1:9" ht="18.75" customHeight="1" x14ac:dyDescent="0.25">
      <c r="A24" s="40" t="s">
        <v>510</v>
      </c>
      <c r="B24" s="41">
        <v>1</v>
      </c>
      <c r="C24" s="41">
        <f t="shared" si="2"/>
        <v>220</v>
      </c>
      <c r="D24" s="41">
        <v>184</v>
      </c>
      <c r="E24" s="41">
        <v>36</v>
      </c>
      <c r="F24" s="42">
        <v>1674.3999999999999</v>
      </c>
      <c r="G24" s="42">
        <f t="shared" si="3"/>
        <v>9.1</v>
      </c>
      <c r="H24" s="42">
        <f t="shared" si="4"/>
        <v>655.20000000000005</v>
      </c>
      <c r="I24" s="42">
        <f t="shared" si="5"/>
        <v>809.76</v>
      </c>
    </row>
    <row r="25" spans="1:9" ht="18.75" customHeight="1" x14ac:dyDescent="0.25">
      <c r="A25" s="40" t="s">
        <v>498</v>
      </c>
      <c r="B25" s="41">
        <v>1</v>
      </c>
      <c r="C25" s="41">
        <f t="shared" si="2"/>
        <v>226</v>
      </c>
      <c r="D25" s="41">
        <v>184</v>
      </c>
      <c r="E25" s="41">
        <v>42</v>
      </c>
      <c r="F25" s="42">
        <v>3545.68</v>
      </c>
      <c r="G25" s="42">
        <f t="shared" si="3"/>
        <v>19.27</v>
      </c>
      <c r="H25" s="42">
        <f t="shared" si="4"/>
        <v>1618.68</v>
      </c>
      <c r="I25" s="42">
        <f t="shared" si="5"/>
        <v>2000.53</v>
      </c>
    </row>
    <row r="26" spans="1:9" ht="18.75" customHeight="1" x14ac:dyDescent="0.25">
      <c r="A26" s="40" t="s">
        <v>498</v>
      </c>
      <c r="B26" s="41">
        <v>1</v>
      </c>
      <c r="C26" s="41">
        <f t="shared" si="2"/>
        <v>202.5</v>
      </c>
      <c r="D26" s="41">
        <v>184</v>
      </c>
      <c r="E26" s="41">
        <v>18.5</v>
      </c>
      <c r="F26" s="42">
        <v>2215.3599999999997</v>
      </c>
      <c r="G26" s="42">
        <f t="shared" si="3"/>
        <v>12.04</v>
      </c>
      <c r="H26" s="42">
        <f t="shared" si="4"/>
        <v>445.48</v>
      </c>
      <c r="I26" s="42">
        <f t="shared" si="5"/>
        <v>550.57000000000005</v>
      </c>
    </row>
    <row r="27" spans="1:9" ht="18.75" customHeight="1" x14ac:dyDescent="0.25">
      <c r="A27" s="40" t="s">
        <v>502</v>
      </c>
      <c r="B27" s="41">
        <v>1</v>
      </c>
      <c r="C27" s="41">
        <f t="shared" si="2"/>
        <v>195</v>
      </c>
      <c r="D27" s="41">
        <v>184</v>
      </c>
      <c r="E27" s="41">
        <v>11</v>
      </c>
      <c r="F27" s="42">
        <v>2305.52</v>
      </c>
      <c r="G27" s="42">
        <f t="shared" si="3"/>
        <v>12.53</v>
      </c>
      <c r="H27" s="42">
        <f t="shared" si="4"/>
        <v>275.66000000000003</v>
      </c>
      <c r="I27" s="42">
        <f t="shared" si="5"/>
        <v>340.69</v>
      </c>
    </row>
    <row r="28" spans="1:9" ht="18.75" customHeight="1" x14ac:dyDescent="0.25">
      <c r="A28" s="40" t="s">
        <v>499</v>
      </c>
      <c r="B28" s="41">
        <v>1</v>
      </c>
      <c r="C28" s="41">
        <f t="shared" si="2"/>
        <v>208</v>
      </c>
      <c r="D28" s="41">
        <v>184</v>
      </c>
      <c r="E28" s="41">
        <v>24</v>
      </c>
      <c r="F28" s="42">
        <v>1637.6000000000001</v>
      </c>
      <c r="G28" s="42">
        <f t="shared" si="3"/>
        <v>8.9</v>
      </c>
      <c r="H28" s="42">
        <f t="shared" si="4"/>
        <v>427.2</v>
      </c>
      <c r="I28" s="42">
        <f t="shared" si="5"/>
        <v>527.98</v>
      </c>
    </row>
    <row r="29" spans="1:9" ht="18.75" customHeight="1" x14ac:dyDescent="0.25">
      <c r="A29" s="40" t="s">
        <v>500</v>
      </c>
      <c r="B29" s="41">
        <v>1</v>
      </c>
      <c r="C29" s="41">
        <f t="shared" si="2"/>
        <v>191</v>
      </c>
      <c r="D29" s="41">
        <v>184</v>
      </c>
      <c r="E29" s="41">
        <v>7</v>
      </c>
      <c r="F29" s="42">
        <v>1886</v>
      </c>
      <c r="G29" s="42">
        <f t="shared" si="3"/>
        <v>10.25</v>
      </c>
      <c r="H29" s="42">
        <f t="shared" si="4"/>
        <v>143.5</v>
      </c>
      <c r="I29" s="42">
        <f t="shared" si="5"/>
        <v>177.35</v>
      </c>
    </row>
    <row r="30" spans="1:9" ht="18.75" customHeight="1" x14ac:dyDescent="0.25">
      <c r="A30" s="40" t="s">
        <v>503</v>
      </c>
      <c r="B30" s="41">
        <v>1</v>
      </c>
      <c r="C30" s="41">
        <f t="shared" si="2"/>
        <v>185.5</v>
      </c>
      <c r="D30" s="41">
        <v>184</v>
      </c>
      <c r="E30" s="41">
        <v>1.5</v>
      </c>
      <c r="F30" s="42">
        <v>1886</v>
      </c>
      <c r="G30" s="42">
        <f t="shared" si="3"/>
        <v>10.25</v>
      </c>
      <c r="H30" s="42">
        <f t="shared" si="4"/>
        <v>30.75</v>
      </c>
      <c r="I30" s="42">
        <f t="shared" si="5"/>
        <v>38</v>
      </c>
    </row>
    <row r="31" spans="1:9" ht="18.75" customHeight="1" x14ac:dyDescent="0.25">
      <c r="A31" s="40" t="s">
        <v>502</v>
      </c>
      <c r="B31" s="41">
        <v>1</v>
      </c>
      <c r="C31" s="41">
        <f t="shared" si="2"/>
        <v>209</v>
      </c>
      <c r="D31" s="41">
        <v>184</v>
      </c>
      <c r="E31" s="41">
        <v>25</v>
      </c>
      <c r="F31" s="42">
        <v>1928.3200000000002</v>
      </c>
      <c r="G31" s="42">
        <f t="shared" si="3"/>
        <v>10.48</v>
      </c>
      <c r="H31" s="42">
        <f t="shared" si="4"/>
        <v>524</v>
      </c>
      <c r="I31" s="42">
        <f t="shared" si="5"/>
        <v>647.61</v>
      </c>
    </row>
    <row r="32" spans="1:9" ht="18.75" customHeight="1" x14ac:dyDescent="0.25">
      <c r="A32" s="40" t="s">
        <v>506</v>
      </c>
      <c r="B32" s="41">
        <v>1</v>
      </c>
      <c r="C32" s="41">
        <f t="shared" si="2"/>
        <v>184.5</v>
      </c>
      <c r="D32" s="41">
        <v>184</v>
      </c>
      <c r="E32" s="41">
        <v>0.5</v>
      </c>
      <c r="F32" s="42">
        <v>1886</v>
      </c>
      <c r="G32" s="42">
        <f t="shared" si="3"/>
        <v>10.25</v>
      </c>
      <c r="H32" s="42">
        <f t="shared" si="4"/>
        <v>10.25</v>
      </c>
      <c r="I32" s="42">
        <f t="shared" si="5"/>
        <v>12.67</v>
      </c>
    </row>
    <row r="33" spans="1:9" ht="18.75" customHeight="1" x14ac:dyDescent="0.25">
      <c r="A33" s="40" t="s">
        <v>503</v>
      </c>
      <c r="B33" s="41">
        <v>1</v>
      </c>
      <c r="C33" s="41">
        <f t="shared" si="2"/>
        <v>192</v>
      </c>
      <c r="D33" s="41">
        <v>184</v>
      </c>
      <c r="E33" s="41">
        <v>8</v>
      </c>
      <c r="F33" s="42">
        <v>1886</v>
      </c>
      <c r="G33" s="42">
        <f t="shared" si="3"/>
        <v>10.25</v>
      </c>
      <c r="H33" s="42">
        <f t="shared" si="4"/>
        <v>164</v>
      </c>
      <c r="I33" s="42">
        <f t="shared" si="5"/>
        <v>202.69</v>
      </c>
    </row>
    <row r="34" spans="1:9" ht="18.75" customHeight="1" x14ac:dyDescent="0.25">
      <c r="A34" s="40" t="s">
        <v>498</v>
      </c>
      <c r="B34" s="41">
        <v>1</v>
      </c>
      <c r="C34" s="41">
        <f t="shared" si="2"/>
        <v>212</v>
      </c>
      <c r="D34" s="41">
        <v>184</v>
      </c>
      <c r="E34" s="41">
        <v>28</v>
      </c>
      <c r="F34" s="42">
        <v>2204.3200000000002</v>
      </c>
      <c r="G34" s="42">
        <f t="shared" si="3"/>
        <v>11.98</v>
      </c>
      <c r="H34" s="42">
        <f t="shared" si="4"/>
        <v>670.88</v>
      </c>
      <c r="I34" s="42">
        <f t="shared" si="5"/>
        <v>829.14</v>
      </c>
    </row>
    <row r="35" spans="1:9" ht="18.75" customHeight="1" x14ac:dyDescent="0.25">
      <c r="A35" s="40" t="s">
        <v>500</v>
      </c>
      <c r="B35" s="41">
        <v>1</v>
      </c>
      <c r="C35" s="41">
        <f t="shared" si="2"/>
        <v>200</v>
      </c>
      <c r="D35" s="41">
        <v>184</v>
      </c>
      <c r="E35" s="41">
        <v>16</v>
      </c>
      <c r="F35" s="42">
        <v>1886</v>
      </c>
      <c r="G35" s="42">
        <f t="shared" si="3"/>
        <v>10.25</v>
      </c>
      <c r="H35" s="42">
        <f t="shared" si="4"/>
        <v>328</v>
      </c>
      <c r="I35" s="42">
        <f t="shared" si="5"/>
        <v>405.38</v>
      </c>
    </row>
    <row r="36" spans="1:9" ht="18.75" customHeight="1" x14ac:dyDescent="0.25">
      <c r="A36" s="40" t="s">
        <v>505</v>
      </c>
      <c r="B36" s="41">
        <v>1</v>
      </c>
      <c r="C36" s="41">
        <f t="shared" si="2"/>
        <v>196</v>
      </c>
      <c r="D36" s="41">
        <v>184</v>
      </c>
      <c r="E36" s="41">
        <v>12</v>
      </c>
      <c r="F36" s="42">
        <v>1886</v>
      </c>
      <c r="G36" s="42">
        <f t="shared" si="3"/>
        <v>10.25</v>
      </c>
      <c r="H36" s="42">
        <f t="shared" si="4"/>
        <v>246</v>
      </c>
      <c r="I36" s="42">
        <f t="shared" si="5"/>
        <v>304.02999999999997</v>
      </c>
    </row>
    <row r="37" spans="1:9" ht="18.75" customHeight="1" x14ac:dyDescent="0.25">
      <c r="A37" s="40" t="s">
        <v>506</v>
      </c>
      <c r="B37" s="41">
        <v>1</v>
      </c>
      <c r="C37" s="41">
        <f t="shared" si="2"/>
        <v>185</v>
      </c>
      <c r="D37" s="41">
        <v>184</v>
      </c>
      <c r="E37" s="41">
        <v>1</v>
      </c>
      <c r="F37" s="42">
        <v>2325.7600000000002</v>
      </c>
      <c r="G37" s="42">
        <f t="shared" si="3"/>
        <v>12.64</v>
      </c>
      <c r="H37" s="42">
        <f t="shared" si="4"/>
        <v>25.28</v>
      </c>
      <c r="I37" s="42">
        <f t="shared" si="5"/>
        <v>31.24</v>
      </c>
    </row>
    <row r="38" spans="1:9" ht="18.75" customHeight="1" x14ac:dyDescent="0.25">
      <c r="A38" s="40" t="s">
        <v>498</v>
      </c>
      <c r="B38" s="41">
        <v>1</v>
      </c>
      <c r="C38" s="41">
        <f t="shared" si="2"/>
        <v>198.5</v>
      </c>
      <c r="D38" s="41">
        <v>184</v>
      </c>
      <c r="E38" s="41">
        <v>14.5</v>
      </c>
      <c r="F38" s="42">
        <v>2219.04</v>
      </c>
      <c r="G38" s="42">
        <f t="shared" si="3"/>
        <v>12.06</v>
      </c>
      <c r="H38" s="42">
        <f t="shared" si="4"/>
        <v>349.74</v>
      </c>
      <c r="I38" s="42">
        <f t="shared" si="5"/>
        <v>432.24</v>
      </c>
    </row>
    <row r="39" spans="1:9" ht="18.75" customHeight="1" x14ac:dyDescent="0.25">
      <c r="A39" s="40" t="s">
        <v>503</v>
      </c>
      <c r="B39" s="41">
        <v>1</v>
      </c>
      <c r="C39" s="41">
        <f t="shared" si="2"/>
        <v>187.5</v>
      </c>
      <c r="D39" s="41">
        <v>184</v>
      </c>
      <c r="E39" s="41">
        <v>3.5</v>
      </c>
      <c r="F39" s="42">
        <v>1886</v>
      </c>
      <c r="G39" s="42">
        <f t="shared" si="3"/>
        <v>10.25</v>
      </c>
      <c r="H39" s="42">
        <f t="shared" si="4"/>
        <v>71.75</v>
      </c>
      <c r="I39" s="42">
        <f t="shared" si="5"/>
        <v>88.68</v>
      </c>
    </row>
    <row r="40" spans="1:9" ht="18.75" customHeight="1" x14ac:dyDescent="0.25">
      <c r="A40" s="40" t="s">
        <v>507</v>
      </c>
      <c r="B40" s="41">
        <v>1</v>
      </c>
      <c r="C40" s="41">
        <f t="shared" si="2"/>
        <v>197</v>
      </c>
      <c r="D40" s="41">
        <v>184</v>
      </c>
      <c r="E40" s="41">
        <v>13</v>
      </c>
      <c r="F40" s="42">
        <v>2202.48</v>
      </c>
      <c r="G40" s="42">
        <f t="shared" si="3"/>
        <v>11.97</v>
      </c>
      <c r="H40" s="42">
        <f t="shared" si="4"/>
        <v>311.22000000000003</v>
      </c>
      <c r="I40" s="42">
        <f t="shared" si="5"/>
        <v>384.64</v>
      </c>
    </row>
    <row r="41" spans="1:9" ht="18.75" customHeight="1" x14ac:dyDescent="0.25">
      <c r="A41" s="40" t="s">
        <v>510</v>
      </c>
      <c r="B41" s="41">
        <v>1</v>
      </c>
      <c r="C41" s="41">
        <f t="shared" si="2"/>
        <v>188</v>
      </c>
      <c r="D41" s="41">
        <v>184</v>
      </c>
      <c r="E41" s="41">
        <v>4</v>
      </c>
      <c r="F41" s="42">
        <v>1972.48</v>
      </c>
      <c r="G41" s="42">
        <f t="shared" si="3"/>
        <v>10.72</v>
      </c>
      <c r="H41" s="42">
        <f t="shared" si="4"/>
        <v>85.76</v>
      </c>
      <c r="I41" s="42">
        <f t="shared" si="5"/>
        <v>105.99</v>
      </c>
    </row>
    <row r="42" spans="1:9" ht="18.75" customHeight="1" x14ac:dyDescent="0.25">
      <c r="A42" s="40" t="s">
        <v>502</v>
      </c>
      <c r="B42" s="41">
        <v>1</v>
      </c>
      <c r="C42" s="41">
        <f t="shared" si="2"/>
        <v>196</v>
      </c>
      <c r="D42" s="41">
        <v>184</v>
      </c>
      <c r="E42" s="41">
        <v>12</v>
      </c>
      <c r="F42" s="42">
        <v>1840</v>
      </c>
      <c r="G42" s="42">
        <f t="shared" si="3"/>
        <v>10</v>
      </c>
      <c r="H42" s="42">
        <f t="shared" si="4"/>
        <v>240</v>
      </c>
      <c r="I42" s="42">
        <f t="shared" si="5"/>
        <v>296.62</v>
      </c>
    </row>
    <row r="43" spans="1:9" ht="18.75" customHeight="1" x14ac:dyDescent="0.25">
      <c r="A43" s="40" t="s">
        <v>510</v>
      </c>
      <c r="B43" s="41">
        <v>1</v>
      </c>
      <c r="C43" s="41">
        <f t="shared" si="2"/>
        <v>188</v>
      </c>
      <c r="D43" s="41">
        <v>184</v>
      </c>
      <c r="E43" s="41">
        <v>4</v>
      </c>
      <c r="F43" s="42">
        <v>1891.52</v>
      </c>
      <c r="G43" s="42">
        <f t="shared" si="3"/>
        <v>10.28</v>
      </c>
      <c r="H43" s="42">
        <f t="shared" si="4"/>
        <v>82.24</v>
      </c>
      <c r="I43" s="42">
        <f t="shared" si="5"/>
        <v>101.64</v>
      </c>
    </row>
    <row r="44" spans="1:9" ht="18.75" customHeight="1" x14ac:dyDescent="0.25">
      <c r="A44" s="40" t="s">
        <v>505</v>
      </c>
      <c r="B44" s="41">
        <v>1</v>
      </c>
      <c r="C44" s="41">
        <f t="shared" si="2"/>
        <v>200</v>
      </c>
      <c r="D44" s="41">
        <v>184</v>
      </c>
      <c r="E44" s="41">
        <v>16</v>
      </c>
      <c r="F44" s="42">
        <v>1886</v>
      </c>
      <c r="G44" s="42">
        <f t="shared" si="3"/>
        <v>10.25</v>
      </c>
      <c r="H44" s="42">
        <f t="shared" si="4"/>
        <v>328</v>
      </c>
      <c r="I44" s="42">
        <f t="shared" si="5"/>
        <v>405.38</v>
      </c>
    </row>
    <row r="45" spans="1:9" ht="18.75" customHeight="1" x14ac:dyDescent="0.25">
      <c r="A45" s="40" t="s">
        <v>255</v>
      </c>
      <c r="B45" s="41">
        <v>1</v>
      </c>
      <c r="C45" s="41">
        <f t="shared" si="2"/>
        <v>187</v>
      </c>
      <c r="D45" s="41">
        <v>184</v>
      </c>
      <c r="E45" s="41">
        <v>3</v>
      </c>
      <c r="F45" s="42">
        <v>1584.2399999999998</v>
      </c>
      <c r="G45" s="42">
        <f t="shared" si="3"/>
        <v>8.61</v>
      </c>
      <c r="H45" s="42">
        <f t="shared" si="4"/>
        <v>51.66</v>
      </c>
      <c r="I45" s="42">
        <f t="shared" si="5"/>
        <v>63.85</v>
      </c>
    </row>
    <row r="46" spans="1:9" ht="49.5" customHeight="1" x14ac:dyDescent="0.25">
      <c r="A46" s="364" t="s">
        <v>17</v>
      </c>
      <c r="B46" s="365">
        <f t="shared" ref="B46:I46" si="6">SUM(B47:B94)</f>
        <v>48</v>
      </c>
      <c r="C46" s="365"/>
      <c r="D46" s="365"/>
      <c r="E46" s="365">
        <f t="shared" si="6"/>
        <v>612.93000000000006</v>
      </c>
      <c r="F46" s="365"/>
      <c r="G46" s="365"/>
      <c r="H46" s="366">
        <f t="shared" si="6"/>
        <v>8481.5</v>
      </c>
      <c r="I46" s="366">
        <f t="shared" si="6"/>
        <v>10482.290000000001</v>
      </c>
    </row>
    <row r="47" spans="1:9" x14ac:dyDescent="0.25">
      <c r="A47" s="40" t="s">
        <v>529</v>
      </c>
      <c r="B47" s="41">
        <v>1</v>
      </c>
      <c r="C47" s="41">
        <f>D47+E47</f>
        <v>188</v>
      </c>
      <c r="D47" s="41">
        <v>184</v>
      </c>
      <c r="E47" s="41">
        <v>4</v>
      </c>
      <c r="F47" s="42">
        <v>1048.8</v>
      </c>
      <c r="G47" s="42">
        <f t="shared" ref="G47:G94" si="7">ROUND(F47/D47,2)</f>
        <v>5.7</v>
      </c>
      <c r="H47" s="42">
        <f t="shared" ref="H47:H94" si="8">ROUND(E47*G47*2,2)</f>
        <v>45.6</v>
      </c>
      <c r="I47" s="42">
        <f t="shared" si="5"/>
        <v>56.36</v>
      </c>
    </row>
    <row r="48" spans="1:9" ht="33" x14ac:dyDescent="0.25">
      <c r="A48" s="40" t="s">
        <v>527</v>
      </c>
      <c r="B48" s="41">
        <v>1</v>
      </c>
      <c r="C48" s="41">
        <f t="shared" ref="C48:C94" si="9">D48+E48</f>
        <v>189</v>
      </c>
      <c r="D48" s="41">
        <v>184</v>
      </c>
      <c r="E48" s="41">
        <v>5</v>
      </c>
      <c r="F48" s="42">
        <v>1048.8</v>
      </c>
      <c r="G48" s="42">
        <f t="shared" si="7"/>
        <v>5.7</v>
      </c>
      <c r="H48" s="42">
        <f t="shared" si="8"/>
        <v>57</v>
      </c>
      <c r="I48" s="42">
        <f t="shared" si="5"/>
        <v>70.45</v>
      </c>
    </row>
    <row r="49" spans="1:9" x14ac:dyDescent="0.25">
      <c r="A49" s="40" t="s">
        <v>525</v>
      </c>
      <c r="B49" s="41">
        <v>1</v>
      </c>
      <c r="C49" s="41">
        <f t="shared" si="9"/>
        <v>194</v>
      </c>
      <c r="D49" s="41">
        <v>184</v>
      </c>
      <c r="E49" s="41">
        <v>10</v>
      </c>
      <c r="F49" s="42">
        <v>1048.8</v>
      </c>
      <c r="G49" s="42">
        <f t="shared" si="7"/>
        <v>5.7</v>
      </c>
      <c r="H49" s="42">
        <f t="shared" si="8"/>
        <v>114</v>
      </c>
      <c r="I49" s="42">
        <f t="shared" si="5"/>
        <v>140.88999999999999</v>
      </c>
    </row>
    <row r="50" spans="1:9" x14ac:dyDescent="0.25">
      <c r="A50" s="40" t="s">
        <v>525</v>
      </c>
      <c r="B50" s="41">
        <v>1</v>
      </c>
      <c r="C50" s="41">
        <f t="shared" si="9"/>
        <v>188</v>
      </c>
      <c r="D50" s="41">
        <v>184</v>
      </c>
      <c r="E50" s="41">
        <v>4</v>
      </c>
      <c r="F50" s="42">
        <v>1048.8</v>
      </c>
      <c r="G50" s="42">
        <f t="shared" si="7"/>
        <v>5.7</v>
      </c>
      <c r="H50" s="42">
        <f t="shared" si="8"/>
        <v>45.6</v>
      </c>
      <c r="I50" s="42">
        <f t="shared" si="5"/>
        <v>56.36</v>
      </c>
    </row>
    <row r="51" spans="1:9" x14ac:dyDescent="0.25">
      <c r="A51" s="40" t="s">
        <v>525</v>
      </c>
      <c r="B51" s="41">
        <v>1</v>
      </c>
      <c r="C51" s="41">
        <f t="shared" si="9"/>
        <v>187</v>
      </c>
      <c r="D51" s="41">
        <v>184</v>
      </c>
      <c r="E51" s="41">
        <v>3</v>
      </c>
      <c r="F51" s="42">
        <v>1048.8</v>
      </c>
      <c r="G51" s="42">
        <f t="shared" si="7"/>
        <v>5.7</v>
      </c>
      <c r="H51" s="42">
        <f t="shared" si="8"/>
        <v>34.200000000000003</v>
      </c>
      <c r="I51" s="42">
        <f t="shared" si="5"/>
        <v>42.27</v>
      </c>
    </row>
    <row r="52" spans="1:9" x14ac:dyDescent="0.25">
      <c r="A52" s="40" t="s">
        <v>518</v>
      </c>
      <c r="B52" s="41">
        <v>1</v>
      </c>
      <c r="C52" s="41">
        <f t="shared" si="9"/>
        <v>192</v>
      </c>
      <c r="D52" s="41">
        <v>184</v>
      </c>
      <c r="E52" s="41">
        <v>8</v>
      </c>
      <c r="F52" s="42">
        <v>1048.8</v>
      </c>
      <c r="G52" s="42">
        <f t="shared" si="7"/>
        <v>5.7</v>
      </c>
      <c r="H52" s="42">
        <f t="shared" si="8"/>
        <v>91.2</v>
      </c>
      <c r="I52" s="42">
        <f t="shared" si="5"/>
        <v>112.71</v>
      </c>
    </row>
    <row r="53" spans="1:9" x14ac:dyDescent="0.25">
      <c r="A53" s="40" t="s">
        <v>517</v>
      </c>
      <c r="B53" s="41">
        <v>1</v>
      </c>
      <c r="C53" s="41">
        <f t="shared" si="9"/>
        <v>218</v>
      </c>
      <c r="D53" s="41">
        <v>184</v>
      </c>
      <c r="E53" s="41">
        <v>34</v>
      </c>
      <c r="F53" s="42">
        <v>1048.8</v>
      </c>
      <c r="G53" s="42">
        <f t="shared" si="7"/>
        <v>5.7</v>
      </c>
      <c r="H53" s="42">
        <f t="shared" si="8"/>
        <v>387.6</v>
      </c>
      <c r="I53" s="42">
        <f t="shared" si="5"/>
        <v>479.03</v>
      </c>
    </row>
    <row r="54" spans="1:9" x14ac:dyDescent="0.25">
      <c r="A54" s="40" t="s">
        <v>518</v>
      </c>
      <c r="B54" s="41">
        <v>1</v>
      </c>
      <c r="C54" s="41">
        <f t="shared" si="9"/>
        <v>190</v>
      </c>
      <c r="D54" s="41">
        <v>184</v>
      </c>
      <c r="E54" s="41">
        <v>6</v>
      </c>
      <c r="F54" s="42">
        <v>1288</v>
      </c>
      <c r="G54" s="42">
        <f t="shared" si="7"/>
        <v>7</v>
      </c>
      <c r="H54" s="42">
        <f t="shared" si="8"/>
        <v>84</v>
      </c>
      <c r="I54" s="42">
        <f t="shared" si="5"/>
        <v>103.82</v>
      </c>
    </row>
    <row r="55" spans="1:9" x14ac:dyDescent="0.25">
      <c r="A55" s="40" t="s">
        <v>517</v>
      </c>
      <c r="B55" s="41">
        <v>1</v>
      </c>
      <c r="C55" s="41">
        <f t="shared" si="9"/>
        <v>232</v>
      </c>
      <c r="D55" s="41">
        <v>184</v>
      </c>
      <c r="E55" s="41">
        <v>48</v>
      </c>
      <c r="F55" s="42">
        <v>1288</v>
      </c>
      <c r="G55" s="42">
        <f t="shared" si="7"/>
        <v>7</v>
      </c>
      <c r="H55" s="42">
        <f t="shared" si="8"/>
        <v>672</v>
      </c>
      <c r="I55" s="42">
        <f t="shared" si="5"/>
        <v>830.52</v>
      </c>
    </row>
    <row r="56" spans="1:9" x14ac:dyDescent="0.25">
      <c r="A56" s="40" t="s">
        <v>537</v>
      </c>
      <c r="B56" s="41">
        <v>1</v>
      </c>
      <c r="C56" s="41">
        <f t="shared" si="9"/>
        <v>204</v>
      </c>
      <c r="D56" s="41">
        <v>184</v>
      </c>
      <c r="E56" s="41">
        <v>20</v>
      </c>
      <c r="F56" s="42">
        <v>1288</v>
      </c>
      <c r="G56" s="42">
        <f t="shared" si="7"/>
        <v>7</v>
      </c>
      <c r="H56" s="42">
        <f t="shared" si="8"/>
        <v>280</v>
      </c>
      <c r="I56" s="42">
        <f t="shared" si="5"/>
        <v>346.05</v>
      </c>
    </row>
    <row r="57" spans="1:9" x14ac:dyDescent="0.25">
      <c r="A57" s="40" t="s">
        <v>519</v>
      </c>
      <c r="B57" s="41">
        <v>1</v>
      </c>
      <c r="C57" s="41">
        <f t="shared" si="9"/>
        <v>190</v>
      </c>
      <c r="D57" s="41">
        <v>184</v>
      </c>
      <c r="E57" s="41">
        <v>6</v>
      </c>
      <c r="F57" s="42">
        <v>1547.44</v>
      </c>
      <c r="G57" s="42">
        <f t="shared" si="7"/>
        <v>8.41</v>
      </c>
      <c r="H57" s="42">
        <f t="shared" si="8"/>
        <v>100.92</v>
      </c>
      <c r="I57" s="42">
        <f t="shared" si="5"/>
        <v>124.73</v>
      </c>
    </row>
    <row r="58" spans="1:9" x14ac:dyDescent="0.25">
      <c r="A58" s="40" t="s">
        <v>537</v>
      </c>
      <c r="B58" s="41">
        <v>1</v>
      </c>
      <c r="C58" s="41">
        <f t="shared" si="9"/>
        <v>192</v>
      </c>
      <c r="D58" s="41">
        <v>184</v>
      </c>
      <c r="E58" s="41">
        <v>8</v>
      </c>
      <c r="F58" s="42">
        <v>1288</v>
      </c>
      <c r="G58" s="42">
        <f t="shared" si="7"/>
        <v>7</v>
      </c>
      <c r="H58" s="42">
        <f t="shared" si="8"/>
        <v>112</v>
      </c>
      <c r="I58" s="42">
        <f t="shared" si="5"/>
        <v>138.41999999999999</v>
      </c>
    </row>
    <row r="59" spans="1:9" x14ac:dyDescent="0.25">
      <c r="A59" s="40" t="s">
        <v>533</v>
      </c>
      <c r="B59" s="41">
        <v>1</v>
      </c>
      <c r="C59" s="41">
        <f t="shared" si="9"/>
        <v>192</v>
      </c>
      <c r="D59" s="41">
        <v>184</v>
      </c>
      <c r="E59" s="41">
        <v>8</v>
      </c>
      <c r="F59" s="42">
        <v>1288</v>
      </c>
      <c r="G59" s="42">
        <f t="shared" si="7"/>
        <v>7</v>
      </c>
      <c r="H59" s="42">
        <f t="shared" si="8"/>
        <v>112</v>
      </c>
      <c r="I59" s="42">
        <f t="shared" si="5"/>
        <v>138.41999999999999</v>
      </c>
    </row>
    <row r="60" spans="1:9" x14ac:dyDescent="0.25">
      <c r="A60" s="40" t="s">
        <v>534</v>
      </c>
      <c r="B60" s="41">
        <v>1</v>
      </c>
      <c r="C60" s="41">
        <f t="shared" si="9"/>
        <v>186</v>
      </c>
      <c r="D60" s="41">
        <v>184</v>
      </c>
      <c r="E60" s="41">
        <v>2</v>
      </c>
      <c r="F60" s="42">
        <v>1288</v>
      </c>
      <c r="G60" s="42">
        <f t="shared" si="7"/>
        <v>7</v>
      </c>
      <c r="H60" s="42">
        <f t="shared" si="8"/>
        <v>28</v>
      </c>
      <c r="I60" s="42">
        <f t="shared" si="5"/>
        <v>34.61</v>
      </c>
    </row>
    <row r="61" spans="1:9" x14ac:dyDescent="0.25">
      <c r="A61" s="40" t="s">
        <v>537</v>
      </c>
      <c r="B61" s="41">
        <v>1</v>
      </c>
      <c r="C61" s="41">
        <f t="shared" si="9"/>
        <v>185</v>
      </c>
      <c r="D61" s="41">
        <v>184</v>
      </c>
      <c r="E61" s="41">
        <v>1</v>
      </c>
      <c r="F61" s="42">
        <v>1288</v>
      </c>
      <c r="G61" s="42">
        <f t="shared" si="7"/>
        <v>7</v>
      </c>
      <c r="H61" s="42">
        <f t="shared" si="8"/>
        <v>14</v>
      </c>
      <c r="I61" s="42">
        <f t="shared" si="5"/>
        <v>17.3</v>
      </c>
    </row>
    <row r="62" spans="1:9" x14ac:dyDescent="0.25">
      <c r="A62" s="40" t="s">
        <v>517</v>
      </c>
      <c r="B62" s="41">
        <v>1</v>
      </c>
      <c r="C62" s="41">
        <f t="shared" si="9"/>
        <v>192</v>
      </c>
      <c r="D62" s="41">
        <v>184</v>
      </c>
      <c r="E62" s="41">
        <v>8</v>
      </c>
      <c r="F62" s="42">
        <v>1288</v>
      </c>
      <c r="G62" s="42">
        <f t="shared" si="7"/>
        <v>7</v>
      </c>
      <c r="H62" s="42">
        <f t="shared" si="8"/>
        <v>112</v>
      </c>
      <c r="I62" s="42">
        <f t="shared" si="5"/>
        <v>138.41999999999999</v>
      </c>
    </row>
    <row r="63" spans="1:9" x14ac:dyDescent="0.25">
      <c r="A63" s="40" t="s">
        <v>525</v>
      </c>
      <c r="B63" s="41">
        <v>1</v>
      </c>
      <c r="C63" s="41">
        <f t="shared" si="9"/>
        <v>209</v>
      </c>
      <c r="D63" s="41">
        <v>184</v>
      </c>
      <c r="E63" s="41">
        <v>25</v>
      </c>
      <c r="F63" s="42">
        <v>1288</v>
      </c>
      <c r="G63" s="42">
        <f t="shared" si="7"/>
        <v>7</v>
      </c>
      <c r="H63" s="42">
        <f t="shared" si="8"/>
        <v>350</v>
      </c>
      <c r="I63" s="42">
        <f t="shared" si="5"/>
        <v>432.57</v>
      </c>
    </row>
    <row r="64" spans="1:9" x14ac:dyDescent="0.25">
      <c r="A64" s="40" t="s">
        <v>535</v>
      </c>
      <c r="B64" s="41">
        <v>1</v>
      </c>
      <c r="C64" s="41">
        <f t="shared" si="9"/>
        <v>192</v>
      </c>
      <c r="D64" s="41">
        <v>184</v>
      </c>
      <c r="E64" s="41">
        <v>8</v>
      </c>
      <c r="F64" s="42">
        <v>1288</v>
      </c>
      <c r="G64" s="42">
        <f t="shared" si="7"/>
        <v>7</v>
      </c>
      <c r="H64" s="42">
        <f t="shared" si="8"/>
        <v>112</v>
      </c>
      <c r="I64" s="42">
        <f t="shared" si="5"/>
        <v>138.41999999999999</v>
      </c>
    </row>
    <row r="65" spans="1:9" x14ac:dyDescent="0.25">
      <c r="A65" s="40" t="s">
        <v>517</v>
      </c>
      <c r="B65" s="41">
        <v>1</v>
      </c>
      <c r="C65" s="41">
        <f t="shared" si="9"/>
        <v>192</v>
      </c>
      <c r="D65" s="41">
        <v>184</v>
      </c>
      <c r="E65" s="41">
        <v>8</v>
      </c>
      <c r="F65" s="42">
        <v>1288</v>
      </c>
      <c r="G65" s="42">
        <f t="shared" si="7"/>
        <v>7</v>
      </c>
      <c r="H65" s="42">
        <f t="shared" si="8"/>
        <v>112</v>
      </c>
      <c r="I65" s="42">
        <f t="shared" si="5"/>
        <v>138.41999999999999</v>
      </c>
    </row>
    <row r="66" spans="1:9" x14ac:dyDescent="0.25">
      <c r="A66" s="40" t="s">
        <v>529</v>
      </c>
      <c r="B66" s="41">
        <v>1</v>
      </c>
      <c r="C66" s="41">
        <f t="shared" si="9"/>
        <v>198</v>
      </c>
      <c r="D66" s="41">
        <v>184</v>
      </c>
      <c r="E66" s="41">
        <v>14</v>
      </c>
      <c r="F66" s="42">
        <v>1288</v>
      </c>
      <c r="G66" s="42">
        <f t="shared" si="7"/>
        <v>7</v>
      </c>
      <c r="H66" s="42">
        <f t="shared" si="8"/>
        <v>196</v>
      </c>
      <c r="I66" s="42">
        <f t="shared" si="5"/>
        <v>242.24</v>
      </c>
    </row>
    <row r="67" spans="1:9" x14ac:dyDescent="0.25">
      <c r="A67" s="40" t="s">
        <v>517</v>
      </c>
      <c r="B67" s="41">
        <v>1</v>
      </c>
      <c r="C67" s="41">
        <f t="shared" si="9"/>
        <v>192</v>
      </c>
      <c r="D67" s="41">
        <v>184</v>
      </c>
      <c r="E67" s="41">
        <v>8</v>
      </c>
      <c r="F67" s="42">
        <v>1288</v>
      </c>
      <c r="G67" s="42">
        <f t="shared" si="7"/>
        <v>7</v>
      </c>
      <c r="H67" s="42">
        <f t="shared" si="8"/>
        <v>112</v>
      </c>
      <c r="I67" s="42">
        <f t="shared" si="5"/>
        <v>138.41999999999999</v>
      </c>
    </row>
    <row r="68" spans="1:9" x14ac:dyDescent="0.25">
      <c r="A68" s="40" t="s">
        <v>517</v>
      </c>
      <c r="B68" s="41">
        <v>1</v>
      </c>
      <c r="C68" s="41">
        <f t="shared" si="9"/>
        <v>191</v>
      </c>
      <c r="D68" s="41">
        <v>184</v>
      </c>
      <c r="E68" s="41">
        <v>7</v>
      </c>
      <c r="F68" s="42">
        <v>1288</v>
      </c>
      <c r="G68" s="42">
        <f t="shared" si="7"/>
        <v>7</v>
      </c>
      <c r="H68" s="42">
        <f t="shared" si="8"/>
        <v>98</v>
      </c>
      <c r="I68" s="42">
        <f t="shared" si="5"/>
        <v>121.12</v>
      </c>
    </row>
    <row r="69" spans="1:9" x14ac:dyDescent="0.25">
      <c r="A69" s="40" t="s">
        <v>528</v>
      </c>
      <c r="B69" s="41">
        <v>1</v>
      </c>
      <c r="C69" s="41">
        <f t="shared" si="9"/>
        <v>196</v>
      </c>
      <c r="D69" s="41">
        <v>184</v>
      </c>
      <c r="E69" s="41">
        <v>12</v>
      </c>
      <c r="F69" s="42">
        <v>1288</v>
      </c>
      <c r="G69" s="42">
        <f t="shared" si="7"/>
        <v>7</v>
      </c>
      <c r="H69" s="42">
        <f t="shared" si="8"/>
        <v>168</v>
      </c>
      <c r="I69" s="42">
        <f t="shared" si="5"/>
        <v>207.63</v>
      </c>
    </row>
    <row r="70" spans="1:9" x14ac:dyDescent="0.25">
      <c r="A70" s="40" t="s">
        <v>517</v>
      </c>
      <c r="B70" s="41">
        <v>1</v>
      </c>
      <c r="C70" s="41">
        <f t="shared" si="9"/>
        <v>232</v>
      </c>
      <c r="D70" s="41">
        <v>184</v>
      </c>
      <c r="E70" s="41">
        <v>48</v>
      </c>
      <c r="F70" s="42">
        <v>1288</v>
      </c>
      <c r="G70" s="42">
        <f t="shared" si="7"/>
        <v>7</v>
      </c>
      <c r="H70" s="42">
        <f t="shared" si="8"/>
        <v>672</v>
      </c>
      <c r="I70" s="42">
        <f t="shared" si="5"/>
        <v>830.52</v>
      </c>
    </row>
    <row r="71" spans="1:9" x14ac:dyDescent="0.25">
      <c r="A71" s="40" t="s">
        <v>529</v>
      </c>
      <c r="B71" s="41">
        <v>1</v>
      </c>
      <c r="C71" s="41">
        <f t="shared" si="9"/>
        <v>191</v>
      </c>
      <c r="D71" s="41">
        <v>184</v>
      </c>
      <c r="E71" s="41">
        <v>7</v>
      </c>
      <c r="F71" s="42">
        <v>1288</v>
      </c>
      <c r="G71" s="42">
        <f t="shared" si="7"/>
        <v>7</v>
      </c>
      <c r="H71" s="42">
        <f t="shared" si="8"/>
        <v>98</v>
      </c>
      <c r="I71" s="42">
        <f t="shared" si="5"/>
        <v>121.12</v>
      </c>
    </row>
    <row r="72" spans="1:9" ht="33" x14ac:dyDescent="0.25">
      <c r="A72" s="40" t="s">
        <v>527</v>
      </c>
      <c r="B72" s="41">
        <v>1</v>
      </c>
      <c r="C72" s="41">
        <f t="shared" si="9"/>
        <v>186</v>
      </c>
      <c r="D72" s="41">
        <v>184</v>
      </c>
      <c r="E72" s="41">
        <v>2</v>
      </c>
      <c r="F72" s="42">
        <v>1512.48</v>
      </c>
      <c r="G72" s="42">
        <f t="shared" si="7"/>
        <v>8.2200000000000006</v>
      </c>
      <c r="H72" s="42">
        <f t="shared" si="8"/>
        <v>32.880000000000003</v>
      </c>
      <c r="I72" s="42">
        <f t="shared" si="5"/>
        <v>40.64</v>
      </c>
    </row>
    <row r="73" spans="1:9" x14ac:dyDescent="0.25">
      <c r="A73" s="40" t="s">
        <v>537</v>
      </c>
      <c r="B73" s="41">
        <v>1</v>
      </c>
      <c r="C73" s="41">
        <f t="shared" si="9"/>
        <v>208</v>
      </c>
      <c r="D73" s="41">
        <v>184</v>
      </c>
      <c r="E73" s="41">
        <v>24</v>
      </c>
      <c r="F73" s="42">
        <v>1288</v>
      </c>
      <c r="G73" s="42">
        <f t="shared" si="7"/>
        <v>7</v>
      </c>
      <c r="H73" s="42">
        <f t="shared" si="8"/>
        <v>336</v>
      </c>
      <c r="I73" s="42">
        <f t="shared" si="5"/>
        <v>415.26</v>
      </c>
    </row>
    <row r="74" spans="1:9" x14ac:dyDescent="0.25">
      <c r="A74" s="40" t="s">
        <v>526</v>
      </c>
      <c r="B74" s="41">
        <v>1</v>
      </c>
      <c r="C74" s="41">
        <f t="shared" si="9"/>
        <v>196</v>
      </c>
      <c r="D74" s="41">
        <v>184</v>
      </c>
      <c r="E74" s="41">
        <v>12</v>
      </c>
      <c r="F74" s="42">
        <v>1361.6000000000001</v>
      </c>
      <c r="G74" s="42">
        <f t="shared" si="7"/>
        <v>7.4</v>
      </c>
      <c r="H74" s="42">
        <f t="shared" si="8"/>
        <v>177.6</v>
      </c>
      <c r="I74" s="42">
        <f t="shared" si="5"/>
        <v>219.5</v>
      </c>
    </row>
    <row r="75" spans="1:9" x14ac:dyDescent="0.25">
      <c r="A75" s="40" t="s">
        <v>517</v>
      </c>
      <c r="B75" s="41">
        <v>1</v>
      </c>
      <c r="C75" s="41">
        <f t="shared" si="9"/>
        <v>192</v>
      </c>
      <c r="D75" s="41">
        <v>184</v>
      </c>
      <c r="E75" s="41">
        <v>8</v>
      </c>
      <c r="F75" s="42">
        <v>1288</v>
      </c>
      <c r="G75" s="42">
        <f t="shared" si="7"/>
        <v>7</v>
      </c>
      <c r="H75" s="42">
        <f t="shared" si="8"/>
        <v>112</v>
      </c>
      <c r="I75" s="42">
        <f t="shared" si="5"/>
        <v>138.41999999999999</v>
      </c>
    </row>
    <row r="76" spans="1:9" x14ac:dyDescent="0.25">
      <c r="A76" s="40" t="s">
        <v>519</v>
      </c>
      <c r="B76" s="41">
        <v>1</v>
      </c>
      <c r="C76" s="41">
        <f t="shared" si="9"/>
        <v>215</v>
      </c>
      <c r="D76" s="41">
        <v>184</v>
      </c>
      <c r="E76" s="41">
        <v>31</v>
      </c>
      <c r="F76" s="42">
        <v>1288</v>
      </c>
      <c r="G76" s="42">
        <f t="shared" si="7"/>
        <v>7</v>
      </c>
      <c r="H76" s="42">
        <f t="shared" si="8"/>
        <v>434</v>
      </c>
      <c r="I76" s="42">
        <f t="shared" si="5"/>
        <v>536.38</v>
      </c>
    </row>
    <row r="77" spans="1:9" x14ac:dyDescent="0.25">
      <c r="A77" s="40" t="s">
        <v>537</v>
      </c>
      <c r="B77" s="41">
        <v>1</v>
      </c>
      <c r="C77" s="41">
        <f t="shared" si="9"/>
        <v>191</v>
      </c>
      <c r="D77" s="41">
        <v>184</v>
      </c>
      <c r="E77" s="41">
        <v>7</v>
      </c>
      <c r="F77" s="42">
        <v>1288</v>
      </c>
      <c r="G77" s="42">
        <f t="shared" si="7"/>
        <v>7</v>
      </c>
      <c r="H77" s="42">
        <f t="shared" si="8"/>
        <v>98</v>
      </c>
      <c r="I77" s="42">
        <f t="shared" si="5"/>
        <v>121.12</v>
      </c>
    </row>
    <row r="78" spans="1:9" x14ac:dyDescent="0.25">
      <c r="A78" s="40" t="s">
        <v>529</v>
      </c>
      <c r="B78" s="41">
        <v>1</v>
      </c>
      <c r="C78" s="41">
        <f t="shared" si="9"/>
        <v>218.33</v>
      </c>
      <c r="D78" s="41">
        <v>184</v>
      </c>
      <c r="E78" s="41">
        <v>34.330000000000013</v>
      </c>
      <c r="F78" s="42">
        <v>1288</v>
      </c>
      <c r="G78" s="42">
        <f t="shared" si="7"/>
        <v>7</v>
      </c>
      <c r="H78" s="42">
        <f t="shared" si="8"/>
        <v>480.62</v>
      </c>
      <c r="I78" s="42">
        <f t="shared" ref="I78:I94" si="10">ROUND(H78*1.2359,2)</f>
        <v>594</v>
      </c>
    </row>
    <row r="79" spans="1:9" x14ac:dyDescent="0.25">
      <c r="A79" s="40" t="s">
        <v>533</v>
      </c>
      <c r="B79" s="41">
        <v>1</v>
      </c>
      <c r="C79" s="41">
        <f t="shared" si="9"/>
        <v>203</v>
      </c>
      <c r="D79" s="41">
        <v>184</v>
      </c>
      <c r="E79" s="41">
        <v>19</v>
      </c>
      <c r="F79" s="42">
        <v>1288</v>
      </c>
      <c r="G79" s="42">
        <f t="shared" si="7"/>
        <v>7</v>
      </c>
      <c r="H79" s="42">
        <f t="shared" si="8"/>
        <v>266</v>
      </c>
      <c r="I79" s="42">
        <f t="shared" si="10"/>
        <v>328.75</v>
      </c>
    </row>
    <row r="80" spans="1:9" x14ac:dyDescent="0.25">
      <c r="A80" s="40" t="s">
        <v>537</v>
      </c>
      <c r="B80" s="41">
        <v>1</v>
      </c>
      <c r="C80" s="41">
        <f t="shared" si="9"/>
        <v>200</v>
      </c>
      <c r="D80" s="41">
        <v>184</v>
      </c>
      <c r="E80" s="41">
        <v>16</v>
      </c>
      <c r="F80" s="42">
        <v>1288</v>
      </c>
      <c r="G80" s="42">
        <f t="shared" si="7"/>
        <v>7</v>
      </c>
      <c r="H80" s="42">
        <f t="shared" si="8"/>
        <v>224</v>
      </c>
      <c r="I80" s="42">
        <f t="shared" si="10"/>
        <v>276.83999999999997</v>
      </c>
    </row>
    <row r="81" spans="1:9" x14ac:dyDescent="0.25">
      <c r="A81" s="40" t="s">
        <v>537</v>
      </c>
      <c r="B81" s="41">
        <v>1</v>
      </c>
      <c r="C81" s="41">
        <f t="shared" si="9"/>
        <v>192</v>
      </c>
      <c r="D81" s="41">
        <v>184</v>
      </c>
      <c r="E81" s="41">
        <v>8</v>
      </c>
      <c r="F81" s="42">
        <v>1288</v>
      </c>
      <c r="G81" s="42">
        <f t="shared" si="7"/>
        <v>7</v>
      </c>
      <c r="H81" s="42">
        <f t="shared" si="8"/>
        <v>112</v>
      </c>
      <c r="I81" s="42">
        <f t="shared" si="10"/>
        <v>138.41999999999999</v>
      </c>
    </row>
    <row r="82" spans="1:9" x14ac:dyDescent="0.25">
      <c r="A82" s="40" t="s">
        <v>529</v>
      </c>
      <c r="B82" s="41">
        <v>1</v>
      </c>
      <c r="C82" s="41">
        <f t="shared" si="9"/>
        <v>192</v>
      </c>
      <c r="D82" s="41">
        <v>184</v>
      </c>
      <c r="E82" s="41">
        <v>8</v>
      </c>
      <c r="F82" s="42">
        <v>1288</v>
      </c>
      <c r="G82" s="42">
        <f t="shared" si="7"/>
        <v>7</v>
      </c>
      <c r="H82" s="42">
        <f t="shared" si="8"/>
        <v>112</v>
      </c>
      <c r="I82" s="42">
        <f t="shared" si="10"/>
        <v>138.41999999999999</v>
      </c>
    </row>
    <row r="83" spans="1:9" x14ac:dyDescent="0.25">
      <c r="A83" s="40" t="s">
        <v>529</v>
      </c>
      <c r="B83" s="41">
        <v>1</v>
      </c>
      <c r="C83" s="41">
        <f t="shared" si="9"/>
        <v>192</v>
      </c>
      <c r="D83" s="41">
        <v>184</v>
      </c>
      <c r="E83" s="41">
        <v>8</v>
      </c>
      <c r="F83" s="42">
        <v>1288</v>
      </c>
      <c r="G83" s="42">
        <f t="shared" si="7"/>
        <v>7</v>
      </c>
      <c r="H83" s="42">
        <f t="shared" si="8"/>
        <v>112</v>
      </c>
      <c r="I83" s="42">
        <f t="shared" si="10"/>
        <v>138.41999999999999</v>
      </c>
    </row>
    <row r="84" spans="1:9" x14ac:dyDescent="0.25">
      <c r="A84" s="40" t="s">
        <v>522</v>
      </c>
      <c r="B84" s="41">
        <v>1</v>
      </c>
      <c r="C84" s="41">
        <f t="shared" si="9"/>
        <v>191</v>
      </c>
      <c r="D84" s="41">
        <v>184</v>
      </c>
      <c r="E84" s="41">
        <v>7</v>
      </c>
      <c r="F84" s="42">
        <v>1324.8</v>
      </c>
      <c r="G84" s="42">
        <f t="shared" si="7"/>
        <v>7.2</v>
      </c>
      <c r="H84" s="42">
        <f t="shared" si="8"/>
        <v>100.8</v>
      </c>
      <c r="I84" s="42">
        <f t="shared" si="10"/>
        <v>124.58</v>
      </c>
    </row>
    <row r="85" spans="1:9" x14ac:dyDescent="0.25">
      <c r="A85" s="40" t="s">
        <v>522</v>
      </c>
      <c r="B85" s="41">
        <v>1</v>
      </c>
      <c r="C85" s="41">
        <f t="shared" si="9"/>
        <v>200</v>
      </c>
      <c r="D85" s="41">
        <v>184</v>
      </c>
      <c r="E85" s="41">
        <v>16</v>
      </c>
      <c r="F85" s="42">
        <v>1324.8</v>
      </c>
      <c r="G85" s="42">
        <f t="shared" si="7"/>
        <v>7.2</v>
      </c>
      <c r="H85" s="42">
        <f t="shared" si="8"/>
        <v>230.4</v>
      </c>
      <c r="I85" s="42">
        <f t="shared" si="10"/>
        <v>284.75</v>
      </c>
    </row>
    <row r="86" spans="1:9" x14ac:dyDescent="0.25">
      <c r="A86" s="40" t="s">
        <v>532</v>
      </c>
      <c r="B86" s="41">
        <v>1</v>
      </c>
      <c r="C86" s="41">
        <f t="shared" si="9"/>
        <v>216</v>
      </c>
      <c r="D86" s="41">
        <v>184</v>
      </c>
      <c r="E86" s="41">
        <v>32</v>
      </c>
      <c r="F86" s="42">
        <v>1288</v>
      </c>
      <c r="G86" s="42">
        <f t="shared" si="7"/>
        <v>7</v>
      </c>
      <c r="H86" s="42">
        <f t="shared" si="8"/>
        <v>448</v>
      </c>
      <c r="I86" s="42">
        <f t="shared" si="10"/>
        <v>553.67999999999995</v>
      </c>
    </row>
    <row r="87" spans="1:9" x14ac:dyDescent="0.25">
      <c r="A87" s="40" t="s">
        <v>523</v>
      </c>
      <c r="B87" s="41">
        <v>1</v>
      </c>
      <c r="C87" s="41">
        <f t="shared" si="9"/>
        <v>190.6</v>
      </c>
      <c r="D87" s="41">
        <v>184</v>
      </c>
      <c r="E87" s="41">
        <v>6.5999999999999943</v>
      </c>
      <c r="F87" s="42">
        <v>1324.8</v>
      </c>
      <c r="G87" s="42">
        <f t="shared" si="7"/>
        <v>7.2</v>
      </c>
      <c r="H87" s="42">
        <f t="shared" si="8"/>
        <v>95.04</v>
      </c>
      <c r="I87" s="42">
        <f t="shared" si="10"/>
        <v>117.46</v>
      </c>
    </row>
    <row r="88" spans="1:9" x14ac:dyDescent="0.25">
      <c r="A88" s="40" t="s">
        <v>522</v>
      </c>
      <c r="B88" s="41">
        <v>1</v>
      </c>
      <c r="C88" s="41">
        <f t="shared" si="9"/>
        <v>191</v>
      </c>
      <c r="D88" s="41">
        <v>184</v>
      </c>
      <c r="E88" s="41">
        <v>7</v>
      </c>
      <c r="F88" s="42">
        <v>1324.8</v>
      </c>
      <c r="G88" s="42">
        <f t="shared" si="7"/>
        <v>7.2</v>
      </c>
      <c r="H88" s="42">
        <f t="shared" si="8"/>
        <v>100.8</v>
      </c>
      <c r="I88" s="42">
        <f t="shared" si="10"/>
        <v>124.58</v>
      </c>
    </row>
    <row r="89" spans="1:9" x14ac:dyDescent="0.25">
      <c r="A89" s="40" t="s">
        <v>522</v>
      </c>
      <c r="B89" s="41">
        <v>1</v>
      </c>
      <c r="C89" s="41">
        <f t="shared" si="9"/>
        <v>200</v>
      </c>
      <c r="D89" s="41">
        <v>184</v>
      </c>
      <c r="E89" s="41">
        <v>16</v>
      </c>
      <c r="F89" s="42">
        <v>1324.8</v>
      </c>
      <c r="G89" s="42">
        <f t="shared" si="7"/>
        <v>7.2</v>
      </c>
      <c r="H89" s="42">
        <f t="shared" si="8"/>
        <v>230.4</v>
      </c>
      <c r="I89" s="42">
        <f t="shared" si="10"/>
        <v>284.75</v>
      </c>
    </row>
    <row r="90" spans="1:9" x14ac:dyDescent="0.25">
      <c r="A90" s="40" t="s">
        <v>522</v>
      </c>
      <c r="B90" s="41">
        <v>1</v>
      </c>
      <c r="C90" s="41">
        <f t="shared" si="9"/>
        <v>192</v>
      </c>
      <c r="D90" s="41">
        <v>184</v>
      </c>
      <c r="E90" s="41">
        <v>8</v>
      </c>
      <c r="F90" s="42">
        <v>1324.8</v>
      </c>
      <c r="G90" s="42">
        <f t="shared" si="7"/>
        <v>7.2</v>
      </c>
      <c r="H90" s="42">
        <f t="shared" si="8"/>
        <v>115.2</v>
      </c>
      <c r="I90" s="42">
        <f t="shared" si="10"/>
        <v>142.38</v>
      </c>
    </row>
    <row r="91" spans="1:9" x14ac:dyDescent="0.25">
      <c r="A91" s="40" t="s">
        <v>530</v>
      </c>
      <c r="B91" s="41">
        <v>1</v>
      </c>
      <c r="C91" s="41">
        <f t="shared" si="9"/>
        <v>196</v>
      </c>
      <c r="D91" s="41">
        <v>184</v>
      </c>
      <c r="E91" s="41">
        <v>12</v>
      </c>
      <c r="F91" s="42">
        <v>1335.84</v>
      </c>
      <c r="G91" s="42">
        <f t="shared" si="7"/>
        <v>7.26</v>
      </c>
      <c r="H91" s="42">
        <f t="shared" si="8"/>
        <v>174.24</v>
      </c>
      <c r="I91" s="42">
        <f t="shared" si="10"/>
        <v>215.34</v>
      </c>
    </row>
    <row r="92" spans="1:9" x14ac:dyDescent="0.25">
      <c r="A92" s="40" t="s">
        <v>520</v>
      </c>
      <c r="B92" s="41">
        <v>1</v>
      </c>
      <c r="C92" s="41">
        <f t="shared" si="9"/>
        <v>185</v>
      </c>
      <c r="D92" s="41">
        <v>184</v>
      </c>
      <c r="E92" s="41">
        <v>1</v>
      </c>
      <c r="F92" s="42">
        <v>1159.2</v>
      </c>
      <c r="G92" s="42">
        <f t="shared" si="7"/>
        <v>6.3</v>
      </c>
      <c r="H92" s="42">
        <f t="shared" si="8"/>
        <v>12.6</v>
      </c>
      <c r="I92" s="42">
        <f t="shared" si="10"/>
        <v>15.57</v>
      </c>
    </row>
    <row r="93" spans="1:9" x14ac:dyDescent="0.25">
      <c r="A93" s="40" t="s">
        <v>520</v>
      </c>
      <c r="B93" s="41">
        <v>1</v>
      </c>
      <c r="C93" s="41">
        <f t="shared" si="9"/>
        <v>188</v>
      </c>
      <c r="D93" s="41">
        <v>184</v>
      </c>
      <c r="E93" s="41">
        <v>4</v>
      </c>
      <c r="F93" s="42">
        <v>1159.2</v>
      </c>
      <c r="G93" s="42">
        <f t="shared" si="7"/>
        <v>6.3</v>
      </c>
      <c r="H93" s="42">
        <f t="shared" si="8"/>
        <v>50.4</v>
      </c>
      <c r="I93" s="42">
        <f t="shared" si="10"/>
        <v>62.29</v>
      </c>
    </row>
    <row r="94" spans="1:9" x14ac:dyDescent="0.25">
      <c r="A94" s="40" t="s">
        <v>520</v>
      </c>
      <c r="B94" s="41">
        <v>1</v>
      </c>
      <c r="C94" s="41">
        <f t="shared" si="9"/>
        <v>198</v>
      </c>
      <c r="D94" s="41">
        <v>184</v>
      </c>
      <c r="E94" s="41">
        <v>14</v>
      </c>
      <c r="F94" s="42">
        <v>1435.2</v>
      </c>
      <c r="G94" s="42">
        <f t="shared" si="7"/>
        <v>7.8</v>
      </c>
      <c r="H94" s="42">
        <f t="shared" si="8"/>
        <v>218.4</v>
      </c>
      <c r="I94" s="42">
        <f t="shared" si="10"/>
        <v>269.92</v>
      </c>
    </row>
    <row r="95" spans="1:9" ht="49.5" x14ac:dyDescent="0.25">
      <c r="A95" s="364" t="s">
        <v>18</v>
      </c>
      <c r="B95" s="365">
        <f t="shared" ref="B95:I95" si="11">SUM(B96:B115)</f>
        <v>20</v>
      </c>
      <c r="C95" s="365"/>
      <c r="D95" s="365"/>
      <c r="E95" s="365">
        <f t="shared" si="11"/>
        <v>386</v>
      </c>
      <c r="F95" s="365"/>
      <c r="G95" s="365"/>
      <c r="H95" s="366">
        <f t="shared" si="11"/>
        <v>3782.8</v>
      </c>
      <c r="I95" s="366">
        <f t="shared" si="11"/>
        <v>4675.1499999999996</v>
      </c>
    </row>
    <row r="96" spans="1:9" x14ac:dyDescent="0.25">
      <c r="A96" s="40" t="s">
        <v>538</v>
      </c>
      <c r="B96" s="41">
        <v>1</v>
      </c>
      <c r="C96" s="41">
        <f>D96+E96</f>
        <v>232</v>
      </c>
      <c r="D96" s="41">
        <v>184</v>
      </c>
      <c r="E96" s="41">
        <v>48</v>
      </c>
      <c r="F96" s="42">
        <v>901.6</v>
      </c>
      <c r="G96" s="42">
        <f t="shared" ref="G96:G115" si="12">ROUND(F96/D96,2)</f>
        <v>4.9000000000000004</v>
      </c>
      <c r="H96" s="42">
        <f t="shared" ref="H96:H115" si="13">ROUND(E96*G96*2,2)</f>
        <v>470.4</v>
      </c>
      <c r="I96" s="42">
        <f t="shared" ref="I96:I115" si="14">ROUND(H96*1.2359,2)</f>
        <v>581.37</v>
      </c>
    </row>
    <row r="97" spans="1:9" x14ac:dyDescent="0.25">
      <c r="A97" s="40" t="s">
        <v>538</v>
      </c>
      <c r="B97" s="41">
        <v>1</v>
      </c>
      <c r="C97" s="41">
        <f t="shared" ref="C97:C115" si="15">D97+E97</f>
        <v>197</v>
      </c>
      <c r="D97" s="41">
        <v>184</v>
      </c>
      <c r="E97" s="41">
        <v>13</v>
      </c>
      <c r="F97" s="42">
        <v>901.6</v>
      </c>
      <c r="G97" s="42">
        <f t="shared" si="12"/>
        <v>4.9000000000000004</v>
      </c>
      <c r="H97" s="42">
        <f t="shared" si="13"/>
        <v>127.4</v>
      </c>
      <c r="I97" s="42">
        <f t="shared" si="14"/>
        <v>157.44999999999999</v>
      </c>
    </row>
    <row r="98" spans="1:9" x14ac:dyDescent="0.25">
      <c r="A98" s="40" t="s">
        <v>538</v>
      </c>
      <c r="B98" s="41">
        <v>1</v>
      </c>
      <c r="C98" s="41">
        <f t="shared" si="15"/>
        <v>208</v>
      </c>
      <c r="D98" s="41">
        <v>184</v>
      </c>
      <c r="E98" s="41">
        <v>24</v>
      </c>
      <c r="F98" s="42">
        <v>901.6</v>
      </c>
      <c r="G98" s="42">
        <f t="shared" si="12"/>
        <v>4.9000000000000004</v>
      </c>
      <c r="H98" s="42">
        <f t="shared" si="13"/>
        <v>235.2</v>
      </c>
      <c r="I98" s="42">
        <f t="shared" si="14"/>
        <v>290.68</v>
      </c>
    </row>
    <row r="99" spans="1:9" x14ac:dyDescent="0.25">
      <c r="A99" s="40" t="s">
        <v>538</v>
      </c>
      <c r="B99" s="41">
        <v>1</v>
      </c>
      <c r="C99" s="41">
        <f t="shared" si="15"/>
        <v>197</v>
      </c>
      <c r="D99" s="41">
        <v>184</v>
      </c>
      <c r="E99" s="41">
        <v>13</v>
      </c>
      <c r="F99" s="42">
        <v>901.6</v>
      </c>
      <c r="G99" s="42">
        <f t="shared" si="12"/>
        <v>4.9000000000000004</v>
      </c>
      <c r="H99" s="42">
        <f t="shared" si="13"/>
        <v>127.4</v>
      </c>
      <c r="I99" s="42">
        <f t="shared" si="14"/>
        <v>157.44999999999999</v>
      </c>
    </row>
    <row r="100" spans="1:9" x14ac:dyDescent="0.25">
      <c r="A100" s="40" t="s">
        <v>538</v>
      </c>
      <c r="B100" s="41">
        <v>1</v>
      </c>
      <c r="C100" s="41">
        <f t="shared" si="15"/>
        <v>195</v>
      </c>
      <c r="D100" s="41">
        <v>184</v>
      </c>
      <c r="E100" s="41">
        <v>11</v>
      </c>
      <c r="F100" s="42">
        <v>901.6</v>
      </c>
      <c r="G100" s="42">
        <f t="shared" si="12"/>
        <v>4.9000000000000004</v>
      </c>
      <c r="H100" s="42">
        <f t="shared" si="13"/>
        <v>107.8</v>
      </c>
      <c r="I100" s="42">
        <f t="shared" si="14"/>
        <v>133.22999999999999</v>
      </c>
    </row>
    <row r="101" spans="1:9" x14ac:dyDescent="0.25">
      <c r="A101" s="40" t="s">
        <v>538</v>
      </c>
      <c r="B101" s="41">
        <v>1</v>
      </c>
      <c r="C101" s="41">
        <f t="shared" si="15"/>
        <v>194</v>
      </c>
      <c r="D101" s="41">
        <v>184</v>
      </c>
      <c r="E101" s="41">
        <v>10</v>
      </c>
      <c r="F101" s="42">
        <v>901.6</v>
      </c>
      <c r="G101" s="42">
        <f t="shared" si="12"/>
        <v>4.9000000000000004</v>
      </c>
      <c r="H101" s="42">
        <f t="shared" si="13"/>
        <v>98</v>
      </c>
      <c r="I101" s="42">
        <f t="shared" si="14"/>
        <v>121.12</v>
      </c>
    </row>
    <row r="102" spans="1:9" x14ac:dyDescent="0.25">
      <c r="A102" s="40" t="s">
        <v>538</v>
      </c>
      <c r="B102" s="41">
        <v>1</v>
      </c>
      <c r="C102" s="41">
        <f t="shared" si="15"/>
        <v>195</v>
      </c>
      <c r="D102" s="41">
        <v>184</v>
      </c>
      <c r="E102" s="41">
        <v>11</v>
      </c>
      <c r="F102" s="42">
        <v>901.6</v>
      </c>
      <c r="G102" s="42">
        <f t="shared" si="12"/>
        <v>4.9000000000000004</v>
      </c>
      <c r="H102" s="42">
        <f t="shared" si="13"/>
        <v>107.8</v>
      </c>
      <c r="I102" s="42">
        <f t="shared" si="14"/>
        <v>133.22999999999999</v>
      </c>
    </row>
    <row r="103" spans="1:9" x14ac:dyDescent="0.25">
      <c r="A103" s="40" t="s">
        <v>538</v>
      </c>
      <c r="B103" s="41">
        <v>1</v>
      </c>
      <c r="C103" s="41">
        <f t="shared" si="15"/>
        <v>233</v>
      </c>
      <c r="D103" s="41">
        <v>184</v>
      </c>
      <c r="E103" s="41">
        <v>49</v>
      </c>
      <c r="F103" s="42">
        <v>901.6</v>
      </c>
      <c r="G103" s="42">
        <f t="shared" si="12"/>
        <v>4.9000000000000004</v>
      </c>
      <c r="H103" s="42">
        <f t="shared" si="13"/>
        <v>480.2</v>
      </c>
      <c r="I103" s="42">
        <f t="shared" si="14"/>
        <v>593.48</v>
      </c>
    </row>
    <row r="104" spans="1:9" x14ac:dyDescent="0.25">
      <c r="A104" s="40" t="s">
        <v>538</v>
      </c>
      <c r="B104" s="41">
        <v>1</v>
      </c>
      <c r="C104" s="41">
        <f t="shared" si="15"/>
        <v>237</v>
      </c>
      <c r="D104" s="41">
        <v>184</v>
      </c>
      <c r="E104" s="41">
        <v>53</v>
      </c>
      <c r="F104" s="42">
        <v>901.6</v>
      </c>
      <c r="G104" s="42">
        <f t="shared" si="12"/>
        <v>4.9000000000000004</v>
      </c>
      <c r="H104" s="42">
        <f t="shared" si="13"/>
        <v>519.4</v>
      </c>
      <c r="I104" s="42">
        <f t="shared" si="14"/>
        <v>641.92999999999995</v>
      </c>
    </row>
    <row r="105" spans="1:9" x14ac:dyDescent="0.25">
      <c r="A105" s="40" t="s">
        <v>538</v>
      </c>
      <c r="B105" s="41">
        <v>1</v>
      </c>
      <c r="C105" s="41">
        <f t="shared" si="15"/>
        <v>191</v>
      </c>
      <c r="D105" s="41">
        <v>184</v>
      </c>
      <c r="E105" s="41">
        <v>7</v>
      </c>
      <c r="F105" s="42">
        <v>901.6</v>
      </c>
      <c r="G105" s="42">
        <f t="shared" si="12"/>
        <v>4.9000000000000004</v>
      </c>
      <c r="H105" s="42">
        <f t="shared" si="13"/>
        <v>68.599999999999994</v>
      </c>
      <c r="I105" s="42">
        <f t="shared" si="14"/>
        <v>84.78</v>
      </c>
    </row>
    <row r="106" spans="1:9" x14ac:dyDescent="0.25">
      <c r="A106" s="40" t="s">
        <v>538</v>
      </c>
      <c r="B106" s="41">
        <v>1</v>
      </c>
      <c r="C106" s="41">
        <f t="shared" si="15"/>
        <v>189</v>
      </c>
      <c r="D106" s="41">
        <v>184</v>
      </c>
      <c r="E106" s="41">
        <v>5</v>
      </c>
      <c r="F106" s="42">
        <v>901.6</v>
      </c>
      <c r="G106" s="42">
        <f t="shared" si="12"/>
        <v>4.9000000000000004</v>
      </c>
      <c r="H106" s="42">
        <f t="shared" si="13"/>
        <v>49</v>
      </c>
      <c r="I106" s="42">
        <f t="shared" si="14"/>
        <v>60.56</v>
      </c>
    </row>
    <row r="107" spans="1:9" x14ac:dyDescent="0.25">
      <c r="A107" s="40" t="s">
        <v>538</v>
      </c>
      <c r="B107" s="41">
        <v>1</v>
      </c>
      <c r="C107" s="41">
        <f t="shared" si="15"/>
        <v>192</v>
      </c>
      <c r="D107" s="41">
        <v>184</v>
      </c>
      <c r="E107" s="41">
        <v>8</v>
      </c>
      <c r="F107" s="42">
        <v>901.6</v>
      </c>
      <c r="G107" s="42">
        <f t="shared" si="12"/>
        <v>4.9000000000000004</v>
      </c>
      <c r="H107" s="42">
        <f t="shared" si="13"/>
        <v>78.400000000000006</v>
      </c>
      <c r="I107" s="42">
        <f t="shared" si="14"/>
        <v>96.89</v>
      </c>
    </row>
    <row r="108" spans="1:9" x14ac:dyDescent="0.25">
      <c r="A108" s="40" t="s">
        <v>538</v>
      </c>
      <c r="B108" s="41">
        <v>1</v>
      </c>
      <c r="C108" s="41">
        <f t="shared" si="15"/>
        <v>192</v>
      </c>
      <c r="D108" s="41">
        <v>184</v>
      </c>
      <c r="E108" s="41">
        <v>8</v>
      </c>
      <c r="F108" s="42">
        <v>901.6</v>
      </c>
      <c r="G108" s="42">
        <f t="shared" si="12"/>
        <v>4.9000000000000004</v>
      </c>
      <c r="H108" s="42">
        <f t="shared" si="13"/>
        <v>78.400000000000006</v>
      </c>
      <c r="I108" s="42">
        <f t="shared" si="14"/>
        <v>96.89</v>
      </c>
    </row>
    <row r="109" spans="1:9" x14ac:dyDescent="0.25">
      <c r="A109" s="40" t="s">
        <v>538</v>
      </c>
      <c r="B109" s="41">
        <v>1</v>
      </c>
      <c r="C109" s="41">
        <f t="shared" si="15"/>
        <v>192</v>
      </c>
      <c r="D109" s="41">
        <v>184</v>
      </c>
      <c r="E109" s="41">
        <v>8</v>
      </c>
      <c r="F109" s="42">
        <v>901.6</v>
      </c>
      <c r="G109" s="42">
        <f t="shared" si="12"/>
        <v>4.9000000000000004</v>
      </c>
      <c r="H109" s="42">
        <f t="shared" si="13"/>
        <v>78.400000000000006</v>
      </c>
      <c r="I109" s="42">
        <f t="shared" si="14"/>
        <v>96.89</v>
      </c>
    </row>
    <row r="110" spans="1:9" x14ac:dyDescent="0.25">
      <c r="A110" s="40" t="s">
        <v>538</v>
      </c>
      <c r="B110" s="41">
        <v>1</v>
      </c>
      <c r="C110" s="41">
        <f t="shared" si="15"/>
        <v>209</v>
      </c>
      <c r="D110" s="41">
        <v>184</v>
      </c>
      <c r="E110" s="41">
        <v>25</v>
      </c>
      <c r="F110" s="42">
        <v>901.6</v>
      </c>
      <c r="G110" s="42">
        <f t="shared" si="12"/>
        <v>4.9000000000000004</v>
      </c>
      <c r="H110" s="42">
        <f t="shared" si="13"/>
        <v>245</v>
      </c>
      <c r="I110" s="42">
        <f t="shared" si="14"/>
        <v>302.8</v>
      </c>
    </row>
    <row r="111" spans="1:9" x14ac:dyDescent="0.25">
      <c r="A111" s="40" t="s">
        <v>538</v>
      </c>
      <c r="B111" s="41">
        <v>1</v>
      </c>
      <c r="C111" s="41">
        <f t="shared" si="15"/>
        <v>188</v>
      </c>
      <c r="D111" s="41">
        <v>184</v>
      </c>
      <c r="E111" s="41">
        <v>4</v>
      </c>
      <c r="F111" s="42">
        <v>901.6</v>
      </c>
      <c r="G111" s="42">
        <f t="shared" si="12"/>
        <v>4.9000000000000004</v>
      </c>
      <c r="H111" s="42">
        <f t="shared" si="13"/>
        <v>39.200000000000003</v>
      </c>
      <c r="I111" s="42">
        <f t="shared" si="14"/>
        <v>48.45</v>
      </c>
    </row>
    <row r="112" spans="1:9" x14ac:dyDescent="0.25">
      <c r="A112" s="40" t="s">
        <v>538</v>
      </c>
      <c r="B112" s="41">
        <v>1</v>
      </c>
      <c r="C112" s="41">
        <f t="shared" si="15"/>
        <v>248</v>
      </c>
      <c r="D112" s="41">
        <v>184</v>
      </c>
      <c r="E112" s="41">
        <v>64</v>
      </c>
      <c r="F112" s="42">
        <v>901.6</v>
      </c>
      <c r="G112" s="42">
        <f t="shared" si="12"/>
        <v>4.9000000000000004</v>
      </c>
      <c r="H112" s="42">
        <f t="shared" si="13"/>
        <v>627.20000000000005</v>
      </c>
      <c r="I112" s="42">
        <f t="shared" si="14"/>
        <v>775.16</v>
      </c>
    </row>
    <row r="113" spans="1:9" x14ac:dyDescent="0.25">
      <c r="A113" s="40" t="s">
        <v>538</v>
      </c>
      <c r="B113" s="41">
        <v>1</v>
      </c>
      <c r="C113" s="41">
        <f t="shared" si="15"/>
        <v>191</v>
      </c>
      <c r="D113" s="41">
        <v>184</v>
      </c>
      <c r="E113" s="41">
        <v>7</v>
      </c>
      <c r="F113" s="42">
        <v>901.6</v>
      </c>
      <c r="G113" s="42">
        <f t="shared" si="12"/>
        <v>4.9000000000000004</v>
      </c>
      <c r="H113" s="42">
        <f t="shared" si="13"/>
        <v>68.599999999999994</v>
      </c>
      <c r="I113" s="42">
        <f t="shared" si="14"/>
        <v>84.78</v>
      </c>
    </row>
    <row r="114" spans="1:9" x14ac:dyDescent="0.25">
      <c r="A114" s="40" t="s">
        <v>538</v>
      </c>
      <c r="B114" s="41">
        <v>1</v>
      </c>
      <c r="C114" s="41">
        <f t="shared" si="15"/>
        <v>186</v>
      </c>
      <c r="D114" s="41">
        <v>184</v>
      </c>
      <c r="E114" s="41">
        <v>2</v>
      </c>
      <c r="F114" s="42">
        <v>901.6</v>
      </c>
      <c r="G114" s="42">
        <f t="shared" si="12"/>
        <v>4.9000000000000004</v>
      </c>
      <c r="H114" s="42">
        <f t="shared" si="13"/>
        <v>19.600000000000001</v>
      </c>
      <c r="I114" s="42">
        <f t="shared" si="14"/>
        <v>24.22</v>
      </c>
    </row>
    <row r="115" spans="1:9" x14ac:dyDescent="0.25">
      <c r="A115" s="40" t="s">
        <v>538</v>
      </c>
      <c r="B115" s="41">
        <v>1</v>
      </c>
      <c r="C115" s="41">
        <f t="shared" si="15"/>
        <v>200</v>
      </c>
      <c r="D115" s="41">
        <v>184</v>
      </c>
      <c r="E115" s="41">
        <v>16</v>
      </c>
      <c r="F115" s="42">
        <v>901.6</v>
      </c>
      <c r="G115" s="42">
        <f t="shared" si="12"/>
        <v>4.9000000000000004</v>
      </c>
      <c r="H115" s="42">
        <f t="shared" si="13"/>
        <v>156.80000000000001</v>
      </c>
      <c r="I115" s="42">
        <f t="shared" si="14"/>
        <v>193.79</v>
      </c>
    </row>
    <row r="116" spans="1:9" ht="49.5" x14ac:dyDescent="0.25">
      <c r="A116" s="364" t="s">
        <v>19</v>
      </c>
      <c r="B116" s="365">
        <f t="shared" ref="B116:I116" si="16">SUM(B117:B121)</f>
        <v>5</v>
      </c>
      <c r="C116" s="365"/>
      <c r="D116" s="365"/>
      <c r="E116" s="365">
        <f t="shared" si="16"/>
        <v>18</v>
      </c>
      <c r="F116" s="365"/>
      <c r="G116" s="365"/>
      <c r="H116" s="366">
        <f t="shared" si="16"/>
        <v>157.92000000000002</v>
      </c>
      <c r="I116" s="366">
        <f t="shared" si="16"/>
        <v>195.17000000000002</v>
      </c>
    </row>
    <row r="117" spans="1:9" x14ac:dyDescent="0.25">
      <c r="A117" s="44" t="s">
        <v>541</v>
      </c>
      <c r="B117" s="41">
        <v>1</v>
      </c>
      <c r="C117" s="41">
        <f>D117+E117</f>
        <v>187</v>
      </c>
      <c r="D117" s="41">
        <v>184</v>
      </c>
      <c r="E117" s="41">
        <v>3</v>
      </c>
      <c r="F117" s="42">
        <v>853.76</v>
      </c>
      <c r="G117" s="42">
        <f t="shared" ref="G117:G121" si="17">ROUND(F117/D117,2)</f>
        <v>4.6399999999999997</v>
      </c>
      <c r="H117" s="42">
        <f t="shared" ref="H117:H121" si="18">ROUND(E117*G117*2,2)</f>
        <v>27.84</v>
      </c>
      <c r="I117" s="42">
        <f t="shared" ref="I117:I121" si="19">ROUND(H117*1.2359,2)</f>
        <v>34.409999999999997</v>
      </c>
    </row>
    <row r="118" spans="1:9" x14ac:dyDescent="0.25">
      <c r="A118" s="44" t="s">
        <v>541</v>
      </c>
      <c r="B118" s="41">
        <v>1</v>
      </c>
      <c r="C118" s="41">
        <f t="shared" ref="C118:C121" si="20">D118+E118</f>
        <v>185</v>
      </c>
      <c r="D118" s="41">
        <v>184</v>
      </c>
      <c r="E118" s="41">
        <v>1</v>
      </c>
      <c r="F118" s="42">
        <v>853.76</v>
      </c>
      <c r="G118" s="42">
        <f t="shared" si="17"/>
        <v>4.6399999999999997</v>
      </c>
      <c r="H118" s="42">
        <f t="shared" si="18"/>
        <v>9.2799999999999994</v>
      </c>
      <c r="I118" s="42">
        <f t="shared" si="19"/>
        <v>11.47</v>
      </c>
    </row>
    <row r="119" spans="1:9" x14ac:dyDescent="0.25">
      <c r="A119" s="44" t="s">
        <v>543</v>
      </c>
      <c r="B119" s="41">
        <v>1</v>
      </c>
      <c r="C119" s="41">
        <f t="shared" si="20"/>
        <v>189</v>
      </c>
      <c r="D119" s="41">
        <v>184</v>
      </c>
      <c r="E119" s="41">
        <v>5</v>
      </c>
      <c r="F119" s="42">
        <v>699.19999999999993</v>
      </c>
      <c r="G119" s="42">
        <f t="shared" si="17"/>
        <v>3.8</v>
      </c>
      <c r="H119" s="42">
        <f t="shared" si="18"/>
        <v>38</v>
      </c>
      <c r="I119" s="42">
        <f t="shared" si="19"/>
        <v>46.96</v>
      </c>
    </row>
    <row r="120" spans="1:9" x14ac:dyDescent="0.25">
      <c r="A120" s="44" t="s">
        <v>543</v>
      </c>
      <c r="B120" s="41">
        <v>1</v>
      </c>
      <c r="C120" s="41">
        <f t="shared" si="20"/>
        <v>185</v>
      </c>
      <c r="D120" s="41">
        <v>184</v>
      </c>
      <c r="E120" s="41">
        <v>1</v>
      </c>
      <c r="F120" s="42">
        <v>699.19999999999993</v>
      </c>
      <c r="G120" s="42">
        <f t="shared" si="17"/>
        <v>3.8</v>
      </c>
      <c r="H120" s="42">
        <f t="shared" si="18"/>
        <v>7.6</v>
      </c>
      <c r="I120" s="42">
        <f t="shared" si="19"/>
        <v>9.39</v>
      </c>
    </row>
    <row r="121" spans="1:9" x14ac:dyDescent="0.25">
      <c r="A121" s="44" t="s">
        <v>539</v>
      </c>
      <c r="B121" s="41">
        <v>1</v>
      </c>
      <c r="C121" s="41">
        <f t="shared" si="20"/>
        <v>192</v>
      </c>
      <c r="D121" s="41">
        <v>184</v>
      </c>
      <c r="E121" s="41">
        <v>8</v>
      </c>
      <c r="F121" s="42">
        <v>864.80000000000007</v>
      </c>
      <c r="G121" s="42">
        <f t="shared" si="17"/>
        <v>4.7</v>
      </c>
      <c r="H121" s="42">
        <f t="shared" si="18"/>
        <v>75.2</v>
      </c>
      <c r="I121" s="42">
        <f t="shared" si="19"/>
        <v>92.94</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1E33D-9C8B-45F4-82BA-D77131AB5FBB}">
  <sheetPr>
    <tabColor theme="7" tint="0.59999389629810485"/>
  </sheetPr>
  <dimension ref="A1:I169"/>
  <sheetViews>
    <sheetView zoomScale="70" zoomScaleNormal="70" workbookViewId="0">
      <selection activeCell="M9" sqref="M9"/>
    </sheetView>
  </sheetViews>
  <sheetFormatPr defaultColWidth="9.140625" defaultRowHeight="16.5" x14ac:dyDescent="0.25"/>
  <cols>
    <col min="1" max="1" width="47.570312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6384" width="9.140625" style="32"/>
  </cols>
  <sheetData>
    <row r="1" spans="1:9" x14ac:dyDescent="0.25">
      <c r="H1" s="579" t="s">
        <v>910</v>
      </c>
      <c r="I1" s="579"/>
    </row>
    <row r="2" spans="1:9" s="33" customFormat="1" ht="39.75" customHeight="1" x14ac:dyDescent="0.25">
      <c r="A2" s="521" t="s">
        <v>13</v>
      </c>
      <c r="B2" s="521"/>
      <c r="C2" s="521"/>
      <c r="D2" s="521"/>
      <c r="E2" s="521"/>
      <c r="F2" s="521"/>
      <c r="G2" s="521"/>
      <c r="H2" s="521"/>
      <c r="I2" s="521"/>
    </row>
    <row r="4" spans="1:9" x14ac:dyDescent="0.25">
      <c r="A4" s="32" t="s">
        <v>843</v>
      </c>
    </row>
    <row r="5" spans="1:9" x14ac:dyDescent="0.25">
      <c r="A5" s="32" t="s">
        <v>844</v>
      </c>
    </row>
    <row r="6" spans="1:9" x14ac:dyDescent="0.25">
      <c r="B6" s="359"/>
      <c r="C6" s="359"/>
      <c r="D6" s="359"/>
      <c r="E6" s="371"/>
      <c r="F6" s="359"/>
      <c r="G6" s="359"/>
      <c r="H6" s="358"/>
      <c r="I6" s="359"/>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845</v>
      </c>
      <c r="E8" s="549" t="s">
        <v>10</v>
      </c>
      <c r="F8" s="549"/>
      <c r="G8" s="549"/>
      <c r="H8" s="554"/>
      <c r="I8" s="555"/>
    </row>
    <row r="9" spans="1:9" ht="115.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B12+B33+B112</f>
        <v>147</v>
      </c>
      <c r="C11" s="38"/>
      <c r="D11" s="38"/>
      <c r="E11" s="38">
        <f t="shared" ref="E11:I11" si="0">E12+E33+E112</f>
        <v>12096.65</v>
      </c>
      <c r="F11" s="38"/>
      <c r="G11" s="38"/>
      <c r="H11" s="39">
        <f t="shared" si="0"/>
        <v>148165.72</v>
      </c>
      <c r="I11" s="39">
        <f t="shared" si="0"/>
        <v>183118.06</v>
      </c>
    </row>
    <row r="12" spans="1:9" ht="37.5" customHeight="1" x14ac:dyDescent="0.25">
      <c r="A12" s="396" t="s">
        <v>16</v>
      </c>
      <c r="B12" s="397">
        <f>SUM(B13:B32)</f>
        <v>20</v>
      </c>
      <c r="C12" s="397"/>
      <c r="D12" s="397"/>
      <c r="E12" s="397">
        <f t="shared" ref="E12:H12" si="1">SUM(E13:E32)</f>
        <v>1383</v>
      </c>
      <c r="F12" s="397"/>
      <c r="G12" s="397"/>
      <c r="H12" s="398">
        <f t="shared" si="1"/>
        <v>25624.28</v>
      </c>
      <c r="I12" s="398">
        <f>SUM(I13:I32)</f>
        <v>31669.03</v>
      </c>
    </row>
    <row r="13" spans="1:9" s="126" customFormat="1" ht="18.75" customHeight="1" x14ac:dyDescent="0.3">
      <c r="A13" s="386" t="s">
        <v>687</v>
      </c>
      <c r="B13" s="377">
        <v>1</v>
      </c>
      <c r="C13" s="377">
        <f>D13+E13</f>
        <v>600</v>
      </c>
      <c r="D13" s="377">
        <v>441</v>
      </c>
      <c r="E13" s="399">
        <v>159</v>
      </c>
      <c r="F13" s="388" t="s">
        <v>688</v>
      </c>
      <c r="G13" s="360">
        <f>ROUND(F13*3/D13,2)</f>
        <v>10.130000000000001</v>
      </c>
      <c r="H13" s="360">
        <f>ROUND(E13*G13*2,2)</f>
        <v>3221.34</v>
      </c>
      <c r="I13" s="360">
        <f>ROUND(H13*1.2359,2)</f>
        <v>3981.25</v>
      </c>
    </row>
    <row r="14" spans="1:9" s="126" customFormat="1" ht="18.75" customHeight="1" x14ac:dyDescent="0.3">
      <c r="A14" s="389" t="s">
        <v>687</v>
      </c>
      <c r="B14" s="377">
        <v>1</v>
      </c>
      <c r="C14" s="377">
        <f t="shared" ref="C14:C32" si="2">D14+E14</f>
        <v>679</v>
      </c>
      <c r="D14" s="377">
        <v>441</v>
      </c>
      <c r="E14" s="400">
        <v>238</v>
      </c>
      <c r="F14" s="388" t="s">
        <v>688</v>
      </c>
      <c r="G14" s="360">
        <f>ROUND(F14*3/D14,2)</f>
        <v>10.130000000000001</v>
      </c>
      <c r="H14" s="360">
        <f t="shared" ref="H14:H32" si="3">ROUND(E14*G14*2,2)</f>
        <v>4821.88</v>
      </c>
      <c r="I14" s="360">
        <f t="shared" ref="I14:I32" si="4">ROUND(H14*1.2359,2)</f>
        <v>5959.36</v>
      </c>
    </row>
    <row r="15" spans="1:9" s="126" customFormat="1" ht="18.75" customHeight="1" x14ac:dyDescent="0.3">
      <c r="A15" s="386" t="s">
        <v>689</v>
      </c>
      <c r="B15" s="377">
        <v>1</v>
      </c>
      <c r="C15" s="377">
        <f t="shared" si="2"/>
        <v>447</v>
      </c>
      <c r="D15" s="377">
        <v>441</v>
      </c>
      <c r="E15" s="399">
        <v>6</v>
      </c>
      <c r="F15" s="388" t="s">
        <v>688</v>
      </c>
      <c r="G15" s="360">
        <f t="shared" ref="G15:G32" si="5">ROUND(F15*3/D15,2)</f>
        <v>10.130000000000001</v>
      </c>
      <c r="H15" s="360">
        <f t="shared" si="3"/>
        <v>121.56</v>
      </c>
      <c r="I15" s="360">
        <f t="shared" si="4"/>
        <v>150.24</v>
      </c>
    </row>
    <row r="16" spans="1:9" s="126" customFormat="1" ht="18.75" customHeight="1" x14ac:dyDescent="0.3">
      <c r="A16" s="389" t="s">
        <v>690</v>
      </c>
      <c r="B16" s="377">
        <v>1</v>
      </c>
      <c r="C16" s="377">
        <f t="shared" si="2"/>
        <v>506</v>
      </c>
      <c r="D16" s="377">
        <v>504</v>
      </c>
      <c r="E16" s="400">
        <v>2</v>
      </c>
      <c r="F16" s="388" t="s">
        <v>691</v>
      </c>
      <c r="G16" s="360">
        <f t="shared" si="5"/>
        <v>10.119999999999999</v>
      </c>
      <c r="H16" s="360">
        <f t="shared" si="3"/>
        <v>40.479999999999997</v>
      </c>
      <c r="I16" s="360">
        <f t="shared" si="4"/>
        <v>50.03</v>
      </c>
    </row>
    <row r="17" spans="1:9" s="126" customFormat="1" ht="18.75" customHeight="1" x14ac:dyDescent="0.3">
      <c r="A17" s="389" t="s">
        <v>692</v>
      </c>
      <c r="B17" s="377">
        <v>1</v>
      </c>
      <c r="C17" s="377">
        <f t="shared" si="2"/>
        <v>511</v>
      </c>
      <c r="D17" s="377">
        <v>504</v>
      </c>
      <c r="E17" s="400">
        <v>7</v>
      </c>
      <c r="F17" s="388" t="s">
        <v>688</v>
      </c>
      <c r="G17" s="360">
        <f t="shared" si="5"/>
        <v>8.86</v>
      </c>
      <c r="H17" s="360">
        <f t="shared" si="3"/>
        <v>124.04</v>
      </c>
      <c r="I17" s="360">
        <f t="shared" si="4"/>
        <v>153.30000000000001</v>
      </c>
    </row>
    <row r="18" spans="1:9" s="126" customFormat="1" ht="18.75" customHeight="1" x14ac:dyDescent="0.3">
      <c r="A18" s="389" t="s">
        <v>692</v>
      </c>
      <c r="B18" s="377">
        <v>1</v>
      </c>
      <c r="C18" s="377">
        <f t="shared" si="2"/>
        <v>506</v>
      </c>
      <c r="D18" s="377">
        <v>504</v>
      </c>
      <c r="E18" s="400">
        <v>2</v>
      </c>
      <c r="F18" s="388" t="s">
        <v>688</v>
      </c>
      <c r="G18" s="360">
        <f t="shared" si="5"/>
        <v>8.86</v>
      </c>
      <c r="H18" s="360">
        <f t="shared" si="3"/>
        <v>35.44</v>
      </c>
      <c r="I18" s="360">
        <f t="shared" si="4"/>
        <v>43.8</v>
      </c>
    </row>
    <row r="19" spans="1:9" s="126" customFormat="1" ht="18.75" customHeight="1" x14ac:dyDescent="0.3">
      <c r="A19" s="389" t="s">
        <v>693</v>
      </c>
      <c r="B19" s="377">
        <v>1</v>
      </c>
      <c r="C19" s="377">
        <f t="shared" si="2"/>
        <v>505</v>
      </c>
      <c r="D19" s="377">
        <v>504</v>
      </c>
      <c r="E19" s="400">
        <v>1</v>
      </c>
      <c r="F19" s="388" t="s">
        <v>688</v>
      </c>
      <c r="G19" s="360">
        <f t="shared" si="5"/>
        <v>8.86</v>
      </c>
      <c r="H19" s="360">
        <f t="shared" si="3"/>
        <v>17.72</v>
      </c>
      <c r="I19" s="360">
        <f t="shared" si="4"/>
        <v>21.9</v>
      </c>
    </row>
    <row r="20" spans="1:9" s="126" customFormat="1" ht="18.75" customHeight="1" x14ac:dyDescent="0.3">
      <c r="A20" s="389" t="s">
        <v>694</v>
      </c>
      <c r="B20" s="377">
        <v>1</v>
      </c>
      <c r="C20" s="377">
        <f t="shared" si="2"/>
        <v>507.5</v>
      </c>
      <c r="D20" s="377">
        <v>504</v>
      </c>
      <c r="E20" s="400">
        <v>3.5</v>
      </c>
      <c r="F20" s="388" t="s">
        <v>688</v>
      </c>
      <c r="G20" s="360">
        <f t="shared" si="5"/>
        <v>8.86</v>
      </c>
      <c r="H20" s="360">
        <f t="shared" si="3"/>
        <v>62.02</v>
      </c>
      <c r="I20" s="360">
        <f t="shared" si="4"/>
        <v>76.650000000000006</v>
      </c>
    </row>
    <row r="21" spans="1:9" s="126" customFormat="1" ht="18.75" customHeight="1" x14ac:dyDescent="0.3">
      <c r="A21" s="389" t="s">
        <v>689</v>
      </c>
      <c r="B21" s="377">
        <v>1</v>
      </c>
      <c r="C21" s="377">
        <f t="shared" si="2"/>
        <v>452</v>
      </c>
      <c r="D21" s="377">
        <v>441</v>
      </c>
      <c r="E21" s="400">
        <v>11</v>
      </c>
      <c r="F21" s="388" t="s">
        <v>688</v>
      </c>
      <c r="G21" s="360">
        <f t="shared" si="5"/>
        <v>10.130000000000001</v>
      </c>
      <c r="H21" s="360">
        <f t="shared" si="3"/>
        <v>222.86</v>
      </c>
      <c r="I21" s="360">
        <f t="shared" si="4"/>
        <v>275.43</v>
      </c>
    </row>
    <row r="22" spans="1:9" s="126" customFormat="1" ht="18.75" customHeight="1" x14ac:dyDescent="0.3">
      <c r="A22" s="389" t="s">
        <v>695</v>
      </c>
      <c r="B22" s="377">
        <v>1</v>
      </c>
      <c r="C22" s="377">
        <f t="shared" si="2"/>
        <v>490</v>
      </c>
      <c r="D22" s="377">
        <v>441</v>
      </c>
      <c r="E22" s="400">
        <v>49</v>
      </c>
      <c r="F22" s="388" t="s">
        <v>688</v>
      </c>
      <c r="G22" s="360">
        <f t="shared" si="5"/>
        <v>10.130000000000001</v>
      </c>
      <c r="H22" s="360">
        <f t="shared" si="3"/>
        <v>992.74</v>
      </c>
      <c r="I22" s="360">
        <f t="shared" si="4"/>
        <v>1226.93</v>
      </c>
    </row>
    <row r="23" spans="1:9" s="126" customFormat="1" ht="18.75" customHeight="1" x14ac:dyDescent="0.3">
      <c r="A23" s="386" t="s">
        <v>696</v>
      </c>
      <c r="B23" s="377">
        <v>1</v>
      </c>
      <c r="C23" s="377">
        <f t="shared" si="2"/>
        <v>807</v>
      </c>
      <c r="D23" s="377">
        <v>504</v>
      </c>
      <c r="E23" s="401">
        <v>303</v>
      </c>
      <c r="F23" s="388" t="s">
        <v>688</v>
      </c>
      <c r="G23" s="360">
        <f t="shared" si="5"/>
        <v>8.86</v>
      </c>
      <c r="H23" s="360">
        <f t="shared" si="3"/>
        <v>5369.16</v>
      </c>
      <c r="I23" s="360">
        <f t="shared" si="4"/>
        <v>6635.74</v>
      </c>
    </row>
    <row r="24" spans="1:9" s="126" customFormat="1" ht="18.75" customHeight="1" x14ac:dyDescent="0.3">
      <c r="A24" s="386" t="s">
        <v>689</v>
      </c>
      <c r="B24" s="377">
        <v>1</v>
      </c>
      <c r="C24" s="377">
        <f t="shared" si="2"/>
        <v>453</v>
      </c>
      <c r="D24" s="377">
        <v>441</v>
      </c>
      <c r="E24" s="399">
        <v>12</v>
      </c>
      <c r="F24" s="388" t="s">
        <v>688</v>
      </c>
      <c r="G24" s="360">
        <f t="shared" si="5"/>
        <v>10.130000000000001</v>
      </c>
      <c r="H24" s="360">
        <f t="shared" si="3"/>
        <v>243.12</v>
      </c>
      <c r="I24" s="360">
        <f t="shared" si="4"/>
        <v>300.47000000000003</v>
      </c>
    </row>
    <row r="25" spans="1:9" s="126" customFormat="1" ht="18.75" customHeight="1" x14ac:dyDescent="0.3">
      <c r="A25" s="386" t="s">
        <v>695</v>
      </c>
      <c r="B25" s="377">
        <v>1</v>
      </c>
      <c r="C25" s="377">
        <f t="shared" si="2"/>
        <v>591</v>
      </c>
      <c r="D25" s="377">
        <v>441</v>
      </c>
      <c r="E25" s="399">
        <v>150</v>
      </c>
      <c r="F25" s="388" t="s">
        <v>688</v>
      </c>
      <c r="G25" s="360">
        <f t="shared" si="5"/>
        <v>10.130000000000001</v>
      </c>
      <c r="H25" s="360">
        <f t="shared" si="3"/>
        <v>3039</v>
      </c>
      <c r="I25" s="360">
        <f t="shared" si="4"/>
        <v>3755.9</v>
      </c>
    </row>
    <row r="26" spans="1:9" s="126" customFormat="1" ht="18.75" customHeight="1" x14ac:dyDescent="0.3">
      <c r="A26" s="389" t="s">
        <v>697</v>
      </c>
      <c r="B26" s="377">
        <v>1</v>
      </c>
      <c r="C26" s="377">
        <f t="shared" si="2"/>
        <v>579.5</v>
      </c>
      <c r="D26" s="377">
        <v>504</v>
      </c>
      <c r="E26" s="400">
        <v>75.5</v>
      </c>
      <c r="F26" s="388" t="s">
        <v>688</v>
      </c>
      <c r="G26" s="360">
        <f t="shared" si="5"/>
        <v>8.86</v>
      </c>
      <c r="H26" s="360">
        <f t="shared" si="3"/>
        <v>1337.86</v>
      </c>
      <c r="I26" s="360">
        <f t="shared" si="4"/>
        <v>1653.46</v>
      </c>
    </row>
    <row r="27" spans="1:9" s="126" customFormat="1" ht="18.75" customHeight="1" x14ac:dyDescent="0.3">
      <c r="A27" s="389" t="s">
        <v>696</v>
      </c>
      <c r="B27" s="377">
        <v>1</v>
      </c>
      <c r="C27" s="377">
        <f t="shared" si="2"/>
        <v>770</v>
      </c>
      <c r="D27" s="377">
        <v>504</v>
      </c>
      <c r="E27" s="400">
        <v>266</v>
      </c>
      <c r="F27" s="388" t="s">
        <v>698</v>
      </c>
      <c r="G27" s="360">
        <f t="shared" si="5"/>
        <v>7.8</v>
      </c>
      <c r="H27" s="360">
        <f t="shared" si="3"/>
        <v>4149.6000000000004</v>
      </c>
      <c r="I27" s="360">
        <f t="shared" si="4"/>
        <v>5128.49</v>
      </c>
    </row>
    <row r="28" spans="1:9" s="126" customFormat="1" ht="18.75" customHeight="1" x14ac:dyDescent="0.3">
      <c r="A28" s="389" t="s">
        <v>697</v>
      </c>
      <c r="B28" s="377">
        <v>1</v>
      </c>
      <c r="C28" s="377">
        <f t="shared" si="2"/>
        <v>514.5</v>
      </c>
      <c r="D28" s="377">
        <v>504</v>
      </c>
      <c r="E28" s="400">
        <v>10.5</v>
      </c>
      <c r="F28" s="388" t="s">
        <v>688</v>
      </c>
      <c r="G28" s="360">
        <f t="shared" si="5"/>
        <v>8.86</v>
      </c>
      <c r="H28" s="360">
        <f t="shared" si="3"/>
        <v>186.06</v>
      </c>
      <c r="I28" s="360">
        <f t="shared" si="4"/>
        <v>229.95</v>
      </c>
    </row>
    <row r="29" spans="1:9" s="126" customFormat="1" ht="18.75" customHeight="1" x14ac:dyDescent="0.3">
      <c r="A29" s="389" t="s">
        <v>692</v>
      </c>
      <c r="B29" s="377">
        <v>1</v>
      </c>
      <c r="C29" s="377">
        <f t="shared" si="2"/>
        <v>537.5</v>
      </c>
      <c r="D29" s="377">
        <v>504</v>
      </c>
      <c r="E29" s="400">
        <v>33.5</v>
      </c>
      <c r="F29" s="388" t="s">
        <v>688</v>
      </c>
      <c r="G29" s="360">
        <f t="shared" si="5"/>
        <v>8.86</v>
      </c>
      <c r="H29" s="360">
        <f t="shared" si="3"/>
        <v>593.62</v>
      </c>
      <c r="I29" s="360">
        <f t="shared" si="4"/>
        <v>733.65</v>
      </c>
    </row>
    <row r="30" spans="1:9" s="126" customFormat="1" ht="18.75" customHeight="1" x14ac:dyDescent="0.3">
      <c r="A30" s="386" t="s">
        <v>689</v>
      </c>
      <c r="B30" s="377">
        <v>1</v>
      </c>
      <c r="C30" s="377">
        <f t="shared" si="2"/>
        <v>476</v>
      </c>
      <c r="D30" s="377">
        <v>441</v>
      </c>
      <c r="E30" s="400">
        <v>35</v>
      </c>
      <c r="F30" s="388" t="s">
        <v>688</v>
      </c>
      <c r="G30" s="360">
        <f t="shared" si="5"/>
        <v>10.130000000000001</v>
      </c>
      <c r="H30" s="360">
        <f t="shared" si="3"/>
        <v>709.1</v>
      </c>
      <c r="I30" s="360">
        <f t="shared" si="4"/>
        <v>876.38</v>
      </c>
    </row>
    <row r="31" spans="1:9" s="126" customFormat="1" ht="18.75" customHeight="1" x14ac:dyDescent="0.3">
      <c r="A31" s="389" t="s">
        <v>692</v>
      </c>
      <c r="B31" s="377">
        <v>1</v>
      </c>
      <c r="C31" s="377">
        <f t="shared" si="2"/>
        <v>516</v>
      </c>
      <c r="D31" s="377">
        <v>504</v>
      </c>
      <c r="E31" s="400">
        <v>12</v>
      </c>
      <c r="F31" s="388" t="s">
        <v>688</v>
      </c>
      <c r="G31" s="360">
        <f t="shared" si="5"/>
        <v>8.86</v>
      </c>
      <c r="H31" s="360">
        <f t="shared" si="3"/>
        <v>212.64</v>
      </c>
      <c r="I31" s="360">
        <f t="shared" si="4"/>
        <v>262.8</v>
      </c>
    </row>
    <row r="32" spans="1:9" s="126" customFormat="1" ht="18.75" customHeight="1" x14ac:dyDescent="0.3">
      <c r="A32" s="389" t="s">
        <v>692</v>
      </c>
      <c r="B32" s="377">
        <v>1</v>
      </c>
      <c r="C32" s="377">
        <f t="shared" si="2"/>
        <v>511</v>
      </c>
      <c r="D32" s="377">
        <v>504</v>
      </c>
      <c r="E32" s="400">
        <v>7</v>
      </c>
      <c r="F32" s="388" t="s">
        <v>688</v>
      </c>
      <c r="G32" s="360">
        <f t="shared" si="5"/>
        <v>8.86</v>
      </c>
      <c r="H32" s="360">
        <f t="shared" si="3"/>
        <v>124.04</v>
      </c>
      <c r="I32" s="360">
        <f t="shared" si="4"/>
        <v>153.30000000000001</v>
      </c>
    </row>
    <row r="33" spans="1:9" ht="49.5" customHeight="1" x14ac:dyDescent="0.25">
      <c r="A33" s="396" t="s">
        <v>17</v>
      </c>
      <c r="B33" s="397">
        <f>SUM(B34:B111)</f>
        <v>78</v>
      </c>
      <c r="C33" s="397"/>
      <c r="D33" s="397"/>
      <c r="E33" s="397">
        <f t="shared" ref="E33:I33" si="6">SUM(E34:E111)</f>
        <v>6305.68</v>
      </c>
      <c r="F33" s="397"/>
      <c r="G33" s="397"/>
      <c r="H33" s="398">
        <f t="shared" si="6"/>
        <v>81212.12000000001</v>
      </c>
      <c r="I33" s="398">
        <f t="shared" si="6"/>
        <v>100370.09000000001</v>
      </c>
    </row>
    <row r="34" spans="1:9" s="126" customFormat="1" ht="18.75" customHeight="1" x14ac:dyDescent="0.3">
      <c r="A34" s="389" t="s">
        <v>699</v>
      </c>
      <c r="B34" s="377">
        <v>1</v>
      </c>
      <c r="C34" s="377">
        <f t="shared" ref="C34:C43" si="7">D34+E34</f>
        <v>526</v>
      </c>
      <c r="D34" s="377">
        <v>504</v>
      </c>
      <c r="E34" s="400">
        <v>22</v>
      </c>
      <c r="F34" s="390" t="s">
        <v>700</v>
      </c>
      <c r="G34" s="360">
        <f>ROUND(F34*3/D34,2)</f>
        <v>5.86</v>
      </c>
      <c r="H34" s="360">
        <f>ROUND(E34*G34*2,2)</f>
        <v>257.83999999999997</v>
      </c>
      <c r="I34" s="360">
        <f>ROUND(H34*1.2359,2)</f>
        <v>318.66000000000003</v>
      </c>
    </row>
    <row r="35" spans="1:9" s="126" customFormat="1" ht="18.75" customHeight="1" x14ac:dyDescent="0.3">
      <c r="A35" s="386" t="s">
        <v>701</v>
      </c>
      <c r="B35" s="377">
        <v>1</v>
      </c>
      <c r="C35" s="377">
        <f t="shared" si="7"/>
        <v>486</v>
      </c>
      <c r="D35" s="377">
        <v>441</v>
      </c>
      <c r="E35" s="399">
        <v>45</v>
      </c>
      <c r="F35" s="388" t="s">
        <v>702</v>
      </c>
      <c r="G35" s="360">
        <f t="shared" ref="G35:G103" si="8">ROUND(F35*3/D35,2)</f>
        <v>5.9</v>
      </c>
      <c r="H35" s="360">
        <f t="shared" ref="H35:H91" si="9">ROUND(E35*G35*2,2)</f>
        <v>531</v>
      </c>
      <c r="I35" s="360">
        <f t="shared" ref="I35:I103" si="10">ROUND(H35*1.2359,2)</f>
        <v>656.26</v>
      </c>
    </row>
    <row r="36" spans="1:9" s="126" customFormat="1" ht="18.75" customHeight="1" x14ac:dyDescent="0.3">
      <c r="A36" s="386" t="s">
        <v>703</v>
      </c>
      <c r="B36" s="377">
        <v>1</v>
      </c>
      <c r="C36" s="377">
        <f t="shared" si="7"/>
        <v>512</v>
      </c>
      <c r="D36" s="377">
        <v>504</v>
      </c>
      <c r="E36" s="401">
        <v>8</v>
      </c>
      <c r="F36" s="388" t="s">
        <v>700</v>
      </c>
      <c r="G36" s="360">
        <f t="shared" si="8"/>
        <v>5.86</v>
      </c>
      <c r="H36" s="360">
        <f t="shared" si="9"/>
        <v>93.76</v>
      </c>
      <c r="I36" s="360">
        <f t="shared" si="10"/>
        <v>115.88</v>
      </c>
    </row>
    <row r="37" spans="1:9" s="126" customFormat="1" ht="18.75" customHeight="1" x14ac:dyDescent="0.3">
      <c r="A37" s="386" t="s">
        <v>704</v>
      </c>
      <c r="B37" s="377">
        <v>1</v>
      </c>
      <c r="C37" s="377">
        <f t="shared" si="7"/>
        <v>508</v>
      </c>
      <c r="D37" s="377">
        <v>504</v>
      </c>
      <c r="E37" s="401">
        <v>4</v>
      </c>
      <c r="F37" s="388" t="s">
        <v>705</v>
      </c>
      <c r="G37" s="360">
        <f t="shared" si="8"/>
        <v>5.92</v>
      </c>
      <c r="H37" s="360">
        <f t="shared" si="9"/>
        <v>47.36</v>
      </c>
      <c r="I37" s="360">
        <f t="shared" si="10"/>
        <v>58.53</v>
      </c>
    </row>
    <row r="38" spans="1:9" s="126" customFormat="1" ht="18.75" customHeight="1" x14ac:dyDescent="0.3">
      <c r="A38" s="386" t="s">
        <v>701</v>
      </c>
      <c r="B38" s="377">
        <v>1</v>
      </c>
      <c r="C38" s="377">
        <f t="shared" si="7"/>
        <v>566</v>
      </c>
      <c r="D38" s="377">
        <v>504</v>
      </c>
      <c r="E38" s="401">
        <v>62</v>
      </c>
      <c r="F38" s="388" t="s">
        <v>702</v>
      </c>
      <c r="G38" s="360">
        <f t="shared" si="8"/>
        <v>5.16</v>
      </c>
      <c r="H38" s="360">
        <f t="shared" si="9"/>
        <v>639.84</v>
      </c>
      <c r="I38" s="360">
        <f t="shared" si="10"/>
        <v>790.78</v>
      </c>
    </row>
    <row r="39" spans="1:9" s="126" customFormat="1" ht="18.75" customHeight="1" x14ac:dyDescent="0.3">
      <c r="A39" s="386" t="s">
        <v>704</v>
      </c>
      <c r="B39" s="377">
        <v>1</v>
      </c>
      <c r="C39" s="377">
        <f t="shared" si="7"/>
        <v>456</v>
      </c>
      <c r="D39" s="377">
        <v>441</v>
      </c>
      <c r="E39" s="399">
        <v>15</v>
      </c>
      <c r="F39" s="388" t="s">
        <v>702</v>
      </c>
      <c r="G39" s="360">
        <f>ROUND(F39*3/D39,2)</f>
        <v>5.9</v>
      </c>
      <c r="H39" s="360">
        <f t="shared" si="9"/>
        <v>177</v>
      </c>
      <c r="I39" s="360">
        <f t="shared" si="10"/>
        <v>218.75</v>
      </c>
    </row>
    <row r="40" spans="1:9" s="126" customFormat="1" ht="18.75" customHeight="1" x14ac:dyDescent="0.3">
      <c r="A40" s="386" t="s">
        <v>704</v>
      </c>
      <c r="B40" s="377">
        <v>1</v>
      </c>
      <c r="C40" s="377">
        <f t="shared" si="7"/>
        <v>573</v>
      </c>
      <c r="D40" s="377">
        <v>504</v>
      </c>
      <c r="E40" s="401">
        <v>69</v>
      </c>
      <c r="F40" s="388" t="s">
        <v>706</v>
      </c>
      <c r="G40" s="360">
        <f t="shared" si="8"/>
        <v>6.01</v>
      </c>
      <c r="H40" s="360">
        <f t="shared" si="9"/>
        <v>829.38</v>
      </c>
      <c r="I40" s="360">
        <f t="shared" si="10"/>
        <v>1025.03</v>
      </c>
    </row>
    <row r="41" spans="1:9" s="126" customFormat="1" ht="18.75" customHeight="1" x14ac:dyDescent="0.3">
      <c r="A41" s="386" t="s">
        <v>699</v>
      </c>
      <c r="B41" s="377">
        <v>1</v>
      </c>
      <c r="C41" s="377">
        <f t="shared" si="7"/>
        <v>506</v>
      </c>
      <c r="D41" s="377">
        <v>504</v>
      </c>
      <c r="E41" s="399">
        <v>2</v>
      </c>
      <c r="F41" s="388" t="s">
        <v>705</v>
      </c>
      <c r="G41" s="360">
        <f t="shared" si="8"/>
        <v>5.92</v>
      </c>
      <c r="H41" s="360">
        <f t="shared" si="9"/>
        <v>23.68</v>
      </c>
      <c r="I41" s="360">
        <f t="shared" si="10"/>
        <v>29.27</v>
      </c>
    </row>
    <row r="42" spans="1:9" s="126" customFormat="1" ht="18.75" customHeight="1" x14ac:dyDescent="0.3">
      <c r="A42" s="386" t="s">
        <v>704</v>
      </c>
      <c r="B42" s="377">
        <v>1</v>
      </c>
      <c r="C42" s="377">
        <f t="shared" si="7"/>
        <v>448</v>
      </c>
      <c r="D42" s="377">
        <v>441</v>
      </c>
      <c r="E42" s="399">
        <v>7</v>
      </c>
      <c r="F42" s="388" t="s">
        <v>700</v>
      </c>
      <c r="G42" s="360">
        <f t="shared" si="8"/>
        <v>6.7</v>
      </c>
      <c r="H42" s="360">
        <f t="shared" si="9"/>
        <v>93.8</v>
      </c>
      <c r="I42" s="360">
        <f t="shared" si="10"/>
        <v>115.93</v>
      </c>
    </row>
    <row r="43" spans="1:9" s="126" customFormat="1" ht="18.75" customHeight="1" x14ac:dyDescent="0.3">
      <c r="A43" s="386" t="s">
        <v>704</v>
      </c>
      <c r="B43" s="377">
        <v>1</v>
      </c>
      <c r="C43" s="377">
        <f t="shared" si="7"/>
        <v>491</v>
      </c>
      <c r="D43" s="377">
        <v>441</v>
      </c>
      <c r="E43" s="401">
        <v>50</v>
      </c>
      <c r="F43" s="388" t="s">
        <v>700</v>
      </c>
      <c r="G43" s="360">
        <f t="shared" si="8"/>
        <v>6.7</v>
      </c>
      <c r="H43" s="360">
        <f t="shared" si="9"/>
        <v>670</v>
      </c>
      <c r="I43" s="360">
        <f t="shared" si="10"/>
        <v>828.05</v>
      </c>
    </row>
    <row r="44" spans="1:9" s="126" customFormat="1" ht="18.75" customHeight="1" x14ac:dyDescent="0.3">
      <c r="A44" s="386" t="s">
        <v>699</v>
      </c>
      <c r="B44" s="377">
        <v>1</v>
      </c>
      <c r="C44" s="377">
        <f>D44+E44</f>
        <v>526</v>
      </c>
      <c r="D44" s="377">
        <v>504</v>
      </c>
      <c r="E44" s="399">
        <v>22</v>
      </c>
      <c r="F44" s="388" t="s">
        <v>702</v>
      </c>
      <c r="G44" s="360">
        <f t="shared" si="8"/>
        <v>5.16</v>
      </c>
      <c r="H44" s="360">
        <f t="shared" si="9"/>
        <v>227.04</v>
      </c>
      <c r="I44" s="360">
        <f t="shared" si="10"/>
        <v>280.60000000000002</v>
      </c>
    </row>
    <row r="45" spans="1:9" s="126" customFormat="1" ht="18.75" customHeight="1" x14ac:dyDescent="0.3">
      <c r="A45" s="386" t="s">
        <v>699</v>
      </c>
      <c r="B45" s="377">
        <v>1</v>
      </c>
      <c r="C45" s="377">
        <f>D45+E45</f>
        <v>514</v>
      </c>
      <c r="D45" s="377">
        <v>504</v>
      </c>
      <c r="E45" s="401">
        <v>10</v>
      </c>
      <c r="F45" s="388" t="s">
        <v>700</v>
      </c>
      <c r="G45" s="360">
        <f t="shared" si="8"/>
        <v>5.86</v>
      </c>
      <c r="H45" s="360">
        <f t="shared" si="9"/>
        <v>117.2</v>
      </c>
      <c r="I45" s="360">
        <f t="shared" si="10"/>
        <v>144.85</v>
      </c>
    </row>
    <row r="46" spans="1:9" s="126" customFormat="1" ht="18.75" customHeight="1" x14ac:dyDescent="0.3">
      <c r="A46" s="386" t="s">
        <v>704</v>
      </c>
      <c r="B46" s="377">
        <v>1</v>
      </c>
      <c r="C46" s="377">
        <f t="shared" ref="C46:C69" si="11">D46+E46</f>
        <v>504</v>
      </c>
      <c r="D46" s="377">
        <v>441</v>
      </c>
      <c r="E46" s="399">
        <v>63</v>
      </c>
      <c r="F46" s="388" t="s">
        <v>702</v>
      </c>
      <c r="G46" s="360">
        <f t="shared" si="8"/>
        <v>5.9</v>
      </c>
      <c r="H46" s="360">
        <f t="shared" si="9"/>
        <v>743.4</v>
      </c>
      <c r="I46" s="360">
        <f t="shared" si="10"/>
        <v>918.77</v>
      </c>
    </row>
    <row r="47" spans="1:9" s="126" customFormat="1" ht="18.75" customHeight="1" x14ac:dyDescent="0.3">
      <c r="A47" s="386" t="s">
        <v>704</v>
      </c>
      <c r="B47" s="377">
        <v>1</v>
      </c>
      <c r="C47" s="377">
        <f t="shared" si="11"/>
        <v>489</v>
      </c>
      <c r="D47" s="377">
        <v>441</v>
      </c>
      <c r="E47" s="401">
        <v>48</v>
      </c>
      <c r="F47" s="388" t="s">
        <v>700</v>
      </c>
      <c r="G47" s="360">
        <f t="shared" si="8"/>
        <v>6.7</v>
      </c>
      <c r="H47" s="360">
        <f t="shared" si="9"/>
        <v>643.20000000000005</v>
      </c>
      <c r="I47" s="360">
        <f t="shared" si="10"/>
        <v>794.93</v>
      </c>
    </row>
    <row r="48" spans="1:9" s="126" customFormat="1" ht="18.75" customHeight="1" x14ac:dyDescent="0.3">
      <c r="A48" s="386" t="s">
        <v>707</v>
      </c>
      <c r="B48" s="377">
        <v>1</v>
      </c>
      <c r="C48" s="377">
        <f t="shared" si="11"/>
        <v>504</v>
      </c>
      <c r="D48" s="377">
        <v>441</v>
      </c>
      <c r="E48" s="399">
        <v>63</v>
      </c>
      <c r="F48" s="388" t="s">
        <v>700</v>
      </c>
      <c r="G48" s="360">
        <f t="shared" si="8"/>
        <v>6.7</v>
      </c>
      <c r="H48" s="360">
        <f t="shared" si="9"/>
        <v>844.2</v>
      </c>
      <c r="I48" s="360">
        <f t="shared" si="10"/>
        <v>1043.3499999999999</v>
      </c>
    </row>
    <row r="49" spans="1:9" s="126" customFormat="1" ht="18.75" customHeight="1" x14ac:dyDescent="0.3">
      <c r="A49" s="386" t="s">
        <v>699</v>
      </c>
      <c r="B49" s="377">
        <v>1</v>
      </c>
      <c r="C49" s="377">
        <f t="shared" si="11"/>
        <v>520</v>
      </c>
      <c r="D49" s="377">
        <v>504</v>
      </c>
      <c r="E49" s="401">
        <v>16</v>
      </c>
      <c r="F49" s="388" t="s">
        <v>700</v>
      </c>
      <c r="G49" s="360">
        <f t="shared" si="8"/>
        <v>5.86</v>
      </c>
      <c r="H49" s="360">
        <f t="shared" si="9"/>
        <v>187.52</v>
      </c>
      <c r="I49" s="360">
        <f t="shared" si="10"/>
        <v>231.76</v>
      </c>
    </row>
    <row r="50" spans="1:9" s="126" customFormat="1" ht="18.75" customHeight="1" x14ac:dyDescent="0.3">
      <c r="A50" s="386" t="s">
        <v>707</v>
      </c>
      <c r="B50" s="377">
        <v>1</v>
      </c>
      <c r="C50" s="377">
        <f t="shared" si="11"/>
        <v>519</v>
      </c>
      <c r="D50" s="377">
        <v>441</v>
      </c>
      <c r="E50" s="399">
        <v>78</v>
      </c>
      <c r="F50" s="388" t="s">
        <v>700</v>
      </c>
      <c r="G50" s="360">
        <f t="shared" si="8"/>
        <v>6.7</v>
      </c>
      <c r="H50" s="360">
        <f t="shared" si="9"/>
        <v>1045.2</v>
      </c>
      <c r="I50" s="360">
        <f t="shared" si="10"/>
        <v>1291.76</v>
      </c>
    </row>
    <row r="51" spans="1:9" s="126" customFormat="1" ht="18.75" customHeight="1" x14ac:dyDescent="0.3">
      <c r="A51" s="386" t="s">
        <v>704</v>
      </c>
      <c r="B51" s="377">
        <v>1</v>
      </c>
      <c r="C51" s="377">
        <f t="shared" si="11"/>
        <v>662</v>
      </c>
      <c r="D51" s="377">
        <v>504</v>
      </c>
      <c r="E51" s="399">
        <v>158</v>
      </c>
      <c r="F51" s="388" t="s">
        <v>705</v>
      </c>
      <c r="G51" s="360">
        <f t="shared" si="8"/>
        <v>5.92</v>
      </c>
      <c r="H51" s="360">
        <f t="shared" si="9"/>
        <v>1870.72</v>
      </c>
      <c r="I51" s="360">
        <f t="shared" si="10"/>
        <v>2312.02</v>
      </c>
    </row>
    <row r="52" spans="1:9" s="126" customFormat="1" ht="18.75" customHeight="1" x14ac:dyDescent="0.3">
      <c r="A52" s="386" t="s">
        <v>708</v>
      </c>
      <c r="B52" s="377">
        <v>1</v>
      </c>
      <c r="C52" s="377">
        <f t="shared" si="11"/>
        <v>531</v>
      </c>
      <c r="D52" s="377">
        <v>441</v>
      </c>
      <c r="E52" s="399">
        <v>90</v>
      </c>
      <c r="F52" s="388" t="s">
        <v>700</v>
      </c>
      <c r="G52" s="360">
        <f t="shared" si="8"/>
        <v>6.7</v>
      </c>
      <c r="H52" s="360">
        <f t="shared" si="9"/>
        <v>1206</v>
      </c>
      <c r="I52" s="360">
        <f t="shared" si="10"/>
        <v>1490.5</v>
      </c>
    </row>
    <row r="53" spans="1:9" s="126" customFormat="1" ht="18.75" customHeight="1" x14ac:dyDescent="0.3">
      <c r="A53" s="386" t="s">
        <v>708</v>
      </c>
      <c r="B53" s="377">
        <v>1</v>
      </c>
      <c r="C53" s="377">
        <f t="shared" si="11"/>
        <v>504</v>
      </c>
      <c r="D53" s="377">
        <v>441</v>
      </c>
      <c r="E53" s="399">
        <v>63</v>
      </c>
      <c r="F53" s="388" t="s">
        <v>700</v>
      </c>
      <c r="G53" s="360">
        <f t="shared" si="8"/>
        <v>6.7</v>
      </c>
      <c r="H53" s="360">
        <f t="shared" si="9"/>
        <v>844.2</v>
      </c>
      <c r="I53" s="360">
        <f t="shared" si="10"/>
        <v>1043.3499999999999</v>
      </c>
    </row>
    <row r="54" spans="1:9" s="126" customFormat="1" ht="17.25" x14ac:dyDescent="0.3">
      <c r="A54" s="386" t="s">
        <v>707</v>
      </c>
      <c r="B54" s="377">
        <v>1</v>
      </c>
      <c r="C54" s="377">
        <f t="shared" si="11"/>
        <v>509</v>
      </c>
      <c r="D54" s="377">
        <v>504</v>
      </c>
      <c r="E54" s="399">
        <v>5</v>
      </c>
      <c r="F54" s="388" t="s">
        <v>700</v>
      </c>
      <c r="G54" s="360">
        <f t="shared" si="8"/>
        <v>5.86</v>
      </c>
      <c r="H54" s="360">
        <f t="shared" si="9"/>
        <v>58.6</v>
      </c>
      <c r="I54" s="360">
        <f t="shared" si="10"/>
        <v>72.42</v>
      </c>
    </row>
    <row r="55" spans="1:9" s="126" customFormat="1" ht="17.25" x14ac:dyDescent="0.3">
      <c r="A55" s="386" t="s">
        <v>708</v>
      </c>
      <c r="B55" s="377">
        <v>1</v>
      </c>
      <c r="C55" s="377">
        <f t="shared" si="11"/>
        <v>600</v>
      </c>
      <c r="D55" s="377">
        <v>441</v>
      </c>
      <c r="E55" s="399">
        <v>159</v>
      </c>
      <c r="F55" s="388" t="s">
        <v>705</v>
      </c>
      <c r="G55" s="360">
        <f t="shared" si="8"/>
        <v>6.77</v>
      </c>
      <c r="H55" s="360">
        <f t="shared" si="9"/>
        <v>2152.86</v>
      </c>
      <c r="I55" s="360">
        <f t="shared" si="10"/>
        <v>2660.72</v>
      </c>
    </row>
    <row r="56" spans="1:9" s="126" customFormat="1" ht="17.25" x14ac:dyDescent="0.3">
      <c r="A56" s="386" t="s">
        <v>708</v>
      </c>
      <c r="B56" s="377">
        <v>1</v>
      </c>
      <c r="C56" s="377">
        <f t="shared" si="11"/>
        <v>536</v>
      </c>
      <c r="D56" s="377">
        <v>441</v>
      </c>
      <c r="E56" s="399">
        <v>95</v>
      </c>
      <c r="F56" s="388" t="s">
        <v>705</v>
      </c>
      <c r="G56" s="360">
        <f t="shared" si="8"/>
        <v>6.77</v>
      </c>
      <c r="H56" s="360">
        <f t="shared" si="9"/>
        <v>1286.3</v>
      </c>
      <c r="I56" s="360">
        <f t="shared" si="10"/>
        <v>1589.74</v>
      </c>
    </row>
    <row r="57" spans="1:9" s="126" customFormat="1" ht="17.25" x14ac:dyDescent="0.3">
      <c r="A57" s="386" t="s">
        <v>708</v>
      </c>
      <c r="B57" s="377">
        <v>1</v>
      </c>
      <c r="C57" s="377">
        <f t="shared" si="11"/>
        <v>541</v>
      </c>
      <c r="D57" s="377">
        <v>441</v>
      </c>
      <c r="E57" s="399">
        <v>100</v>
      </c>
      <c r="F57" s="388" t="s">
        <v>700</v>
      </c>
      <c r="G57" s="360">
        <f t="shared" si="8"/>
        <v>6.7</v>
      </c>
      <c r="H57" s="360">
        <f t="shared" si="9"/>
        <v>1340</v>
      </c>
      <c r="I57" s="360">
        <f t="shared" si="10"/>
        <v>1656.11</v>
      </c>
    </row>
    <row r="58" spans="1:9" s="126" customFormat="1" ht="17.25" x14ac:dyDescent="0.3">
      <c r="A58" s="386" t="s">
        <v>708</v>
      </c>
      <c r="B58" s="377">
        <v>1</v>
      </c>
      <c r="C58" s="377">
        <f t="shared" si="11"/>
        <v>480</v>
      </c>
      <c r="D58" s="377">
        <v>441</v>
      </c>
      <c r="E58" s="401">
        <v>39</v>
      </c>
      <c r="F58" s="388" t="s">
        <v>705</v>
      </c>
      <c r="G58" s="360">
        <f t="shared" si="8"/>
        <v>6.77</v>
      </c>
      <c r="H58" s="360">
        <f t="shared" si="9"/>
        <v>528.05999999999995</v>
      </c>
      <c r="I58" s="360">
        <f t="shared" si="10"/>
        <v>652.63</v>
      </c>
    </row>
    <row r="59" spans="1:9" s="126" customFormat="1" ht="18.75" customHeight="1" x14ac:dyDescent="0.3">
      <c r="A59" s="386" t="s">
        <v>708</v>
      </c>
      <c r="B59" s="377">
        <v>1</v>
      </c>
      <c r="C59" s="377">
        <f t="shared" si="11"/>
        <v>570</v>
      </c>
      <c r="D59" s="377">
        <v>441</v>
      </c>
      <c r="E59" s="399">
        <v>129</v>
      </c>
      <c r="F59" s="388" t="s">
        <v>700</v>
      </c>
      <c r="G59" s="360">
        <f t="shared" si="8"/>
        <v>6.7</v>
      </c>
      <c r="H59" s="360">
        <f t="shared" si="9"/>
        <v>1728.6</v>
      </c>
      <c r="I59" s="360">
        <f t="shared" si="10"/>
        <v>2136.38</v>
      </c>
    </row>
    <row r="60" spans="1:9" s="126" customFormat="1" ht="18.75" customHeight="1" x14ac:dyDescent="0.3">
      <c r="A60" s="386" t="s">
        <v>708</v>
      </c>
      <c r="B60" s="377">
        <v>1</v>
      </c>
      <c r="C60" s="377">
        <f t="shared" si="11"/>
        <v>580</v>
      </c>
      <c r="D60" s="377">
        <v>441</v>
      </c>
      <c r="E60" s="399">
        <v>139</v>
      </c>
      <c r="F60" s="388" t="s">
        <v>702</v>
      </c>
      <c r="G60" s="360">
        <f t="shared" si="8"/>
        <v>5.9</v>
      </c>
      <c r="H60" s="360">
        <f t="shared" si="9"/>
        <v>1640.2</v>
      </c>
      <c r="I60" s="360">
        <f t="shared" si="10"/>
        <v>2027.12</v>
      </c>
    </row>
    <row r="61" spans="1:9" s="126" customFormat="1" ht="18.75" customHeight="1" x14ac:dyDescent="0.3">
      <c r="A61" s="386" t="s">
        <v>708</v>
      </c>
      <c r="B61" s="377">
        <v>1</v>
      </c>
      <c r="C61" s="377">
        <f t="shared" si="11"/>
        <v>498</v>
      </c>
      <c r="D61" s="377">
        <v>441</v>
      </c>
      <c r="E61" s="399">
        <v>57</v>
      </c>
      <c r="F61" s="388" t="s">
        <v>700</v>
      </c>
      <c r="G61" s="360">
        <f t="shared" si="8"/>
        <v>6.7</v>
      </c>
      <c r="H61" s="360">
        <f t="shared" si="9"/>
        <v>763.8</v>
      </c>
      <c r="I61" s="360">
        <f t="shared" si="10"/>
        <v>943.98</v>
      </c>
    </row>
    <row r="62" spans="1:9" s="126" customFormat="1" ht="18.75" customHeight="1" x14ac:dyDescent="0.3">
      <c r="A62" s="389" t="s">
        <v>709</v>
      </c>
      <c r="B62" s="377">
        <v>1</v>
      </c>
      <c r="C62" s="377">
        <f t="shared" si="11"/>
        <v>800</v>
      </c>
      <c r="D62" s="377">
        <v>441</v>
      </c>
      <c r="E62" s="400">
        <v>359</v>
      </c>
      <c r="F62" s="390" t="s">
        <v>700</v>
      </c>
      <c r="G62" s="360">
        <f t="shared" si="8"/>
        <v>6.7</v>
      </c>
      <c r="H62" s="360">
        <f t="shared" si="9"/>
        <v>4810.6000000000004</v>
      </c>
      <c r="I62" s="360">
        <f t="shared" si="10"/>
        <v>5945.42</v>
      </c>
    </row>
    <row r="63" spans="1:9" s="126" customFormat="1" ht="18.75" customHeight="1" x14ac:dyDescent="0.3">
      <c r="A63" s="386" t="s">
        <v>704</v>
      </c>
      <c r="B63" s="377">
        <v>1</v>
      </c>
      <c r="C63" s="377">
        <f t="shared" si="11"/>
        <v>696</v>
      </c>
      <c r="D63" s="377">
        <v>441</v>
      </c>
      <c r="E63" s="399">
        <v>255</v>
      </c>
      <c r="F63" s="388" t="s">
        <v>702</v>
      </c>
      <c r="G63" s="360">
        <f t="shared" si="8"/>
        <v>5.9</v>
      </c>
      <c r="H63" s="360">
        <f t="shared" si="9"/>
        <v>3009</v>
      </c>
      <c r="I63" s="360">
        <f t="shared" si="10"/>
        <v>3718.82</v>
      </c>
    </row>
    <row r="64" spans="1:9" s="126" customFormat="1" ht="18.75" customHeight="1" x14ac:dyDescent="0.3">
      <c r="A64" s="389" t="s">
        <v>710</v>
      </c>
      <c r="B64" s="377">
        <v>1</v>
      </c>
      <c r="C64" s="377">
        <f t="shared" si="11"/>
        <v>507</v>
      </c>
      <c r="D64" s="377">
        <v>504</v>
      </c>
      <c r="E64" s="400">
        <v>3</v>
      </c>
      <c r="F64" s="390" t="s">
        <v>700</v>
      </c>
      <c r="G64" s="360">
        <f t="shared" si="8"/>
        <v>5.86</v>
      </c>
      <c r="H64" s="360">
        <f t="shared" si="9"/>
        <v>35.159999999999997</v>
      </c>
      <c r="I64" s="360">
        <f t="shared" si="10"/>
        <v>43.45</v>
      </c>
    </row>
    <row r="65" spans="1:9" s="126" customFormat="1" ht="18.75" customHeight="1" x14ac:dyDescent="0.3">
      <c r="A65" s="389" t="s">
        <v>710</v>
      </c>
      <c r="B65" s="377">
        <v>1</v>
      </c>
      <c r="C65" s="377">
        <f t="shared" si="11"/>
        <v>508</v>
      </c>
      <c r="D65" s="377">
        <v>504</v>
      </c>
      <c r="E65" s="399">
        <v>4</v>
      </c>
      <c r="F65" s="388" t="s">
        <v>700</v>
      </c>
      <c r="G65" s="360">
        <f t="shared" si="8"/>
        <v>5.86</v>
      </c>
      <c r="H65" s="360">
        <f t="shared" si="9"/>
        <v>46.88</v>
      </c>
      <c r="I65" s="360">
        <f t="shared" si="10"/>
        <v>57.94</v>
      </c>
    </row>
    <row r="66" spans="1:9" s="126" customFormat="1" ht="18.75" customHeight="1" x14ac:dyDescent="0.3">
      <c r="A66" s="389" t="s">
        <v>710</v>
      </c>
      <c r="B66" s="377">
        <v>1</v>
      </c>
      <c r="C66" s="377">
        <f t="shared" si="11"/>
        <v>510</v>
      </c>
      <c r="D66" s="377">
        <v>504</v>
      </c>
      <c r="E66" s="399">
        <v>6</v>
      </c>
      <c r="F66" s="388" t="s">
        <v>700</v>
      </c>
      <c r="G66" s="360">
        <f t="shared" si="8"/>
        <v>5.86</v>
      </c>
      <c r="H66" s="360">
        <f t="shared" si="9"/>
        <v>70.319999999999993</v>
      </c>
      <c r="I66" s="360">
        <f t="shared" si="10"/>
        <v>86.91</v>
      </c>
    </row>
    <row r="67" spans="1:9" s="126" customFormat="1" ht="18.75" customHeight="1" x14ac:dyDescent="0.3">
      <c r="A67" s="389" t="s">
        <v>709</v>
      </c>
      <c r="B67" s="377">
        <v>1</v>
      </c>
      <c r="C67" s="377">
        <f t="shared" si="11"/>
        <v>825</v>
      </c>
      <c r="D67" s="377">
        <v>441</v>
      </c>
      <c r="E67" s="400">
        <v>384</v>
      </c>
      <c r="F67" s="390" t="s">
        <v>700</v>
      </c>
      <c r="G67" s="360">
        <f t="shared" si="8"/>
        <v>6.7</v>
      </c>
      <c r="H67" s="360">
        <f t="shared" si="9"/>
        <v>5145.6000000000004</v>
      </c>
      <c r="I67" s="360">
        <f t="shared" si="10"/>
        <v>6359.45</v>
      </c>
    </row>
    <row r="68" spans="1:9" s="126" customFormat="1" ht="18.75" customHeight="1" x14ac:dyDescent="0.3">
      <c r="A68" s="386" t="s">
        <v>710</v>
      </c>
      <c r="B68" s="377">
        <v>1</v>
      </c>
      <c r="C68" s="377">
        <f t="shared" si="11"/>
        <v>510</v>
      </c>
      <c r="D68" s="377">
        <v>504</v>
      </c>
      <c r="E68" s="399">
        <v>6</v>
      </c>
      <c r="F68" s="388" t="s">
        <v>700</v>
      </c>
      <c r="G68" s="360">
        <f t="shared" si="8"/>
        <v>5.86</v>
      </c>
      <c r="H68" s="360">
        <f t="shared" si="9"/>
        <v>70.319999999999993</v>
      </c>
      <c r="I68" s="360">
        <f t="shared" si="10"/>
        <v>86.91</v>
      </c>
    </row>
    <row r="69" spans="1:9" s="126" customFormat="1" ht="18.75" customHeight="1" x14ac:dyDescent="0.3">
      <c r="A69" s="389" t="s">
        <v>709</v>
      </c>
      <c r="B69" s="377">
        <v>1</v>
      </c>
      <c r="C69" s="377">
        <f t="shared" si="11"/>
        <v>599</v>
      </c>
      <c r="D69" s="377">
        <v>441</v>
      </c>
      <c r="E69" s="400">
        <v>158</v>
      </c>
      <c r="F69" s="390" t="s">
        <v>700</v>
      </c>
      <c r="G69" s="360">
        <f t="shared" si="8"/>
        <v>6.7</v>
      </c>
      <c r="H69" s="360">
        <f t="shared" si="9"/>
        <v>2117.1999999999998</v>
      </c>
      <c r="I69" s="360">
        <f t="shared" si="10"/>
        <v>2616.65</v>
      </c>
    </row>
    <row r="70" spans="1:9" s="126" customFormat="1" ht="18.75" customHeight="1" x14ac:dyDescent="0.3">
      <c r="A70" s="386" t="s">
        <v>711</v>
      </c>
      <c r="B70" s="377">
        <v>1</v>
      </c>
      <c r="C70" s="377">
        <f>D70+E70</f>
        <v>547</v>
      </c>
      <c r="D70" s="377">
        <v>504</v>
      </c>
      <c r="E70" s="399">
        <v>43</v>
      </c>
      <c r="F70" s="388" t="s">
        <v>700</v>
      </c>
      <c r="G70" s="360">
        <f t="shared" si="8"/>
        <v>5.86</v>
      </c>
      <c r="H70" s="360">
        <f t="shared" si="9"/>
        <v>503.96</v>
      </c>
      <c r="I70" s="360">
        <f t="shared" si="10"/>
        <v>622.84</v>
      </c>
    </row>
    <row r="71" spans="1:9" s="126" customFormat="1" ht="18.75" customHeight="1" x14ac:dyDescent="0.3">
      <c r="A71" s="389" t="s">
        <v>709</v>
      </c>
      <c r="B71" s="377">
        <v>1</v>
      </c>
      <c r="C71" s="377">
        <f>D71+E71</f>
        <v>678</v>
      </c>
      <c r="D71" s="377">
        <v>441</v>
      </c>
      <c r="E71" s="400">
        <v>237</v>
      </c>
      <c r="F71" s="390" t="s">
        <v>700</v>
      </c>
      <c r="G71" s="360">
        <f t="shared" si="8"/>
        <v>6.7</v>
      </c>
      <c r="H71" s="360">
        <f t="shared" si="9"/>
        <v>3175.8</v>
      </c>
      <c r="I71" s="360">
        <f t="shared" si="10"/>
        <v>3924.97</v>
      </c>
    </row>
    <row r="72" spans="1:9" s="126" customFormat="1" ht="18.75" customHeight="1" x14ac:dyDescent="0.3">
      <c r="A72" s="386" t="s">
        <v>711</v>
      </c>
      <c r="B72" s="377">
        <v>1</v>
      </c>
      <c r="C72" s="377">
        <f t="shared" ref="C72:C93" si="12">D72+E72</f>
        <v>561</v>
      </c>
      <c r="D72" s="377">
        <v>504</v>
      </c>
      <c r="E72" s="399">
        <v>57</v>
      </c>
      <c r="F72" s="388" t="s">
        <v>700</v>
      </c>
      <c r="G72" s="360">
        <f t="shared" si="8"/>
        <v>5.86</v>
      </c>
      <c r="H72" s="360">
        <f t="shared" si="9"/>
        <v>668.04</v>
      </c>
      <c r="I72" s="360">
        <f t="shared" si="10"/>
        <v>825.63</v>
      </c>
    </row>
    <row r="73" spans="1:9" s="126" customFormat="1" ht="18.75" customHeight="1" x14ac:dyDescent="0.3">
      <c r="A73" s="389" t="s">
        <v>709</v>
      </c>
      <c r="B73" s="377">
        <v>1</v>
      </c>
      <c r="C73" s="377">
        <f t="shared" si="12"/>
        <v>657</v>
      </c>
      <c r="D73" s="377">
        <v>441</v>
      </c>
      <c r="E73" s="400">
        <v>216</v>
      </c>
      <c r="F73" s="390" t="s">
        <v>700</v>
      </c>
      <c r="G73" s="360">
        <f t="shared" si="8"/>
        <v>6.7</v>
      </c>
      <c r="H73" s="360">
        <f t="shared" si="9"/>
        <v>2894.4</v>
      </c>
      <c r="I73" s="360">
        <f t="shared" si="10"/>
        <v>3577.19</v>
      </c>
    </row>
    <row r="74" spans="1:9" s="126" customFormat="1" ht="18.75" customHeight="1" x14ac:dyDescent="0.3">
      <c r="A74" s="386" t="s">
        <v>704</v>
      </c>
      <c r="B74" s="377">
        <v>1</v>
      </c>
      <c r="C74" s="377">
        <f t="shared" si="12"/>
        <v>527</v>
      </c>
      <c r="D74" s="377">
        <v>504</v>
      </c>
      <c r="E74" s="399">
        <v>23</v>
      </c>
      <c r="F74" s="388" t="s">
        <v>702</v>
      </c>
      <c r="G74" s="360">
        <f t="shared" si="8"/>
        <v>5.16</v>
      </c>
      <c r="H74" s="360">
        <f t="shared" si="9"/>
        <v>237.36</v>
      </c>
      <c r="I74" s="360">
        <f t="shared" si="10"/>
        <v>293.35000000000002</v>
      </c>
    </row>
    <row r="75" spans="1:9" s="126" customFormat="1" ht="18.75" customHeight="1" x14ac:dyDescent="0.3">
      <c r="A75" s="386" t="s">
        <v>701</v>
      </c>
      <c r="B75" s="377">
        <v>1</v>
      </c>
      <c r="C75" s="377">
        <f t="shared" si="12"/>
        <v>543</v>
      </c>
      <c r="D75" s="377">
        <v>504</v>
      </c>
      <c r="E75" s="399">
        <v>39</v>
      </c>
      <c r="F75" s="388" t="s">
        <v>700</v>
      </c>
      <c r="G75" s="360">
        <f t="shared" si="8"/>
        <v>5.86</v>
      </c>
      <c r="H75" s="360">
        <f t="shared" si="9"/>
        <v>457.08</v>
      </c>
      <c r="I75" s="360">
        <f t="shared" si="10"/>
        <v>564.91</v>
      </c>
    </row>
    <row r="76" spans="1:9" s="126" customFormat="1" ht="18.75" customHeight="1" x14ac:dyDescent="0.3">
      <c r="A76" s="389" t="s">
        <v>712</v>
      </c>
      <c r="B76" s="377">
        <v>1</v>
      </c>
      <c r="C76" s="377">
        <f t="shared" si="12"/>
        <v>614</v>
      </c>
      <c r="D76" s="377">
        <v>504</v>
      </c>
      <c r="E76" s="400">
        <v>110</v>
      </c>
      <c r="F76" s="390" t="s">
        <v>700</v>
      </c>
      <c r="G76" s="360">
        <f t="shared" si="8"/>
        <v>5.86</v>
      </c>
      <c r="H76" s="360">
        <f t="shared" si="9"/>
        <v>1289.2</v>
      </c>
      <c r="I76" s="360">
        <f t="shared" si="10"/>
        <v>1593.32</v>
      </c>
    </row>
    <row r="77" spans="1:9" s="126" customFormat="1" ht="18.75" customHeight="1" x14ac:dyDescent="0.3">
      <c r="A77" s="386" t="s">
        <v>703</v>
      </c>
      <c r="B77" s="377">
        <v>1</v>
      </c>
      <c r="C77" s="377">
        <f t="shared" si="12"/>
        <v>511.5</v>
      </c>
      <c r="D77" s="377">
        <v>504</v>
      </c>
      <c r="E77" s="399">
        <v>7.5</v>
      </c>
      <c r="F77" s="388" t="s">
        <v>700</v>
      </c>
      <c r="G77" s="360">
        <f t="shared" si="8"/>
        <v>5.86</v>
      </c>
      <c r="H77" s="360">
        <f t="shared" si="9"/>
        <v>87.9</v>
      </c>
      <c r="I77" s="360">
        <f t="shared" si="10"/>
        <v>108.64</v>
      </c>
    </row>
    <row r="78" spans="1:9" s="126" customFormat="1" ht="18.75" customHeight="1" x14ac:dyDescent="0.3">
      <c r="A78" s="386" t="s">
        <v>703</v>
      </c>
      <c r="B78" s="377">
        <v>1</v>
      </c>
      <c r="C78" s="377">
        <f t="shared" si="12"/>
        <v>508</v>
      </c>
      <c r="D78" s="377">
        <v>504</v>
      </c>
      <c r="E78" s="399">
        <v>4</v>
      </c>
      <c r="F78" s="388" t="s">
        <v>705</v>
      </c>
      <c r="G78" s="360">
        <f t="shared" si="8"/>
        <v>5.92</v>
      </c>
      <c r="H78" s="360">
        <f t="shared" si="9"/>
        <v>47.36</v>
      </c>
      <c r="I78" s="360">
        <f t="shared" si="10"/>
        <v>58.53</v>
      </c>
    </row>
    <row r="79" spans="1:9" s="126" customFormat="1" ht="18.75" customHeight="1" x14ac:dyDescent="0.3">
      <c r="A79" s="386" t="s">
        <v>713</v>
      </c>
      <c r="B79" s="377">
        <v>1</v>
      </c>
      <c r="C79" s="377">
        <f t="shared" si="12"/>
        <v>504</v>
      </c>
      <c r="D79" s="377">
        <v>441</v>
      </c>
      <c r="E79" s="399">
        <v>63</v>
      </c>
      <c r="F79" s="388" t="s">
        <v>700</v>
      </c>
      <c r="G79" s="360">
        <f t="shared" si="8"/>
        <v>6.7</v>
      </c>
      <c r="H79" s="360">
        <f t="shared" si="9"/>
        <v>844.2</v>
      </c>
      <c r="I79" s="360">
        <f t="shared" si="10"/>
        <v>1043.3499999999999</v>
      </c>
    </row>
    <row r="80" spans="1:9" s="126" customFormat="1" ht="17.25" x14ac:dyDescent="0.3">
      <c r="A80" s="386" t="s">
        <v>704</v>
      </c>
      <c r="B80" s="377">
        <v>1</v>
      </c>
      <c r="C80" s="377">
        <f t="shared" si="12"/>
        <v>510.5</v>
      </c>
      <c r="D80" s="377">
        <v>504</v>
      </c>
      <c r="E80" s="399">
        <v>6.5</v>
      </c>
      <c r="F80" s="388" t="s">
        <v>702</v>
      </c>
      <c r="G80" s="360">
        <f t="shared" si="8"/>
        <v>5.16</v>
      </c>
      <c r="H80" s="360">
        <f t="shared" si="9"/>
        <v>67.08</v>
      </c>
      <c r="I80" s="360">
        <f t="shared" si="10"/>
        <v>82.9</v>
      </c>
    </row>
    <row r="81" spans="1:9" s="126" customFormat="1" ht="17.25" x14ac:dyDescent="0.3">
      <c r="A81" s="386" t="s">
        <v>703</v>
      </c>
      <c r="B81" s="377">
        <v>1</v>
      </c>
      <c r="C81" s="377">
        <f t="shared" si="12"/>
        <v>508</v>
      </c>
      <c r="D81" s="377">
        <v>504</v>
      </c>
      <c r="E81" s="400">
        <v>4</v>
      </c>
      <c r="F81" s="390" t="s">
        <v>700</v>
      </c>
      <c r="G81" s="360">
        <f t="shared" si="8"/>
        <v>5.86</v>
      </c>
      <c r="H81" s="360">
        <f t="shared" si="9"/>
        <v>46.88</v>
      </c>
      <c r="I81" s="360">
        <f t="shared" si="10"/>
        <v>57.94</v>
      </c>
    </row>
    <row r="82" spans="1:9" s="126" customFormat="1" ht="17.25" x14ac:dyDescent="0.3">
      <c r="A82" s="386" t="s">
        <v>703</v>
      </c>
      <c r="B82" s="377">
        <v>1</v>
      </c>
      <c r="C82" s="377">
        <f t="shared" si="12"/>
        <v>641</v>
      </c>
      <c r="D82" s="377">
        <v>504</v>
      </c>
      <c r="E82" s="400">
        <v>137</v>
      </c>
      <c r="F82" s="390" t="s">
        <v>705</v>
      </c>
      <c r="G82" s="360">
        <f t="shared" si="8"/>
        <v>5.92</v>
      </c>
      <c r="H82" s="360">
        <f t="shared" si="9"/>
        <v>1622.08</v>
      </c>
      <c r="I82" s="360">
        <f t="shared" si="10"/>
        <v>2004.73</v>
      </c>
    </row>
    <row r="83" spans="1:9" s="126" customFormat="1" ht="17.25" x14ac:dyDescent="0.3">
      <c r="A83" s="389" t="s">
        <v>707</v>
      </c>
      <c r="B83" s="377">
        <v>1</v>
      </c>
      <c r="C83" s="377">
        <f t="shared" si="12"/>
        <v>561</v>
      </c>
      <c r="D83" s="377">
        <v>441</v>
      </c>
      <c r="E83" s="400">
        <v>120</v>
      </c>
      <c r="F83" s="390" t="s">
        <v>705</v>
      </c>
      <c r="G83" s="360">
        <f t="shared" si="8"/>
        <v>6.77</v>
      </c>
      <c r="H83" s="360">
        <f t="shared" si="9"/>
        <v>1624.8</v>
      </c>
      <c r="I83" s="360">
        <f t="shared" si="10"/>
        <v>2008.09</v>
      </c>
    </row>
    <row r="84" spans="1:9" s="126" customFormat="1" ht="18.75" customHeight="1" x14ac:dyDescent="0.3">
      <c r="A84" s="386" t="s">
        <v>714</v>
      </c>
      <c r="B84" s="377">
        <v>1</v>
      </c>
      <c r="C84" s="377">
        <f t="shared" si="12"/>
        <v>512</v>
      </c>
      <c r="D84" s="377">
        <v>504</v>
      </c>
      <c r="E84" s="399">
        <v>8</v>
      </c>
      <c r="F84" s="388" t="s">
        <v>702</v>
      </c>
      <c r="G84" s="360">
        <f t="shared" si="8"/>
        <v>5.16</v>
      </c>
      <c r="H84" s="360">
        <f t="shared" si="9"/>
        <v>82.56</v>
      </c>
      <c r="I84" s="360">
        <f t="shared" si="10"/>
        <v>102.04</v>
      </c>
    </row>
    <row r="85" spans="1:9" s="126" customFormat="1" ht="18.75" customHeight="1" x14ac:dyDescent="0.3">
      <c r="A85" s="386" t="s">
        <v>712</v>
      </c>
      <c r="B85" s="377">
        <v>1</v>
      </c>
      <c r="C85" s="377">
        <f t="shared" si="12"/>
        <v>512</v>
      </c>
      <c r="D85" s="377">
        <v>504</v>
      </c>
      <c r="E85" s="399">
        <v>8</v>
      </c>
      <c r="F85" s="388" t="s">
        <v>700</v>
      </c>
      <c r="G85" s="360">
        <f t="shared" si="8"/>
        <v>5.86</v>
      </c>
      <c r="H85" s="360">
        <f t="shared" si="9"/>
        <v>93.76</v>
      </c>
      <c r="I85" s="360">
        <f t="shared" si="10"/>
        <v>115.88</v>
      </c>
    </row>
    <row r="86" spans="1:9" s="126" customFormat="1" ht="18.75" customHeight="1" x14ac:dyDescent="0.3">
      <c r="A86" s="386" t="s">
        <v>712</v>
      </c>
      <c r="B86" s="377">
        <v>1</v>
      </c>
      <c r="C86" s="377">
        <f t="shared" si="12"/>
        <v>509.5</v>
      </c>
      <c r="D86" s="377">
        <v>504</v>
      </c>
      <c r="E86" s="399">
        <v>5.5</v>
      </c>
      <c r="F86" s="388" t="s">
        <v>705</v>
      </c>
      <c r="G86" s="360">
        <f t="shared" si="8"/>
        <v>5.92</v>
      </c>
      <c r="H86" s="360">
        <f t="shared" si="9"/>
        <v>65.12</v>
      </c>
      <c r="I86" s="360">
        <f t="shared" si="10"/>
        <v>80.48</v>
      </c>
    </row>
    <row r="87" spans="1:9" s="126" customFormat="1" ht="18.75" customHeight="1" x14ac:dyDescent="0.3">
      <c r="A87" s="386" t="s">
        <v>712</v>
      </c>
      <c r="B87" s="377">
        <v>1</v>
      </c>
      <c r="C87" s="377">
        <f t="shared" si="12"/>
        <v>511</v>
      </c>
      <c r="D87" s="377">
        <v>504</v>
      </c>
      <c r="E87" s="399">
        <v>7</v>
      </c>
      <c r="F87" s="388" t="s">
        <v>700</v>
      </c>
      <c r="G87" s="360">
        <f t="shared" si="8"/>
        <v>5.86</v>
      </c>
      <c r="H87" s="360">
        <f t="shared" si="9"/>
        <v>82.04</v>
      </c>
      <c r="I87" s="360">
        <f t="shared" si="10"/>
        <v>101.39</v>
      </c>
    </row>
    <row r="88" spans="1:9" s="126" customFormat="1" ht="18.75" customHeight="1" x14ac:dyDescent="0.3">
      <c r="A88" s="386" t="s">
        <v>712</v>
      </c>
      <c r="B88" s="377">
        <v>1</v>
      </c>
      <c r="C88" s="377">
        <f t="shared" si="12"/>
        <v>510</v>
      </c>
      <c r="D88" s="377">
        <v>504</v>
      </c>
      <c r="E88" s="401">
        <v>6</v>
      </c>
      <c r="F88" s="388" t="s">
        <v>700</v>
      </c>
      <c r="G88" s="360">
        <f t="shared" si="8"/>
        <v>5.86</v>
      </c>
      <c r="H88" s="360">
        <f t="shared" si="9"/>
        <v>70.319999999999993</v>
      </c>
      <c r="I88" s="360">
        <f t="shared" si="10"/>
        <v>86.91</v>
      </c>
    </row>
    <row r="89" spans="1:9" s="126" customFormat="1" ht="18.75" customHeight="1" x14ac:dyDescent="0.3">
      <c r="A89" s="386" t="s">
        <v>712</v>
      </c>
      <c r="B89" s="377">
        <v>1</v>
      </c>
      <c r="C89" s="377">
        <f t="shared" si="12"/>
        <v>506</v>
      </c>
      <c r="D89" s="377">
        <v>504</v>
      </c>
      <c r="E89" s="399">
        <v>2</v>
      </c>
      <c r="F89" s="388" t="s">
        <v>700</v>
      </c>
      <c r="G89" s="360">
        <f t="shared" si="8"/>
        <v>5.86</v>
      </c>
      <c r="H89" s="360">
        <f t="shared" si="9"/>
        <v>23.44</v>
      </c>
      <c r="I89" s="360">
        <f t="shared" si="10"/>
        <v>28.97</v>
      </c>
    </row>
    <row r="90" spans="1:9" s="126" customFormat="1" ht="18.75" customHeight="1" x14ac:dyDescent="0.3">
      <c r="A90" s="389" t="s">
        <v>704</v>
      </c>
      <c r="B90" s="377">
        <v>1</v>
      </c>
      <c r="C90" s="377">
        <f t="shared" si="12"/>
        <v>510</v>
      </c>
      <c r="D90" s="377">
        <v>504</v>
      </c>
      <c r="E90" s="399">
        <v>6</v>
      </c>
      <c r="F90" s="388" t="s">
        <v>702</v>
      </c>
      <c r="G90" s="360">
        <f t="shared" si="8"/>
        <v>5.16</v>
      </c>
      <c r="H90" s="360">
        <f t="shared" si="9"/>
        <v>61.92</v>
      </c>
      <c r="I90" s="360">
        <f t="shared" si="10"/>
        <v>76.53</v>
      </c>
    </row>
    <row r="91" spans="1:9" s="126" customFormat="1" ht="18.75" customHeight="1" x14ac:dyDescent="0.3">
      <c r="A91" s="389" t="s">
        <v>709</v>
      </c>
      <c r="B91" s="377">
        <v>1</v>
      </c>
      <c r="C91" s="377">
        <f t="shared" si="12"/>
        <v>527.18000000000006</v>
      </c>
      <c r="D91" s="377">
        <v>441</v>
      </c>
      <c r="E91" s="400">
        <v>86.18</v>
      </c>
      <c r="F91" s="390" t="s">
        <v>705</v>
      </c>
      <c r="G91" s="360">
        <f t="shared" si="8"/>
        <v>6.77</v>
      </c>
      <c r="H91" s="360">
        <f t="shared" si="9"/>
        <v>1166.8800000000001</v>
      </c>
      <c r="I91" s="360">
        <f t="shared" si="10"/>
        <v>1442.15</v>
      </c>
    </row>
    <row r="92" spans="1:9" s="126" customFormat="1" ht="18.75" customHeight="1" x14ac:dyDescent="0.3">
      <c r="A92" s="386" t="s">
        <v>701</v>
      </c>
      <c r="B92" s="377">
        <v>1</v>
      </c>
      <c r="C92" s="377">
        <f t="shared" si="12"/>
        <v>511</v>
      </c>
      <c r="D92" s="377">
        <v>506</v>
      </c>
      <c r="E92" s="399">
        <v>5</v>
      </c>
      <c r="F92" s="388" t="s">
        <v>702</v>
      </c>
      <c r="G92" s="360">
        <f t="shared" si="8"/>
        <v>5.14</v>
      </c>
      <c r="H92" s="360">
        <f>ROUND(E92*G92*2,2)</f>
        <v>51.4</v>
      </c>
      <c r="I92" s="360">
        <f t="shared" si="10"/>
        <v>63.53</v>
      </c>
    </row>
    <row r="93" spans="1:9" s="126" customFormat="1" ht="18.75" customHeight="1" x14ac:dyDescent="0.3">
      <c r="A93" s="389" t="s">
        <v>709</v>
      </c>
      <c r="B93" s="377">
        <v>1</v>
      </c>
      <c r="C93" s="377">
        <f t="shared" si="12"/>
        <v>623</v>
      </c>
      <c r="D93" s="377">
        <v>441</v>
      </c>
      <c r="E93" s="400">
        <v>182</v>
      </c>
      <c r="F93" s="390" t="s">
        <v>705</v>
      </c>
      <c r="G93" s="360">
        <f t="shared" si="8"/>
        <v>6.77</v>
      </c>
      <c r="H93" s="360">
        <f t="shared" ref="H93:H111" si="13">ROUND(E93*G93*2,2)</f>
        <v>2464.2800000000002</v>
      </c>
      <c r="I93" s="360">
        <f t="shared" si="10"/>
        <v>3045.6</v>
      </c>
    </row>
    <row r="94" spans="1:9" s="126" customFormat="1" ht="18.75" customHeight="1" x14ac:dyDescent="0.3">
      <c r="A94" s="389" t="s">
        <v>709</v>
      </c>
      <c r="B94" s="377">
        <v>1</v>
      </c>
      <c r="C94" s="377">
        <f>D94+E94</f>
        <v>789</v>
      </c>
      <c r="D94" s="377">
        <v>441</v>
      </c>
      <c r="E94" s="400">
        <v>348</v>
      </c>
      <c r="F94" s="390" t="s">
        <v>705</v>
      </c>
      <c r="G94" s="360">
        <f t="shared" si="8"/>
        <v>6.77</v>
      </c>
      <c r="H94" s="360">
        <f t="shared" si="13"/>
        <v>4711.92</v>
      </c>
      <c r="I94" s="360">
        <f t="shared" si="10"/>
        <v>5823.46</v>
      </c>
    </row>
    <row r="95" spans="1:9" s="126" customFormat="1" ht="18.75" customHeight="1" x14ac:dyDescent="0.3">
      <c r="A95" s="389" t="s">
        <v>709</v>
      </c>
      <c r="B95" s="377">
        <v>1</v>
      </c>
      <c r="C95" s="377">
        <f>D95+E95</f>
        <v>765</v>
      </c>
      <c r="D95" s="377">
        <v>441</v>
      </c>
      <c r="E95" s="400">
        <v>324</v>
      </c>
      <c r="F95" s="390" t="s">
        <v>705</v>
      </c>
      <c r="G95" s="360">
        <f t="shared" si="8"/>
        <v>6.77</v>
      </c>
      <c r="H95" s="360">
        <f t="shared" si="13"/>
        <v>4386.96</v>
      </c>
      <c r="I95" s="360">
        <f t="shared" si="10"/>
        <v>5421.84</v>
      </c>
    </row>
    <row r="96" spans="1:9" s="126" customFormat="1" ht="18.75" customHeight="1" x14ac:dyDescent="0.3">
      <c r="A96" s="389" t="s">
        <v>704</v>
      </c>
      <c r="B96" s="377">
        <v>1</v>
      </c>
      <c r="C96" s="377">
        <f t="shared" ref="C96:C111" si="14">D96+E96</f>
        <v>659</v>
      </c>
      <c r="D96" s="377">
        <v>441</v>
      </c>
      <c r="E96" s="400">
        <v>218</v>
      </c>
      <c r="F96" s="390" t="s">
        <v>705</v>
      </c>
      <c r="G96" s="360">
        <f t="shared" si="8"/>
        <v>6.77</v>
      </c>
      <c r="H96" s="360">
        <f t="shared" si="13"/>
        <v>2951.72</v>
      </c>
      <c r="I96" s="360">
        <f t="shared" si="10"/>
        <v>3648.03</v>
      </c>
    </row>
    <row r="97" spans="1:9" s="126" customFormat="1" ht="18.75" customHeight="1" x14ac:dyDescent="0.3">
      <c r="A97" s="389" t="s">
        <v>704</v>
      </c>
      <c r="B97" s="377">
        <v>1</v>
      </c>
      <c r="C97" s="377">
        <f t="shared" si="14"/>
        <v>565</v>
      </c>
      <c r="D97" s="377">
        <v>441</v>
      </c>
      <c r="E97" s="400">
        <v>124</v>
      </c>
      <c r="F97" s="390" t="s">
        <v>705</v>
      </c>
      <c r="G97" s="360">
        <f t="shared" si="8"/>
        <v>6.77</v>
      </c>
      <c r="H97" s="360">
        <f t="shared" si="13"/>
        <v>1678.96</v>
      </c>
      <c r="I97" s="360">
        <f t="shared" si="10"/>
        <v>2075.0300000000002</v>
      </c>
    </row>
    <row r="98" spans="1:9" s="126" customFormat="1" ht="18.75" customHeight="1" x14ac:dyDescent="0.3">
      <c r="A98" s="389" t="s">
        <v>715</v>
      </c>
      <c r="B98" s="377">
        <v>1</v>
      </c>
      <c r="C98" s="377">
        <f t="shared" si="14"/>
        <v>514</v>
      </c>
      <c r="D98" s="377">
        <v>504</v>
      </c>
      <c r="E98" s="400">
        <v>10</v>
      </c>
      <c r="F98" s="390" t="s">
        <v>700</v>
      </c>
      <c r="G98" s="360">
        <f t="shared" si="8"/>
        <v>5.86</v>
      </c>
      <c r="H98" s="360">
        <f t="shared" si="13"/>
        <v>117.2</v>
      </c>
      <c r="I98" s="360">
        <f t="shared" si="10"/>
        <v>144.85</v>
      </c>
    </row>
    <row r="99" spans="1:9" s="126" customFormat="1" ht="18.75" customHeight="1" x14ac:dyDescent="0.3">
      <c r="A99" s="389" t="s">
        <v>715</v>
      </c>
      <c r="B99" s="377">
        <v>1</v>
      </c>
      <c r="C99" s="377">
        <f t="shared" si="14"/>
        <v>705</v>
      </c>
      <c r="D99" s="377">
        <v>504</v>
      </c>
      <c r="E99" s="400">
        <v>201</v>
      </c>
      <c r="F99" s="390" t="s">
        <v>700</v>
      </c>
      <c r="G99" s="360">
        <f t="shared" si="8"/>
        <v>5.86</v>
      </c>
      <c r="H99" s="360">
        <f t="shared" si="13"/>
        <v>2355.7199999999998</v>
      </c>
      <c r="I99" s="360">
        <f t="shared" si="10"/>
        <v>2911.43</v>
      </c>
    </row>
    <row r="100" spans="1:9" s="126" customFormat="1" ht="18.75" customHeight="1" x14ac:dyDescent="0.3">
      <c r="A100" s="389" t="s">
        <v>715</v>
      </c>
      <c r="B100" s="377">
        <v>1</v>
      </c>
      <c r="C100" s="377">
        <f t="shared" si="14"/>
        <v>579</v>
      </c>
      <c r="D100" s="377">
        <v>504</v>
      </c>
      <c r="E100" s="400">
        <v>75</v>
      </c>
      <c r="F100" s="390" t="s">
        <v>700</v>
      </c>
      <c r="G100" s="360">
        <f t="shared" si="8"/>
        <v>5.86</v>
      </c>
      <c r="H100" s="360">
        <f t="shared" si="13"/>
        <v>879</v>
      </c>
      <c r="I100" s="360">
        <f t="shared" si="10"/>
        <v>1086.3599999999999</v>
      </c>
    </row>
    <row r="101" spans="1:9" s="126" customFormat="1" ht="18.75" customHeight="1" x14ac:dyDescent="0.3">
      <c r="A101" s="389" t="s">
        <v>715</v>
      </c>
      <c r="B101" s="377">
        <v>1</v>
      </c>
      <c r="C101" s="377">
        <f t="shared" si="14"/>
        <v>630</v>
      </c>
      <c r="D101" s="377">
        <v>504</v>
      </c>
      <c r="E101" s="400">
        <v>126</v>
      </c>
      <c r="F101" s="390" t="s">
        <v>702</v>
      </c>
      <c r="G101" s="360">
        <f t="shared" si="8"/>
        <v>5.16</v>
      </c>
      <c r="H101" s="360">
        <f t="shared" si="13"/>
        <v>1300.32</v>
      </c>
      <c r="I101" s="360">
        <f t="shared" si="10"/>
        <v>1607.07</v>
      </c>
    </row>
    <row r="102" spans="1:9" s="126" customFormat="1" ht="18.75" customHeight="1" x14ac:dyDescent="0.3">
      <c r="A102" s="389" t="s">
        <v>709</v>
      </c>
      <c r="B102" s="377">
        <v>1</v>
      </c>
      <c r="C102" s="377">
        <f t="shared" si="14"/>
        <v>597</v>
      </c>
      <c r="D102" s="377">
        <v>441</v>
      </c>
      <c r="E102" s="399">
        <v>156</v>
      </c>
      <c r="F102" s="388" t="s">
        <v>700</v>
      </c>
      <c r="G102" s="360">
        <f t="shared" si="8"/>
        <v>6.7</v>
      </c>
      <c r="H102" s="360">
        <f t="shared" si="13"/>
        <v>2090.4</v>
      </c>
      <c r="I102" s="360">
        <f t="shared" si="10"/>
        <v>2583.5300000000002</v>
      </c>
    </row>
    <row r="103" spans="1:9" s="126" customFormat="1" ht="18.75" customHeight="1" x14ac:dyDescent="0.3">
      <c r="A103" s="391" t="s">
        <v>102</v>
      </c>
      <c r="B103" s="377">
        <v>1</v>
      </c>
      <c r="C103" s="377">
        <f t="shared" si="14"/>
        <v>465</v>
      </c>
      <c r="D103" s="377">
        <v>441</v>
      </c>
      <c r="E103" s="400">
        <v>24</v>
      </c>
      <c r="F103" s="390" t="s">
        <v>716</v>
      </c>
      <c r="G103" s="360">
        <f t="shared" si="8"/>
        <v>6.8</v>
      </c>
      <c r="H103" s="360">
        <f t="shared" si="13"/>
        <v>326.39999999999998</v>
      </c>
      <c r="I103" s="360">
        <f t="shared" si="10"/>
        <v>403.4</v>
      </c>
    </row>
    <row r="104" spans="1:9" s="126" customFormat="1" ht="18.75" customHeight="1" x14ac:dyDescent="0.3">
      <c r="A104" s="389" t="s">
        <v>701</v>
      </c>
      <c r="B104" s="377">
        <v>1</v>
      </c>
      <c r="C104" s="377">
        <f t="shared" si="14"/>
        <v>560</v>
      </c>
      <c r="D104" s="377">
        <v>504</v>
      </c>
      <c r="E104" s="400">
        <v>56</v>
      </c>
      <c r="F104" s="390" t="s">
        <v>702</v>
      </c>
      <c r="G104" s="360">
        <f t="shared" ref="G104:G111" si="15">ROUND(F104*3/D104,2)</f>
        <v>5.16</v>
      </c>
      <c r="H104" s="360">
        <f t="shared" si="13"/>
        <v>577.91999999999996</v>
      </c>
      <c r="I104" s="360">
        <f t="shared" ref="I104:I111" si="16">ROUND(H104*1.2359,2)</f>
        <v>714.25</v>
      </c>
    </row>
    <row r="105" spans="1:9" s="126" customFormat="1" ht="18.75" customHeight="1" x14ac:dyDescent="0.3">
      <c r="A105" s="389" t="s">
        <v>704</v>
      </c>
      <c r="B105" s="377">
        <v>1</v>
      </c>
      <c r="C105" s="377">
        <f t="shared" si="14"/>
        <v>508</v>
      </c>
      <c r="D105" s="377">
        <v>504</v>
      </c>
      <c r="E105" s="400">
        <v>4</v>
      </c>
      <c r="F105" s="390" t="s">
        <v>700</v>
      </c>
      <c r="G105" s="360">
        <f t="shared" si="15"/>
        <v>5.86</v>
      </c>
      <c r="H105" s="360">
        <f t="shared" si="13"/>
        <v>46.88</v>
      </c>
      <c r="I105" s="360">
        <f t="shared" si="16"/>
        <v>57.94</v>
      </c>
    </row>
    <row r="106" spans="1:9" s="126" customFormat="1" ht="18.75" customHeight="1" x14ac:dyDescent="0.3">
      <c r="A106" s="389" t="s">
        <v>713</v>
      </c>
      <c r="B106" s="377">
        <v>1</v>
      </c>
      <c r="C106" s="377">
        <f t="shared" si="14"/>
        <v>622</v>
      </c>
      <c r="D106" s="377">
        <v>441</v>
      </c>
      <c r="E106" s="400">
        <v>181</v>
      </c>
      <c r="F106" s="390" t="s">
        <v>705</v>
      </c>
      <c r="G106" s="360">
        <f t="shared" si="15"/>
        <v>6.77</v>
      </c>
      <c r="H106" s="360">
        <f t="shared" si="13"/>
        <v>2450.7399999999998</v>
      </c>
      <c r="I106" s="360">
        <f t="shared" si="16"/>
        <v>3028.87</v>
      </c>
    </row>
    <row r="107" spans="1:9" s="126" customFormat="1" ht="18.75" customHeight="1" x14ac:dyDescent="0.3">
      <c r="A107" s="386" t="s">
        <v>704</v>
      </c>
      <c r="B107" s="377">
        <v>1</v>
      </c>
      <c r="C107" s="377">
        <f t="shared" si="14"/>
        <v>510</v>
      </c>
      <c r="D107" s="377">
        <v>504</v>
      </c>
      <c r="E107" s="399">
        <v>6</v>
      </c>
      <c r="F107" s="388" t="s">
        <v>702</v>
      </c>
      <c r="G107" s="360">
        <f t="shared" si="15"/>
        <v>5.16</v>
      </c>
      <c r="H107" s="360">
        <f t="shared" si="13"/>
        <v>61.92</v>
      </c>
      <c r="I107" s="360">
        <f t="shared" si="16"/>
        <v>76.53</v>
      </c>
    </row>
    <row r="108" spans="1:9" s="126" customFormat="1" ht="17.25" x14ac:dyDescent="0.3">
      <c r="A108" s="386" t="s">
        <v>701</v>
      </c>
      <c r="B108" s="377">
        <v>1</v>
      </c>
      <c r="C108" s="377">
        <f t="shared" si="14"/>
        <v>529</v>
      </c>
      <c r="D108" s="377">
        <v>504</v>
      </c>
      <c r="E108" s="400">
        <v>25</v>
      </c>
      <c r="F108" s="390" t="s">
        <v>700</v>
      </c>
      <c r="G108" s="360">
        <f t="shared" si="15"/>
        <v>5.86</v>
      </c>
      <c r="H108" s="360">
        <f t="shared" si="13"/>
        <v>293</v>
      </c>
      <c r="I108" s="360">
        <f t="shared" si="16"/>
        <v>362.12</v>
      </c>
    </row>
    <row r="109" spans="1:9" s="126" customFormat="1" ht="17.25" x14ac:dyDescent="0.3">
      <c r="A109" s="386" t="s">
        <v>701</v>
      </c>
      <c r="B109" s="377">
        <v>1</v>
      </c>
      <c r="C109" s="377">
        <f t="shared" si="14"/>
        <v>517</v>
      </c>
      <c r="D109" s="377">
        <v>504</v>
      </c>
      <c r="E109" s="400">
        <v>13</v>
      </c>
      <c r="F109" s="390" t="s">
        <v>702</v>
      </c>
      <c r="G109" s="360">
        <f t="shared" si="15"/>
        <v>5.16</v>
      </c>
      <c r="H109" s="360">
        <f t="shared" si="13"/>
        <v>134.16</v>
      </c>
      <c r="I109" s="360">
        <f t="shared" si="16"/>
        <v>165.81</v>
      </c>
    </row>
    <row r="110" spans="1:9" s="126" customFormat="1" ht="17.25" x14ac:dyDescent="0.3">
      <c r="A110" s="389" t="s">
        <v>709</v>
      </c>
      <c r="B110" s="377">
        <v>1</v>
      </c>
      <c r="C110" s="377">
        <f t="shared" si="14"/>
        <v>554</v>
      </c>
      <c r="D110" s="377">
        <v>441</v>
      </c>
      <c r="E110" s="400">
        <v>113</v>
      </c>
      <c r="F110" s="390" t="s">
        <v>716</v>
      </c>
      <c r="G110" s="360">
        <f t="shared" si="15"/>
        <v>6.8</v>
      </c>
      <c r="H110" s="360">
        <f t="shared" si="13"/>
        <v>1536.8</v>
      </c>
      <c r="I110" s="360">
        <f t="shared" si="16"/>
        <v>1899.33</v>
      </c>
    </row>
    <row r="111" spans="1:9" s="126" customFormat="1" ht="17.25" x14ac:dyDescent="0.3">
      <c r="A111" s="391" t="s">
        <v>102</v>
      </c>
      <c r="B111" s="377">
        <v>1</v>
      </c>
      <c r="C111" s="377">
        <f t="shared" si="14"/>
        <v>567</v>
      </c>
      <c r="D111" s="377">
        <v>441</v>
      </c>
      <c r="E111" s="399">
        <v>126</v>
      </c>
      <c r="F111" s="388" t="s">
        <v>700</v>
      </c>
      <c r="G111" s="360">
        <f t="shared" si="15"/>
        <v>6.7</v>
      </c>
      <c r="H111" s="360">
        <f t="shared" si="13"/>
        <v>1688.4</v>
      </c>
      <c r="I111" s="360">
        <f t="shared" si="16"/>
        <v>2086.69</v>
      </c>
    </row>
    <row r="112" spans="1:9" ht="64.5" customHeight="1" x14ac:dyDescent="0.25">
      <c r="A112" s="396" t="s">
        <v>18</v>
      </c>
      <c r="B112" s="397">
        <f>SUM(B113:B161)</f>
        <v>49</v>
      </c>
      <c r="C112" s="397"/>
      <c r="D112" s="397"/>
      <c r="E112" s="397">
        <f t="shared" ref="E112:I112" si="17">SUM(E113:E161)</f>
        <v>4407.9699999999993</v>
      </c>
      <c r="F112" s="397"/>
      <c r="G112" s="397"/>
      <c r="H112" s="398">
        <f t="shared" si="17"/>
        <v>41329.32</v>
      </c>
      <c r="I112" s="398">
        <f t="shared" si="17"/>
        <v>51078.939999999988</v>
      </c>
    </row>
    <row r="113" spans="1:9" s="126" customFormat="1" ht="17.25" x14ac:dyDescent="0.3">
      <c r="A113" s="386" t="s">
        <v>717</v>
      </c>
      <c r="B113" s="377">
        <v>1</v>
      </c>
      <c r="C113" s="377">
        <f>D113+E113</f>
        <v>484</v>
      </c>
      <c r="D113" s="377">
        <v>441</v>
      </c>
      <c r="E113" s="399">
        <v>43</v>
      </c>
      <c r="F113" s="388" t="s">
        <v>718</v>
      </c>
      <c r="G113" s="360">
        <v>4.9000000000000004</v>
      </c>
      <c r="H113" s="360">
        <f>E113*G113*2</f>
        <v>421.40000000000003</v>
      </c>
      <c r="I113" s="360">
        <f>ROUND(H113*1.2359,2)</f>
        <v>520.80999999999995</v>
      </c>
    </row>
    <row r="114" spans="1:9" s="126" customFormat="1" ht="18.75" customHeight="1" x14ac:dyDescent="0.3">
      <c r="A114" s="386" t="s">
        <v>717</v>
      </c>
      <c r="B114" s="377">
        <v>1</v>
      </c>
      <c r="C114" s="377">
        <f t="shared" ref="C114:C131" si="18">D114+E114</f>
        <v>508</v>
      </c>
      <c r="D114" s="377">
        <v>504</v>
      </c>
      <c r="E114" s="401">
        <v>4</v>
      </c>
      <c r="F114" s="388" t="s">
        <v>719</v>
      </c>
      <c r="G114" s="360">
        <f t="shared" ref="G114:G161" si="19">ROUND(F114*3/D114,2)</f>
        <v>4.38</v>
      </c>
      <c r="H114" s="360">
        <f>ROUND(E114*G114*2,2)</f>
        <v>35.04</v>
      </c>
      <c r="I114" s="360">
        <f t="shared" ref="I114:I161" si="20">ROUND(H114*1.2359,2)</f>
        <v>43.31</v>
      </c>
    </row>
    <row r="115" spans="1:9" s="126" customFormat="1" ht="18.75" customHeight="1" x14ac:dyDescent="0.3">
      <c r="A115" s="386" t="s">
        <v>717</v>
      </c>
      <c r="B115" s="377">
        <v>1</v>
      </c>
      <c r="C115" s="377">
        <f t="shared" si="18"/>
        <v>506</v>
      </c>
      <c r="D115" s="377">
        <v>504</v>
      </c>
      <c r="E115" s="399">
        <v>2</v>
      </c>
      <c r="F115" s="388" t="s">
        <v>719</v>
      </c>
      <c r="G115" s="360">
        <f t="shared" si="19"/>
        <v>4.38</v>
      </c>
      <c r="H115" s="360">
        <f t="shared" ref="H115:H132" si="21">ROUND(E115*G115*2,2)</f>
        <v>17.52</v>
      </c>
      <c r="I115" s="360">
        <f t="shared" si="20"/>
        <v>21.65</v>
      </c>
    </row>
    <row r="116" spans="1:9" s="126" customFormat="1" ht="18.75" customHeight="1" x14ac:dyDescent="0.3">
      <c r="A116" s="386" t="s">
        <v>717</v>
      </c>
      <c r="B116" s="377">
        <v>1</v>
      </c>
      <c r="C116" s="377">
        <f t="shared" si="18"/>
        <v>514</v>
      </c>
      <c r="D116" s="377">
        <v>504</v>
      </c>
      <c r="E116" s="399">
        <v>10</v>
      </c>
      <c r="F116" s="388" t="s">
        <v>719</v>
      </c>
      <c r="G116" s="360">
        <f t="shared" si="19"/>
        <v>4.38</v>
      </c>
      <c r="H116" s="360">
        <f t="shared" si="21"/>
        <v>87.6</v>
      </c>
      <c r="I116" s="360">
        <f t="shared" si="20"/>
        <v>108.26</v>
      </c>
    </row>
    <row r="117" spans="1:9" s="126" customFormat="1" ht="17.25" x14ac:dyDescent="0.3">
      <c r="A117" s="386" t="s">
        <v>717</v>
      </c>
      <c r="B117" s="377">
        <v>1</v>
      </c>
      <c r="C117" s="377">
        <f t="shared" si="18"/>
        <v>537</v>
      </c>
      <c r="D117" s="377">
        <v>441</v>
      </c>
      <c r="E117" s="399">
        <v>96</v>
      </c>
      <c r="F117" s="388" t="s">
        <v>718</v>
      </c>
      <c r="G117" s="360">
        <f t="shared" si="19"/>
        <v>4.92</v>
      </c>
      <c r="H117" s="360">
        <f t="shared" si="21"/>
        <v>944.64</v>
      </c>
      <c r="I117" s="360">
        <f t="shared" si="20"/>
        <v>1167.48</v>
      </c>
    </row>
    <row r="118" spans="1:9" s="126" customFormat="1" ht="17.25" x14ac:dyDescent="0.3">
      <c r="A118" s="386" t="s">
        <v>717</v>
      </c>
      <c r="B118" s="377">
        <v>1</v>
      </c>
      <c r="C118" s="377">
        <f t="shared" si="18"/>
        <v>531</v>
      </c>
      <c r="D118" s="377">
        <v>441</v>
      </c>
      <c r="E118" s="399">
        <v>90</v>
      </c>
      <c r="F118" s="388" t="s">
        <v>718</v>
      </c>
      <c r="G118" s="360">
        <f t="shared" si="19"/>
        <v>4.92</v>
      </c>
      <c r="H118" s="360">
        <f t="shared" si="21"/>
        <v>885.6</v>
      </c>
      <c r="I118" s="360">
        <f t="shared" si="20"/>
        <v>1094.51</v>
      </c>
    </row>
    <row r="119" spans="1:9" s="126" customFormat="1" ht="17.25" x14ac:dyDescent="0.3">
      <c r="A119" s="386" t="s">
        <v>717</v>
      </c>
      <c r="B119" s="377">
        <v>1</v>
      </c>
      <c r="C119" s="377">
        <f t="shared" si="18"/>
        <v>506</v>
      </c>
      <c r="D119" s="377">
        <v>504</v>
      </c>
      <c r="E119" s="399">
        <v>2</v>
      </c>
      <c r="F119" s="388">
        <v>576</v>
      </c>
      <c r="G119" s="360">
        <f t="shared" si="19"/>
        <v>3.43</v>
      </c>
      <c r="H119" s="360">
        <f t="shared" si="21"/>
        <v>13.72</v>
      </c>
      <c r="I119" s="360">
        <f t="shared" si="20"/>
        <v>16.96</v>
      </c>
    </row>
    <row r="120" spans="1:9" s="126" customFormat="1" ht="17.25" x14ac:dyDescent="0.3">
      <c r="A120" s="386" t="s">
        <v>717</v>
      </c>
      <c r="B120" s="377">
        <v>1</v>
      </c>
      <c r="C120" s="377">
        <f t="shared" si="18"/>
        <v>802</v>
      </c>
      <c r="D120" s="377">
        <v>441</v>
      </c>
      <c r="E120" s="399">
        <v>361</v>
      </c>
      <c r="F120" s="388" t="s">
        <v>719</v>
      </c>
      <c r="G120" s="360">
        <f t="shared" si="19"/>
        <v>5</v>
      </c>
      <c r="H120" s="360">
        <f t="shared" si="21"/>
        <v>3610</v>
      </c>
      <c r="I120" s="360">
        <f t="shared" si="20"/>
        <v>4461.6000000000004</v>
      </c>
    </row>
    <row r="121" spans="1:9" s="126" customFormat="1" ht="17.25" x14ac:dyDescent="0.3">
      <c r="A121" s="386" t="s">
        <v>717</v>
      </c>
      <c r="B121" s="377">
        <v>1</v>
      </c>
      <c r="C121" s="377">
        <f t="shared" si="18"/>
        <v>609</v>
      </c>
      <c r="D121" s="377">
        <v>441</v>
      </c>
      <c r="E121" s="399">
        <v>168</v>
      </c>
      <c r="F121" s="388" t="s">
        <v>718</v>
      </c>
      <c r="G121" s="360">
        <f t="shared" si="19"/>
        <v>4.92</v>
      </c>
      <c r="H121" s="360">
        <f t="shared" si="21"/>
        <v>1653.12</v>
      </c>
      <c r="I121" s="360">
        <f t="shared" si="20"/>
        <v>2043.09</v>
      </c>
    </row>
    <row r="122" spans="1:9" s="126" customFormat="1" ht="18.75" customHeight="1" x14ac:dyDescent="0.3">
      <c r="A122" s="386" t="s">
        <v>717</v>
      </c>
      <c r="B122" s="377">
        <v>1</v>
      </c>
      <c r="C122" s="377">
        <f t="shared" si="18"/>
        <v>530</v>
      </c>
      <c r="D122" s="377">
        <v>441</v>
      </c>
      <c r="E122" s="401">
        <v>89</v>
      </c>
      <c r="F122" s="388" t="s">
        <v>719</v>
      </c>
      <c r="G122" s="360">
        <f t="shared" si="19"/>
        <v>5</v>
      </c>
      <c r="H122" s="360">
        <f t="shared" si="21"/>
        <v>890</v>
      </c>
      <c r="I122" s="360">
        <f t="shared" si="20"/>
        <v>1099.95</v>
      </c>
    </row>
    <row r="123" spans="1:9" s="126" customFormat="1" ht="18.75" customHeight="1" x14ac:dyDescent="0.3">
      <c r="A123" s="389" t="s">
        <v>717</v>
      </c>
      <c r="B123" s="377">
        <v>1</v>
      </c>
      <c r="C123" s="377">
        <f t="shared" si="18"/>
        <v>777</v>
      </c>
      <c r="D123" s="377">
        <v>504</v>
      </c>
      <c r="E123" s="400">
        <v>273</v>
      </c>
      <c r="F123" s="390" t="s">
        <v>718</v>
      </c>
      <c r="G123" s="360">
        <f t="shared" si="19"/>
        <v>4.3</v>
      </c>
      <c r="H123" s="360">
        <f t="shared" si="21"/>
        <v>2347.8000000000002</v>
      </c>
      <c r="I123" s="360">
        <f t="shared" si="20"/>
        <v>2901.65</v>
      </c>
    </row>
    <row r="124" spans="1:9" s="126" customFormat="1" ht="18.75" customHeight="1" x14ac:dyDescent="0.3">
      <c r="A124" s="386" t="s">
        <v>717</v>
      </c>
      <c r="B124" s="377">
        <v>1</v>
      </c>
      <c r="C124" s="377">
        <f t="shared" si="18"/>
        <v>605</v>
      </c>
      <c r="D124" s="377">
        <v>441</v>
      </c>
      <c r="E124" s="399">
        <v>164</v>
      </c>
      <c r="F124" s="388" t="s">
        <v>718</v>
      </c>
      <c r="G124" s="360">
        <v>4.71</v>
      </c>
      <c r="H124" s="360">
        <f t="shared" si="21"/>
        <v>1544.88</v>
      </c>
      <c r="I124" s="360">
        <f t="shared" si="20"/>
        <v>1909.32</v>
      </c>
    </row>
    <row r="125" spans="1:9" s="126" customFormat="1" ht="18.75" customHeight="1" x14ac:dyDescent="0.3">
      <c r="A125" s="386" t="s">
        <v>717</v>
      </c>
      <c r="B125" s="377">
        <v>1</v>
      </c>
      <c r="C125" s="377">
        <f t="shared" si="18"/>
        <v>521</v>
      </c>
      <c r="D125" s="377">
        <v>504</v>
      </c>
      <c r="E125" s="399">
        <v>17</v>
      </c>
      <c r="F125" s="388" t="s">
        <v>719</v>
      </c>
      <c r="G125" s="360">
        <f t="shared" si="19"/>
        <v>4.38</v>
      </c>
      <c r="H125" s="360">
        <f t="shared" si="21"/>
        <v>148.91999999999999</v>
      </c>
      <c r="I125" s="360">
        <f t="shared" si="20"/>
        <v>184.05</v>
      </c>
    </row>
    <row r="126" spans="1:9" s="126" customFormat="1" ht="18.75" customHeight="1" x14ac:dyDescent="0.3">
      <c r="A126" s="386" t="s">
        <v>717</v>
      </c>
      <c r="B126" s="377">
        <v>1</v>
      </c>
      <c r="C126" s="377">
        <f t="shared" si="18"/>
        <v>552</v>
      </c>
      <c r="D126" s="377">
        <v>504</v>
      </c>
      <c r="E126" s="399">
        <v>48</v>
      </c>
      <c r="F126" s="388" t="s">
        <v>719</v>
      </c>
      <c r="G126" s="360">
        <f t="shared" si="19"/>
        <v>4.38</v>
      </c>
      <c r="H126" s="360">
        <f t="shared" si="21"/>
        <v>420.48</v>
      </c>
      <c r="I126" s="360">
        <f t="shared" si="20"/>
        <v>519.66999999999996</v>
      </c>
    </row>
    <row r="127" spans="1:9" s="126" customFormat="1" ht="18.75" customHeight="1" x14ac:dyDescent="0.3">
      <c r="A127" s="386" t="s">
        <v>717</v>
      </c>
      <c r="B127" s="377">
        <v>1</v>
      </c>
      <c r="C127" s="377">
        <f t="shared" si="18"/>
        <v>626</v>
      </c>
      <c r="D127" s="377">
        <v>504</v>
      </c>
      <c r="E127" s="399">
        <v>122</v>
      </c>
      <c r="F127" s="388" t="s">
        <v>718</v>
      </c>
      <c r="G127" s="360">
        <f t="shared" si="19"/>
        <v>4.3</v>
      </c>
      <c r="H127" s="360">
        <f t="shared" si="21"/>
        <v>1049.2</v>
      </c>
      <c r="I127" s="360">
        <f t="shared" si="20"/>
        <v>1296.71</v>
      </c>
    </row>
    <row r="128" spans="1:9" s="126" customFormat="1" ht="18.75" customHeight="1" x14ac:dyDescent="0.3">
      <c r="A128" s="386" t="s">
        <v>717</v>
      </c>
      <c r="B128" s="377">
        <v>1</v>
      </c>
      <c r="C128" s="377">
        <f t="shared" si="18"/>
        <v>593</v>
      </c>
      <c r="D128" s="377">
        <v>504</v>
      </c>
      <c r="E128" s="399">
        <v>89</v>
      </c>
      <c r="F128" s="388" t="s">
        <v>718</v>
      </c>
      <c r="G128" s="360">
        <f t="shared" si="19"/>
        <v>4.3</v>
      </c>
      <c r="H128" s="360">
        <f t="shared" si="21"/>
        <v>765.4</v>
      </c>
      <c r="I128" s="360">
        <f t="shared" si="20"/>
        <v>945.96</v>
      </c>
    </row>
    <row r="129" spans="1:9" s="126" customFormat="1" ht="18.75" customHeight="1" x14ac:dyDescent="0.3">
      <c r="A129" s="386" t="s">
        <v>717</v>
      </c>
      <c r="B129" s="377">
        <v>1</v>
      </c>
      <c r="C129" s="377">
        <f t="shared" si="18"/>
        <v>596</v>
      </c>
      <c r="D129" s="377">
        <v>504</v>
      </c>
      <c r="E129" s="399">
        <v>92</v>
      </c>
      <c r="F129" s="388" t="s">
        <v>719</v>
      </c>
      <c r="G129" s="360">
        <f t="shared" si="19"/>
        <v>4.38</v>
      </c>
      <c r="H129" s="360">
        <f t="shared" si="21"/>
        <v>805.92</v>
      </c>
      <c r="I129" s="360">
        <f t="shared" si="20"/>
        <v>996.04</v>
      </c>
    </row>
    <row r="130" spans="1:9" s="126" customFormat="1" ht="18.75" customHeight="1" x14ac:dyDescent="0.3">
      <c r="A130" s="386" t="s">
        <v>717</v>
      </c>
      <c r="B130" s="377">
        <v>1</v>
      </c>
      <c r="C130" s="377">
        <f t="shared" si="18"/>
        <v>562</v>
      </c>
      <c r="D130" s="377">
        <v>441</v>
      </c>
      <c r="E130" s="399">
        <v>121</v>
      </c>
      <c r="F130" s="388" t="s">
        <v>719</v>
      </c>
      <c r="G130" s="360">
        <f t="shared" si="19"/>
        <v>5</v>
      </c>
      <c r="H130" s="360">
        <f t="shared" si="21"/>
        <v>1210</v>
      </c>
      <c r="I130" s="360">
        <f t="shared" si="20"/>
        <v>1495.44</v>
      </c>
    </row>
    <row r="131" spans="1:9" s="126" customFormat="1" ht="18.75" customHeight="1" x14ac:dyDescent="0.3">
      <c r="A131" s="389" t="s">
        <v>717</v>
      </c>
      <c r="B131" s="377">
        <v>1</v>
      </c>
      <c r="C131" s="377">
        <f t="shared" si="18"/>
        <v>475.98</v>
      </c>
      <c r="D131" s="377">
        <v>441</v>
      </c>
      <c r="E131" s="400">
        <v>34.979999999999997</v>
      </c>
      <c r="F131" s="390" t="s">
        <v>719</v>
      </c>
      <c r="G131" s="360">
        <f t="shared" si="19"/>
        <v>5</v>
      </c>
      <c r="H131" s="360">
        <f t="shared" si="21"/>
        <v>349.8</v>
      </c>
      <c r="I131" s="360">
        <f t="shared" si="20"/>
        <v>432.32</v>
      </c>
    </row>
    <row r="132" spans="1:9" s="126" customFormat="1" ht="18.75" customHeight="1" x14ac:dyDescent="0.3">
      <c r="A132" s="389" t="s">
        <v>717</v>
      </c>
      <c r="B132" s="377">
        <v>1</v>
      </c>
      <c r="C132" s="377">
        <f>D132+E132</f>
        <v>528</v>
      </c>
      <c r="D132" s="377">
        <v>441</v>
      </c>
      <c r="E132" s="400">
        <v>87</v>
      </c>
      <c r="F132" s="390" t="s">
        <v>718</v>
      </c>
      <c r="G132" s="360">
        <f t="shared" si="19"/>
        <v>4.92</v>
      </c>
      <c r="H132" s="360">
        <f t="shared" si="21"/>
        <v>856.08</v>
      </c>
      <c r="I132" s="360">
        <f t="shared" si="20"/>
        <v>1058.03</v>
      </c>
    </row>
    <row r="133" spans="1:9" s="126" customFormat="1" ht="18.75" customHeight="1" x14ac:dyDescent="0.3">
      <c r="A133" s="389" t="s">
        <v>717</v>
      </c>
      <c r="B133" s="377">
        <v>1</v>
      </c>
      <c r="C133" s="377">
        <f>D133+E133</f>
        <v>545</v>
      </c>
      <c r="D133" s="377">
        <v>504</v>
      </c>
      <c r="E133" s="400">
        <v>41</v>
      </c>
      <c r="F133" s="390" t="s">
        <v>719</v>
      </c>
      <c r="G133" s="360">
        <f t="shared" si="19"/>
        <v>4.38</v>
      </c>
      <c r="H133" s="360">
        <f t="shared" ref="H133:H137" si="22">ROUND(E133*G133*2,2)</f>
        <v>359.16</v>
      </c>
      <c r="I133" s="360">
        <f t="shared" si="20"/>
        <v>443.89</v>
      </c>
    </row>
    <row r="134" spans="1:9" s="126" customFormat="1" ht="18.75" customHeight="1" x14ac:dyDescent="0.3">
      <c r="A134" s="389" t="s">
        <v>717</v>
      </c>
      <c r="B134" s="377">
        <v>1</v>
      </c>
      <c r="C134" s="377">
        <f t="shared" ref="C134:C157" si="23">D134+E134</f>
        <v>446</v>
      </c>
      <c r="D134" s="377">
        <v>441</v>
      </c>
      <c r="E134" s="400">
        <v>5</v>
      </c>
      <c r="F134" s="390" t="s">
        <v>718</v>
      </c>
      <c r="G134" s="360">
        <f t="shared" si="19"/>
        <v>4.92</v>
      </c>
      <c r="H134" s="360">
        <f t="shared" si="22"/>
        <v>49.2</v>
      </c>
      <c r="I134" s="360">
        <f t="shared" si="20"/>
        <v>60.81</v>
      </c>
    </row>
    <row r="135" spans="1:9" s="126" customFormat="1" ht="18.75" customHeight="1" x14ac:dyDescent="0.3">
      <c r="A135" s="386" t="s">
        <v>717</v>
      </c>
      <c r="B135" s="377">
        <v>1</v>
      </c>
      <c r="C135" s="377">
        <f t="shared" si="23"/>
        <v>543</v>
      </c>
      <c r="D135" s="377">
        <v>441</v>
      </c>
      <c r="E135" s="399">
        <v>102</v>
      </c>
      <c r="F135" s="388" t="s">
        <v>718</v>
      </c>
      <c r="G135" s="360">
        <f t="shared" si="19"/>
        <v>4.92</v>
      </c>
      <c r="H135" s="360">
        <f t="shared" si="22"/>
        <v>1003.68</v>
      </c>
      <c r="I135" s="360">
        <f t="shared" si="20"/>
        <v>1240.45</v>
      </c>
    </row>
    <row r="136" spans="1:9" s="126" customFormat="1" ht="18.75" customHeight="1" x14ac:dyDescent="0.3">
      <c r="A136" s="386" t="s">
        <v>717</v>
      </c>
      <c r="B136" s="377">
        <v>1</v>
      </c>
      <c r="C136" s="377">
        <f t="shared" si="23"/>
        <v>510</v>
      </c>
      <c r="D136" s="377">
        <v>504</v>
      </c>
      <c r="E136" s="399">
        <v>6</v>
      </c>
      <c r="F136" s="388" t="s">
        <v>719</v>
      </c>
      <c r="G136" s="360">
        <f t="shared" si="19"/>
        <v>4.38</v>
      </c>
      <c r="H136" s="360">
        <f t="shared" si="22"/>
        <v>52.56</v>
      </c>
      <c r="I136" s="360">
        <f t="shared" si="20"/>
        <v>64.959999999999994</v>
      </c>
    </row>
    <row r="137" spans="1:9" s="126" customFormat="1" ht="18.75" customHeight="1" x14ac:dyDescent="0.3">
      <c r="A137" s="386" t="s">
        <v>717</v>
      </c>
      <c r="B137" s="377">
        <v>1</v>
      </c>
      <c r="C137" s="377">
        <f t="shared" si="23"/>
        <v>555.99</v>
      </c>
      <c r="D137" s="377">
        <v>441</v>
      </c>
      <c r="E137" s="399">
        <v>114.99</v>
      </c>
      <c r="F137" s="388" t="s">
        <v>718</v>
      </c>
      <c r="G137" s="360">
        <f t="shared" si="19"/>
        <v>4.92</v>
      </c>
      <c r="H137" s="360">
        <f t="shared" si="22"/>
        <v>1131.5</v>
      </c>
      <c r="I137" s="360">
        <f t="shared" si="20"/>
        <v>1398.42</v>
      </c>
    </row>
    <row r="138" spans="1:9" s="126" customFormat="1" ht="18.75" customHeight="1" x14ac:dyDescent="0.3">
      <c r="A138" s="386" t="s">
        <v>717</v>
      </c>
      <c r="B138" s="377">
        <v>1</v>
      </c>
      <c r="C138" s="377">
        <f t="shared" si="23"/>
        <v>530</v>
      </c>
      <c r="D138" s="377">
        <v>504</v>
      </c>
      <c r="E138" s="399">
        <v>26</v>
      </c>
      <c r="F138" s="388" t="s">
        <v>719</v>
      </c>
      <c r="G138" s="360">
        <f t="shared" si="19"/>
        <v>4.38</v>
      </c>
      <c r="H138" s="360">
        <f>ROUND(E138*G138*2,2)</f>
        <v>227.76</v>
      </c>
      <c r="I138" s="360">
        <f t="shared" si="20"/>
        <v>281.49</v>
      </c>
    </row>
    <row r="139" spans="1:9" s="126" customFormat="1" ht="18.75" customHeight="1" x14ac:dyDescent="0.3">
      <c r="A139" s="386" t="s">
        <v>717</v>
      </c>
      <c r="B139" s="377">
        <v>1</v>
      </c>
      <c r="C139" s="377">
        <f t="shared" si="23"/>
        <v>514</v>
      </c>
      <c r="D139" s="377">
        <v>441</v>
      </c>
      <c r="E139" s="399">
        <v>73</v>
      </c>
      <c r="F139" s="388" t="s">
        <v>718</v>
      </c>
      <c r="G139" s="360">
        <v>4.8899999999999997</v>
      </c>
      <c r="H139" s="360">
        <f t="shared" ref="H139:H161" si="24">ROUND(E139*G139*2,2)</f>
        <v>713.94</v>
      </c>
      <c r="I139" s="360">
        <f t="shared" si="20"/>
        <v>882.36</v>
      </c>
    </row>
    <row r="140" spans="1:9" s="126" customFormat="1" ht="18.75" customHeight="1" x14ac:dyDescent="0.3">
      <c r="A140" s="389" t="s">
        <v>717</v>
      </c>
      <c r="B140" s="377">
        <v>1</v>
      </c>
      <c r="C140" s="377">
        <f t="shared" si="23"/>
        <v>557</v>
      </c>
      <c r="D140" s="377">
        <v>504</v>
      </c>
      <c r="E140" s="400">
        <v>53</v>
      </c>
      <c r="F140" s="390" t="s">
        <v>719</v>
      </c>
      <c r="G140" s="360">
        <f t="shared" si="19"/>
        <v>4.38</v>
      </c>
      <c r="H140" s="360">
        <f t="shared" si="24"/>
        <v>464.28</v>
      </c>
      <c r="I140" s="360">
        <f t="shared" si="20"/>
        <v>573.79999999999995</v>
      </c>
    </row>
    <row r="141" spans="1:9" s="126" customFormat="1" ht="18.75" customHeight="1" x14ac:dyDescent="0.3">
      <c r="A141" s="389" t="s">
        <v>717</v>
      </c>
      <c r="B141" s="377">
        <v>1</v>
      </c>
      <c r="C141" s="377">
        <f t="shared" si="23"/>
        <v>511</v>
      </c>
      <c r="D141" s="377">
        <v>504</v>
      </c>
      <c r="E141" s="400">
        <v>7</v>
      </c>
      <c r="F141" s="390" t="s">
        <v>719</v>
      </c>
      <c r="G141" s="360">
        <f t="shared" si="19"/>
        <v>4.38</v>
      </c>
      <c r="H141" s="360">
        <f t="shared" si="24"/>
        <v>61.32</v>
      </c>
      <c r="I141" s="360">
        <f t="shared" si="20"/>
        <v>75.790000000000006</v>
      </c>
    </row>
    <row r="142" spans="1:9" s="126" customFormat="1" ht="18.75" customHeight="1" x14ac:dyDescent="0.3">
      <c r="A142" s="389" t="s">
        <v>717</v>
      </c>
      <c r="B142" s="377">
        <v>1</v>
      </c>
      <c r="C142" s="377">
        <f t="shared" si="23"/>
        <v>688</v>
      </c>
      <c r="D142" s="377">
        <v>504</v>
      </c>
      <c r="E142" s="400">
        <v>184</v>
      </c>
      <c r="F142" s="390" t="s">
        <v>718</v>
      </c>
      <c r="G142" s="360">
        <f t="shared" si="19"/>
        <v>4.3</v>
      </c>
      <c r="H142" s="360">
        <f t="shared" si="24"/>
        <v>1582.4</v>
      </c>
      <c r="I142" s="360">
        <f t="shared" si="20"/>
        <v>1955.69</v>
      </c>
    </row>
    <row r="143" spans="1:9" s="126" customFormat="1" ht="18.75" customHeight="1" x14ac:dyDescent="0.3">
      <c r="A143" s="389" t="s">
        <v>717</v>
      </c>
      <c r="B143" s="377">
        <v>1</v>
      </c>
      <c r="C143" s="377">
        <f t="shared" si="23"/>
        <v>662</v>
      </c>
      <c r="D143" s="377">
        <v>504</v>
      </c>
      <c r="E143" s="400">
        <v>158</v>
      </c>
      <c r="F143" s="390" t="s">
        <v>718</v>
      </c>
      <c r="G143" s="360">
        <f t="shared" si="19"/>
        <v>4.3</v>
      </c>
      <c r="H143" s="360">
        <f t="shared" si="24"/>
        <v>1358.8</v>
      </c>
      <c r="I143" s="360">
        <f t="shared" si="20"/>
        <v>1679.34</v>
      </c>
    </row>
    <row r="144" spans="1:9" s="126" customFormat="1" ht="17.25" x14ac:dyDescent="0.3">
      <c r="A144" s="389" t="s">
        <v>717</v>
      </c>
      <c r="B144" s="377">
        <v>1</v>
      </c>
      <c r="C144" s="377">
        <f t="shared" si="23"/>
        <v>728</v>
      </c>
      <c r="D144" s="377">
        <v>504</v>
      </c>
      <c r="E144" s="400">
        <v>224</v>
      </c>
      <c r="F144" s="390" t="s">
        <v>719</v>
      </c>
      <c r="G144" s="360">
        <f t="shared" si="19"/>
        <v>4.38</v>
      </c>
      <c r="H144" s="360">
        <f t="shared" si="24"/>
        <v>1962.24</v>
      </c>
      <c r="I144" s="360">
        <f t="shared" si="20"/>
        <v>2425.13</v>
      </c>
    </row>
    <row r="145" spans="1:9" s="126" customFormat="1" ht="17.25" x14ac:dyDescent="0.3">
      <c r="A145" s="386" t="s">
        <v>717</v>
      </c>
      <c r="B145" s="377">
        <v>1</v>
      </c>
      <c r="C145" s="377">
        <f t="shared" si="23"/>
        <v>517</v>
      </c>
      <c r="D145" s="377">
        <v>504</v>
      </c>
      <c r="E145" s="399">
        <v>13</v>
      </c>
      <c r="F145" s="388" t="s">
        <v>718</v>
      </c>
      <c r="G145" s="360">
        <f t="shared" si="19"/>
        <v>4.3</v>
      </c>
      <c r="H145" s="360">
        <f t="shared" si="24"/>
        <v>111.8</v>
      </c>
      <c r="I145" s="360">
        <f t="shared" si="20"/>
        <v>138.16999999999999</v>
      </c>
    </row>
    <row r="146" spans="1:9" s="126" customFormat="1" ht="17.25" x14ac:dyDescent="0.3">
      <c r="A146" s="386" t="s">
        <v>717</v>
      </c>
      <c r="B146" s="377">
        <v>1</v>
      </c>
      <c r="C146" s="377">
        <f t="shared" si="23"/>
        <v>519</v>
      </c>
      <c r="D146" s="377">
        <v>504</v>
      </c>
      <c r="E146" s="399">
        <v>15</v>
      </c>
      <c r="F146" s="388" t="s">
        <v>719</v>
      </c>
      <c r="G146" s="360">
        <f t="shared" si="19"/>
        <v>4.38</v>
      </c>
      <c r="H146" s="360">
        <f t="shared" si="24"/>
        <v>131.4</v>
      </c>
      <c r="I146" s="360">
        <f t="shared" si="20"/>
        <v>162.4</v>
      </c>
    </row>
    <row r="147" spans="1:9" s="126" customFormat="1" ht="17.25" x14ac:dyDescent="0.3">
      <c r="A147" s="389" t="s">
        <v>717</v>
      </c>
      <c r="B147" s="377">
        <v>1</v>
      </c>
      <c r="C147" s="377">
        <f t="shared" si="23"/>
        <v>863</v>
      </c>
      <c r="D147" s="377">
        <v>504</v>
      </c>
      <c r="E147" s="400">
        <v>359</v>
      </c>
      <c r="F147" s="390" t="s">
        <v>719</v>
      </c>
      <c r="G147" s="360">
        <f t="shared" si="19"/>
        <v>4.38</v>
      </c>
      <c r="H147" s="360">
        <f t="shared" si="24"/>
        <v>3144.84</v>
      </c>
      <c r="I147" s="360">
        <f t="shared" si="20"/>
        <v>3886.71</v>
      </c>
    </row>
    <row r="148" spans="1:9" s="126" customFormat="1" ht="18.75" customHeight="1" x14ac:dyDescent="0.3">
      <c r="A148" s="386" t="s">
        <v>717</v>
      </c>
      <c r="B148" s="377">
        <v>1</v>
      </c>
      <c r="C148" s="377">
        <f t="shared" si="23"/>
        <v>513</v>
      </c>
      <c r="D148" s="377">
        <v>441</v>
      </c>
      <c r="E148" s="399">
        <v>72</v>
      </c>
      <c r="F148" s="388" t="s">
        <v>719</v>
      </c>
      <c r="G148" s="360">
        <f t="shared" si="19"/>
        <v>5</v>
      </c>
      <c r="H148" s="360">
        <f t="shared" si="24"/>
        <v>720</v>
      </c>
      <c r="I148" s="360">
        <f t="shared" si="20"/>
        <v>889.85</v>
      </c>
    </row>
    <row r="149" spans="1:9" s="126" customFormat="1" ht="18.75" customHeight="1" x14ac:dyDescent="0.3">
      <c r="A149" s="389" t="s">
        <v>717</v>
      </c>
      <c r="B149" s="377">
        <v>1</v>
      </c>
      <c r="C149" s="377">
        <f t="shared" si="23"/>
        <v>510</v>
      </c>
      <c r="D149" s="377">
        <v>504</v>
      </c>
      <c r="E149" s="400">
        <v>6</v>
      </c>
      <c r="F149" s="390" t="s">
        <v>718</v>
      </c>
      <c r="G149" s="360">
        <f t="shared" si="19"/>
        <v>4.3</v>
      </c>
      <c r="H149" s="360">
        <f t="shared" si="24"/>
        <v>51.6</v>
      </c>
      <c r="I149" s="360">
        <f t="shared" si="20"/>
        <v>63.77</v>
      </c>
    </row>
    <row r="150" spans="1:9" s="126" customFormat="1" ht="18.75" customHeight="1" x14ac:dyDescent="0.3">
      <c r="A150" s="386" t="s">
        <v>717</v>
      </c>
      <c r="B150" s="377">
        <v>1</v>
      </c>
      <c r="C150" s="377">
        <f t="shared" si="23"/>
        <v>718</v>
      </c>
      <c r="D150" s="377">
        <v>441</v>
      </c>
      <c r="E150" s="399">
        <v>277</v>
      </c>
      <c r="F150" s="388" t="s">
        <v>719</v>
      </c>
      <c r="G150" s="360">
        <f t="shared" si="19"/>
        <v>5</v>
      </c>
      <c r="H150" s="360">
        <f t="shared" si="24"/>
        <v>2770</v>
      </c>
      <c r="I150" s="360">
        <f t="shared" si="20"/>
        <v>3423.44</v>
      </c>
    </row>
    <row r="151" spans="1:9" s="126" customFormat="1" ht="18.75" customHeight="1" x14ac:dyDescent="0.3">
      <c r="A151" s="386" t="s">
        <v>717</v>
      </c>
      <c r="B151" s="377">
        <v>1</v>
      </c>
      <c r="C151" s="377">
        <f t="shared" si="23"/>
        <v>510</v>
      </c>
      <c r="D151" s="377">
        <v>504</v>
      </c>
      <c r="E151" s="399">
        <v>6</v>
      </c>
      <c r="F151" s="388" t="s">
        <v>719</v>
      </c>
      <c r="G151" s="360">
        <f t="shared" si="19"/>
        <v>4.38</v>
      </c>
      <c r="H151" s="360">
        <f t="shared" si="24"/>
        <v>52.56</v>
      </c>
      <c r="I151" s="360">
        <f t="shared" si="20"/>
        <v>64.959999999999994</v>
      </c>
    </row>
    <row r="152" spans="1:9" s="126" customFormat="1" ht="18.75" customHeight="1" x14ac:dyDescent="0.3">
      <c r="A152" s="386" t="s">
        <v>717</v>
      </c>
      <c r="B152" s="377">
        <v>1</v>
      </c>
      <c r="C152" s="377">
        <f t="shared" si="23"/>
        <v>479</v>
      </c>
      <c r="D152" s="377">
        <v>441</v>
      </c>
      <c r="E152" s="399">
        <v>38</v>
      </c>
      <c r="F152" s="388" t="s">
        <v>719</v>
      </c>
      <c r="G152" s="360">
        <f t="shared" si="19"/>
        <v>5</v>
      </c>
      <c r="H152" s="360">
        <f t="shared" si="24"/>
        <v>380</v>
      </c>
      <c r="I152" s="360">
        <f t="shared" si="20"/>
        <v>469.64</v>
      </c>
    </row>
    <row r="153" spans="1:9" s="126" customFormat="1" ht="18.75" customHeight="1" x14ac:dyDescent="0.3">
      <c r="A153" s="386" t="s">
        <v>717</v>
      </c>
      <c r="B153" s="377">
        <v>1</v>
      </c>
      <c r="C153" s="377">
        <f t="shared" si="23"/>
        <v>532</v>
      </c>
      <c r="D153" s="377">
        <v>504</v>
      </c>
      <c r="E153" s="401">
        <v>28</v>
      </c>
      <c r="F153" s="388" t="s">
        <v>720</v>
      </c>
      <c r="G153" s="360">
        <f t="shared" si="19"/>
        <v>4.58</v>
      </c>
      <c r="H153" s="360">
        <f t="shared" si="24"/>
        <v>256.48</v>
      </c>
      <c r="I153" s="360">
        <f t="shared" si="20"/>
        <v>316.98</v>
      </c>
    </row>
    <row r="154" spans="1:9" s="126" customFormat="1" ht="18.75" customHeight="1" x14ac:dyDescent="0.3">
      <c r="A154" s="386" t="s">
        <v>717</v>
      </c>
      <c r="B154" s="377">
        <v>1</v>
      </c>
      <c r="C154" s="377">
        <f t="shared" si="23"/>
        <v>600</v>
      </c>
      <c r="D154" s="377">
        <v>441</v>
      </c>
      <c r="E154" s="399">
        <v>159</v>
      </c>
      <c r="F154" s="388" t="s">
        <v>719</v>
      </c>
      <c r="G154" s="360">
        <f t="shared" si="19"/>
        <v>5</v>
      </c>
      <c r="H154" s="360">
        <f t="shared" si="24"/>
        <v>1590</v>
      </c>
      <c r="I154" s="360">
        <f t="shared" si="20"/>
        <v>1965.08</v>
      </c>
    </row>
    <row r="155" spans="1:9" s="126" customFormat="1" ht="18.75" customHeight="1" x14ac:dyDescent="0.3">
      <c r="A155" s="386" t="s">
        <v>717</v>
      </c>
      <c r="B155" s="377">
        <v>1</v>
      </c>
      <c r="C155" s="377">
        <f t="shared" si="23"/>
        <v>508</v>
      </c>
      <c r="D155" s="377">
        <v>504</v>
      </c>
      <c r="E155" s="401">
        <v>4</v>
      </c>
      <c r="F155" s="388" t="s">
        <v>719</v>
      </c>
      <c r="G155" s="360">
        <f t="shared" si="19"/>
        <v>4.38</v>
      </c>
      <c r="H155" s="360">
        <f t="shared" si="24"/>
        <v>35.04</v>
      </c>
      <c r="I155" s="360">
        <f t="shared" si="20"/>
        <v>43.31</v>
      </c>
    </row>
    <row r="156" spans="1:9" s="126" customFormat="1" ht="18.75" customHeight="1" x14ac:dyDescent="0.3">
      <c r="A156" s="386" t="s">
        <v>717</v>
      </c>
      <c r="B156" s="377">
        <v>1</v>
      </c>
      <c r="C156" s="377">
        <f t="shared" si="23"/>
        <v>511</v>
      </c>
      <c r="D156" s="377">
        <v>504</v>
      </c>
      <c r="E156" s="399">
        <v>7</v>
      </c>
      <c r="F156" s="388" t="s">
        <v>719</v>
      </c>
      <c r="G156" s="360">
        <f t="shared" si="19"/>
        <v>4.38</v>
      </c>
      <c r="H156" s="360">
        <f>ROUND(E156*G156*2,2)</f>
        <v>61.32</v>
      </c>
      <c r="I156" s="360">
        <f t="shared" si="20"/>
        <v>75.790000000000006</v>
      </c>
    </row>
    <row r="157" spans="1:9" s="126" customFormat="1" ht="18.75" customHeight="1" x14ac:dyDescent="0.3">
      <c r="A157" s="386" t="s">
        <v>717</v>
      </c>
      <c r="B157" s="377">
        <v>1</v>
      </c>
      <c r="C157" s="377">
        <f t="shared" si="23"/>
        <v>511</v>
      </c>
      <c r="D157" s="377">
        <v>504</v>
      </c>
      <c r="E157" s="399">
        <v>7</v>
      </c>
      <c r="F157" s="388" t="s">
        <v>719</v>
      </c>
      <c r="G157" s="360">
        <f t="shared" si="19"/>
        <v>4.38</v>
      </c>
      <c r="H157" s="360">
        <f t="shared" si="24"/>
        <v>61.32</v>
      </c>
      <c r="I157" s="360">
        <f t="shared" si="20"/>
        <v>75.790000000000006</v>
      </c>
    </row>
    <row r="158" spans="1:9" s="126" customFormat="1" ht="18.75" customHeight="1" x14ac:dyDescent="0.3">
      <c r="A158" s="389" t="s">
        <v>717</v>
      </c>
      <c r="B158" s="377">
        <v>1</v>
      </c>
      <c r="C158" s="377">
        <f>D158+E158</f>
        <v>574</v>
      </c>
      <c r="D158" s="377">
        <v>441</v>
      </c>
      <c r="E158" s="400">
        <v>133</v>
      </c>
      <c r="F158" s="390" t="s">
        <v>719</v>
      </c>
      <c r="G158" s="360">
        <f t="shared" si="19"/>
        <v>5</v>
      </c>
      <c r="H158" s="360">
        <f t="shared" si="24"/>
        <v>1330</v>
      </c>
      <c r="I158" s="360">
        <f t="shared" si="20"/>
        <v>1643.75</v>
      </c>
    </row>
    <row r="159" spans="1:9" s="126" customFormat="1" ht="18.75" customHeight="1" x14ac:dyDescent="0.3">
      <c r="A159" s="386" t="s">
        <v>717</v>
      </c>
      <c r="B159" s="377">
        <v>1</v>
      </c>
      <c r="C159" s="377">
        <f>D159+E159</f>
        <v>537</v>
      </c>
      <c r="D159" s="377">
        <v>441</v>
      </c>
      <c r="E159" s="399">
        <v>96</v>
      </c>
      <c r="F159" s="388" t="s">
        <v>719</v>
      </c>
      <c r="G159" s="360">
        <f t="shared" si="19"/>
        <v>5</v>
      </c>
      <c r="H159" s="360">
        <f t="shared" si="24"/>
        <v>960</v>
      </c>
      <c r="I159" s="360">
        <f t="shared" si="20"/>
        <v>1186.46</v>
      </c>
    </row>
    <row r="160" spans="1:9" s="126" customFormat="1" ht="18.75" customHeight="1" x14ac:dyDescent="0.3">
      <c r="A160" s="386" t="s">
        <v>717</v>
      </c>
      <c r="B160" s="377">
        <v>1</v>
      </c>
      <c r="C160" s="377">
        <f t="shared" ref="C160:C161" si="25">D160+E160</f>
        <v>607</v>
      </c>
      <c r="D160" s="377">
        <v>441</v>
      </c>
      <c r="E160" s="399">
        <v>166</v>
      </c>
      <c r="F160" s="388" t="s">
        <v>719</v>
      </c>
      <c r="G160" s="360">
        <f t="shared" si="19"/>
        <v>5</v>
      </c>
      <c r="H160" s="360">
        <f t="shared" si="24"/>
        <v>1660</v>
      </c>
      <c r="I160" s="360">
        <f t="shared" si="20"/>
        <v>2051.59</v>
      </c>
    </row>
    <row r="161" spans="1:9" s="126" customFormat="1" ht="18.75" customHeight="1" x14ac:dyDescent="0.3">
      <c r="A161" s="386" t="s">
        <v>717</v>
      </c>
      <c r="B161" s="377">
        <v>1</v>
      </c>
      <c r="C161" s="377">
        <f t="shared" si="25"/>
        <v>619</v>
      </c>
      <c r="D161" s="377">
        <v>504</v>
      </c>
      <c r="E161" s="399">
        <v>115</v>
      </c>
      <c r="F161" s="388" t="s">
        <v>718</v>
      </c>
      <c r="G161" s="360">
        <f t="shared" si="19"/>
        <v>4.3</v>
      </c>
      <c r="H161" s="360">
        <f t="shared" si="24"/>
        <v>989</v>
      </c>
      <c r="I161" s="360">
        <f t="shared" si="20"/>
        <v>1222.31</v>
      </c>
    </row>
    <row r="162" spans="1:9" s="126" customFormat="1" ht="18.75" customHeight="1" x14ac:dyDescent="0.3">
      <c r="A162" s="392"/>
      <c r="B162" s="393"/>
      <c r="C162" s="393"/>
      <c r="D162" s="393"/>
      <c r="E162" s="394"/>
      <c r="F162" s="395"/>
      <c r="G162" s="363"/>
      <c r="H162" s="363"/>
      <c r="I162" s="363"/>
    </row>
    <row r="163" spans="1:9" x14ac:dyDescent="0.25">
      <c r="A163" s="47" t="s">
        <v>1</v>
      </c>
      <c r="B163" s="48"/>
      <c r="C163" s="48"/>
      <c r="D163" s="48"/>
      <c r="E163" s="48"/>
      <c r="F163" s="48"/>
      <c r="G163" s="48"/>
      <c r="H163" s="48"/>
      <c r="I163" s="48"/>
    </row>
    <row r="164" spans="1:9" ht="36" customHeight="1" x14ac:dyDescent="0.25">
      <c r="A164" s="576" t="s">
        <v>85</v>
      </c>
      <c r="B164" s="576"/>
      <c r="C164" s="576"/>
      <c r="D164" s="576"/>
      <c r="E164" s="576"/>
      <c r="F164" s="576"/>
      <c r="G164" s="576"/>
      <c r="H164" s="576"/>
      <c r="I164" s="576"/>
    </row>
    <row r="165" spans="1:9" ht="18" customHeight="1" x14ac:dyDescent="0.25">
      <c r="A165" s="49" t="s">
        <v>3</v>
      </c>
      <c r="D165" s="48"/>
      <c r="E165" s="48"/>
      <c r="F165" s="48"/>
      <c r="G165" s="48"/>
      <c r="H165" s="48"/>
      <c r="I165" s="48"/>
    </row>
    <row r="166" spans="1:9" ht="18" customHeight="1" x14ac:dyDescent="0.25">
      <c r="A166" s="48" t="s">
        <v>721</v>
      </c>
      <c r="B166" s="49"/>
      <c r="C166" s="49"/>
      <c r="D166" s="48"/>
      <c r="E166" s="48"/>
      <c r="F166" s="48"/>
      <c r="G166" s="48"/>
      <c r="H166" s="48"/>
      <c r="I166" s="48"/>
    </row>
    <row r="167" spans="1:9" ht="18" customHeight="1" x14ac:dyDescent="0.25">
      <c r="A167" s="48" t="s">
        <v>722</v>
      </c>
      <c r="B167" s="49"/>
      <c r="C167" s="49"/>
      <c r="D167" s="48"/>
      <c r="E167" s="48"/>
      <c r="F167" s="48"/>
      <c r="G167" s="48"/>
      <c r="H167" s="48"/>
      <c r="I167" s="48"/>
    </row>
    <row r="168" spans="1:9" ht="18" customHeight="1" x14ac:dyDescent="0.25">
      <c r="A168" s="48" t="s">
        <v>723</v>
      </c>
      <c r="B168" s="49"/>
      <c r="C168" s="49"/>
      <c r="D168" s="48"/>
      <c r="E168" s="48"/>
      <c r="F168" s="48"/>
      <c r="G168" s="48"/>
      <c r="H168" s="48"/>
      <c r="I168" s="48"/>
    </row>
    <row r="169" spans="1:9" ht="18" customHeight="1" x14ac:dyDescent="0.25">
      <c r="A169" s="48"/>
      <c r="B169" s="49"/>
      <c r="C169" s="49"/>
      <c r="D169" s="48"/>
      <c r="E169" s="48"/>
      <c r="F169" s="48"/>
      <c r="G169" s="48"/>
      <c r="H169" s="48"/>
      <c r="I169" s="48"/>
    </row>
  </sheetData>
  <mergeCells count="13">
    <mergeCell ref="A164:I164"/>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4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B337A-A63F-40E4-BBCD-A0A73C32DBEB}">
  <sheetPr>
    <tabColor theme="5" tint="0.59999389629810485"/>
  </sheetPr>
  <dimension ref="A1:I129"/>
  <sheetViews>
    <sheetView zoomScale="80" zoomScaleNormal="80" workbookViewId="0">
      <selection activeCell="K17" sqref="K17"/>
    </sheetView>
  </sheetViews>
  <sheetFormatPr defaultColWidth="9.140625" defaultRowHeight="16.5" x14ac:dyDescent="0.25"/>
  <cols>
    <col min="1" max="1" width="49.140625" style="32" customWidth="1"/>
    <col min="2" max="2" width="13.140625" style="32" customWidth="1"/>
    <col min="3" max="3" width="13.5703125" style="32" bestFit="1" customWidth="1"/>
    <col min="4" max="4" width="17.28515625" style="32" customWidth="1"/>
    <col min="5" max="5" width="16.140625" style="32" customWidth="1"/>
    <col min="6" max="6" width="13.5703125" style="32" customWidth="1"/>
    <col min="7" max="7" width="14.140625" style="32" customWidth="1"/>
    <col min="8" max="8" width="20" style="32" customWidth="1"/>
    <col min="9" max="9" width="20.28515625" style="32" customWidth="1"/>
    <col min="10" max="16384" width="9.140625" style="32"/>
  </cols>
  <sheetData>
    <row r="1" spans="1:9" x14ac:dyDescent="0.25">
      <c r="I1" s="32" t="s">
        <v>911</v>
      </c>
    </row>
    <row r="2" spans="1:9" s="33" customFormat="1" ht="39.75" customHeight="1" x14ac:dyDescent="0.25">
      <c r="A2" s="521" t="s">
        <v>653</v>
      </c>
      <c r="B2" s="521"/>
      <c r="C2" s="521"/>
      <c r="D2" s="521"/>
      <c r="E2" s="521"/>
      <c r="F2" s="521"/>
      <c r="G2" s="521"/>
      <c r="H2" s="521"/>
      <c r="I2" s="521"/>
    </row>
    <row r="4" spans="1:9" x14ac:dyDescent="0.25">
      <c r="A4" s="32" t="s">
        <v>846</v>
      </c>
    </row>
    <row r="5" spans="1:9" x14ac:dyDescent="0.25">
      <c r="A5" s="32" t="s">
        <v>844</v>
      </c>
    </row>
    <row r="6" spans="1:9" x14ac:dyDescent="0.25">
      <c r="B6" s="357"/>
      <c r="C6" s="357"/>
      <c r="D6" s="357"/>
      <c r="E6" s="357"/>
      <c r="F6" s="357"/>
      <c r="G6" s="357"/>
      <c r="H6" s="357"/>
      <c r="I6" s="357"/>
    </row>
    <row r="7" spans="1:9" ht="34.5" customHeight="1" x14ac:dyDescent="0.25">
      <c r="A7" s="584"/>
      <c r="B7" s="584" t="s">
        <v>6</v>
      </c>
      <c r="C7" s="585" t="s">
        <v>8</v>
      </c>
      <c r="D7" s="585"/>
      <c r="E7" s="585"/>
      <c r="F7" s="585" t="s">
        <v>4</v>
      </c>
      <c r="G7" s="585" t="s">
        <v>654</v>
      </c>
      <c r="H7" s="586" t="s">
        <v>9</v>
      </c>
      <c r="I7" s="587" t="s">
        <v>2</v>
      </c>
    </row>
    <row r="8" spans="1:9" ht="24" customHeight="1" x14ac:dyDescent="0.25">
      <c r="A8" s="584"/>
      <c r="B8" s="584"/>
      <c r="C8" s="588" t="s">
        <v>14</v>
      </c>
      <c r="D8" s="588" t="s">
        <v>847</v>
      </c>
      <c r="E8" s="590" t="s">
        <v>10</v>
      </c>
      <c r="F8" s="585"/>
      <c r="G8" s="585"/>
      <c r="H8" s="586"/>
      <c r="I8" s="587"/>
    </row>
    <row r="9" spans="1:9" ht="60.75" customHeight="1" x14ac:dyDescent="0.25">
      <c r="A9" s="584"/>
      <c r="B9" s="584"/>
      <c r="C9" s="589"/>
      <c r="D9" s="589"/>
      <c r="E9" s="590"/>
      <c r="F9" s="585"/>
      <c r="G9" s="585"/>
      <c r="H9" s="586"/>
      <c r="I9" s="587"/>
    </row>
    <row r="10" spans="1:9" x14ac:dyDescent="0.25">
      <c r="A10" s="232">
        <v>1</v>
      </c>
      <c r="B10" s="232">
        <v>6</v>
      </c>
      <c r="C10" s="232" t="s">
        <v>81</v>
      </c>
      <c r="D10" s="232">
        <v>8</v>
      </c>
      <c r="E10" s="232">
        <v>9</v>
      </c>
      <c r="F10" s="232">
        <v>11</v>
      </c>
      <c r="G10" s="232">
        <v>12</v>
      </c>
      <c r="H10" s="232">
        <v>13</v>
      </c>
      <c r="I10" s="232" t="s">
        <v>82</v>
      </c>
    </row>
    <row r="11" spans="1:9" s="33" customFormat="1" x14ac:dyDescent="0.25">
      <c r="A11" s="37" t="s">
        <v>0</v>
      </c>
      <c r="B11" s="38">
        <f>B12+B23+B64+B81</f>
        <v>107</v>
      </c>
      <c r="C11" s="38"/>
      <c r="D11" s="38"/>
      <c r="E11" s="38">
        <f>E12+E23+E64+E81</f>
        <v>8321</v>
      </c>
      <c r="F11" s="38"/>
      <c r="G11" s="38"/>
      <c r="H11" s="403">
        <f>H12+H23+H64+H81</f>
        <v>96963.459999999977</v>
      </c>
      <c r="I11" s="403">
        <f>I12+I23+I64+I81</f>
        <v>119837.13</v>
      </c>
    </row>
    <row r="12" spans="1:9" ht="33" x14ac:dyDescent="0.25">
      <c r="A12" s="364" t="s">
        <v>16</v>
      </c>
      <c r="B12" s="365">
        <f>SUM(B13:B22)</f>
        <v>10</v>
      </c>
      <c r="C12" s="365"/>
      <c r="D12" s="365"/>
      <c r="E12" s="365">
        <f>SUM(E13:E22)</f>
        <v>749</v>
      </c>
      <c r="F12" s="365"/>
      <c r="G12" s="365"/>
      <c r="H12" s="366">
        <f>SUM(H13:H22)</f>
        <v>13820.060000000001</v>
      </c>
      <c r="I12" s="366">
        <f>SUM(I13:I22)</f>
        <v>17080.22</v>
      </c>
    </row>
    <row r="13" spans="1:9" x14ac:dyDescent="0.25">
      <c r="A13" s="376" t="s">
        <v>254</v>
      </c>
      <c r="B13" s="377">
        <v>1</v>
      </c>
      <c r="C13" s="360">
        <f>D13+E13</f>
        <v>580</v>
      </c>
      <c r="D13" s="377">
        <f>160+160+184</f>
        <v>504</v>
      </c>
      <c r="E13" s="377">
        <v>76</v>
      </c>
      <c r="F13" s="360">
        <v>1562</v>
      </c>
      <c r="G13" s="360">
        <f>ROUND(F13*3/D13,2)</f>
        <v>9.3000000000000007</v>
      </c>
      <c r="H13" s="360">
        <f>ROUND(E13*G13*2,2)</f>
        <v>1413.6</v>
      </c>
      <c r="I13" s="360">
        <f>ROUND(H13*1.2359,2)</f>
        <v>1747.07</v>
      </c>
    </row>
    <row r="14" spans="1:9" x14ac:dyDescent="0.25">
      <c r="A14" s="376" t="s">
        <v>254</v>
      </c>
      <c r="B14" s="377">
        <v>1</v>
      </c>
      <c r="C14" s="360">
        <f>D14+E14</f>
        <v>512</v>
      </c>
      <c r="D14" s="377">
        <f>160+160+184</f>
        <v>504</v>
      </c>
      <c r="E14" s="377">
        <v>8</v>
      </c>
      <c r="F14" s="360">
        <v>1562</v>
      </c>
      <c r="G14" s="360">
        <f>ROUND(F14*3/D14,2)</f>
        <v>9.3000000000000007</v>
      </c>
      <c r="H14" s="360">
        <f>ROUND(E14*G14*2,2)</f>
        <v>148.80000000000001</v>
      </c>
      <c r="I14" s="360">
        <f>ROUND(H14*1.2359,2)</f>
        <v>183.9</v>
      </c>
    </row>
    <row r="15" spans="1:9" x14ac:dyDescent="0.25">
      <c r="A15" s="376" t="s">
        <v>655</v>
      </c>
      <c r="B15" s="377">
        <v>1</v>
      </c>
      <c r="C15" s="360">
        <f t="shared" ref="C15:C63" si="0">D15+E15</f>
        <v>569</v>
      </c>
      <c r="D15" s="377">
        <f t="shared" ref="D15:D76" si="1">160+160+184</f>
        <v>504</v>
      </c>
      <c r="E15" s="377">
        <v>65</v>
      </c>
      <c r="F15" s="360">
        <v>1637</v>
      </c>
      <c r="G15" s="360">
        <f>ROUND(F15/167.42,2)</f>
        <v>9.7799999999999994</v>
      </c>
      <c r="H15" s="360">
        <f t="shared" ref="H15:H63" si="2">ROUND(E15*G15*2,2)</f>
        <v>1271.4000000000001</v>
      </c>
      <c r="I15" s="360">
        <f t="shared" ref="I15:I22" si="3">ROUND(H15*1.2359,2)</f>
        <v>1571.32</v>
      </c>
    </row>
    <row r="16" spans="1:9" x14ac:dyDescent="0.25">
      <c r="A16" s="376" t="s">
        <v>655</v>
      </c>
      <c r="B16" s="377">
        <v>1</v>
      </c>
      <c r="C16" s="360">
        <f t="shared" si="0"/>
        <v>648</v>
      </c>
      <c r="D16" s="377">
        <f t="shared" si="1"/>
        <v>504</v>
      </c>
      <c r="E16" s="377">
        <v>144</v>
      </c>
      <c r="F16" s="360">
        <v>1637</v>
      </c>
      <c r="G16" s="360">
        <f t="shared" ref="G16:G77" si="4">ROUND(F16/167.42,2)</f>
        <v>9.7799999999999994</v>
      </c>
      <c r="H16" s="360">
        <f t="shared" si="2"/>
        <v>2816.64</v>
      </c>
      <c r="I16" s="360">
        <f t="shared" si="3"/>
        <v>3481.09</v>
      </c>
    </row>
    <row r="17" spans="1:9" x14ac:dyDescent="0.25">
      <c r="A17" s="376" t="s">
        <v>656</v>
      </c>
      <c r="B17" s="377">
        <v>1</v>
      </c>
      <c r="C17" s="360">
        <f t="shared" si="0"/>
        <v>563</v>
      </c>
      <c r="D17" s="377">
        <f t="shared" si="1"/>
        <v>504</v>
      </c>
      <c r="E17" s="377">
        <v>59</v>
      </c>
      <c r="F17" s="360">
        <v>1520</v>
      </c>
      <c r="G17" s="360">
        <f t="shared" si="4"/>
        <v>9.08</v>
      </c>
      <c r="H17" s="360">
        <f t="shared" si="2"/>
        <v>1071.44</v>
      </c>
      <c r="I17" s="360">
        <f t="shared" si="3"/>
        <v>1324.19</v>
      </c>
    </row>
    <row r="18" spans="1:9" x14ac:dyDescent="0.25">
      <c r="A18" s="376" t="s">
        <v>656</v>
      </c>
      <c r="B18" s="377">
        <v>1</v>
      </c>
      <c r="C18" s="360">
        <f t="shared" si="0"/>
        <v>608</v>
      </c>
      <c r="D18" s="377">
        <f t="shared" si="1"/>
        <v>504</v>
      </c>
      <c r="E18" s="377">
        <v>104</v>
      </c>
      <c r="F18" s="360">
        <v>1520</v>
      </c>
      <c r="G18" s="360">
        <f t="shared" si="4"/>
        <v>9.08</v>
      </c>
      <c r="H18" s="360">
        <f t="shared" si="2"/>
        <v>1888.64</v>
      </c>
      <c r="I18" s="360">
        <f t="shared" si="3"/>
        <v>2334.17</v>
      </c>
    </row>
    <row r="19" spans="1:9" x14ac:dyDescent="0.25">
      <c r="A19" s="376" t="s">
        <v>657</v>
      </c>
      <c r="B19" s="377">
        <v>1</v>
      </c>
      <c r="C19" s="360">
        <f t="shared" si="0"/>
        <v>524</v>
      </c>
      <c r="D19" s="377">
        <f t="shared" si="1"/>
        <v>504</v>
      </c>
      <c r="E19" s="377">
        <v>20</v>
      </c>
      <c r="F19" s="360">
        <v>1489</v>
      </c>
      <c r="G19" s="360">
        <f t="shared" si="4"/>
        <v>8.89</v>
      </c>
      <c r="H19" s="360">
        <f t="shared" si="2"/>
        <v>355.6</v>
      </c>
      <c r="I19" s="360">
        <f t="shared" si="3"/>
        <v>439.49</v>
      </c>
    </row>
    <row r="20" spans="1:9" x14ac:dyDescent="0.25">
      <c r="A20" s="376" t="s">
        <v>657</v>
      </c>
      <c r="B20" s="377">
        <v>1</v>
      </c>
      <c r="C20" s="360">
        <f t="shared" si="0"/>
        <v>513</v>
      </c>
      <c r="D20" s="377">
        <f t="shared" si="1"/>
        <v>504</v>
      </c>
      <c r="E20" s="377">
        <v>9</v>
      </c>
      <c r="F20" s="360">
        <v>1489</v>
      </c>
      <c r="G20" s="360">
        <f t="shared" si="4"/>
        <v>8.89</v>
      </c>
      <c r="H20" s="360">
        <f t="shared" si="2"/>
        <v>160.02000000000001</v>
      </c>
      <c r="I20" s="360">
        <f t="shared" si="3"/>
        <v>197.77</v>
      </c>
    </row>
    <row r="21" spans="1:9" x14ac:dyDescent="0.25">
      <c r="A21" s="376" t="s">
        <v>657</v>
      </c>
      <c r="B21" s="377">
        <v>1</v>
      </c>
      <c r="C21" s="360">
        <f t="shared" si="0"/>
        <v>585</v>
      </c>
      <c r="D21" s="377">
        <f t="shared" si="1"/>
        <v>504</v>
      </c>
      <c r="E21" s="377">
        <v>81</v>
      </c>
      <c r="F21" s="360">
        <v>1489</v>
      </c>
      <c r="G21" s="360">
        <f t="shared" si="4"/>
        <v>8.89</v>
      </c>
      <c r="H21" s="360">
        <f t="shared" si="2"/>
        <v>1440.18</v>
      </c>
      <c r="I21" s="360">
        <f t="shared" si="3"/>
        <v>1779.92</v>
      </c>
    </row>
    <row r="22" spans="1:9" x14ac:dyDescent="0.25">
      <c r="A22" s="376" t="s">
        <v>658</v>
      </c>
      <c r="B22" s="377">
        <v>1</v>
      </c>
      <c r="C22" s="360">
        <f t="shared" si="0"/>
        <v>687</v>
      </c>
      <c r="D22" s="377">
        <f t="shared" si="1"/>
        <v>504</v>
      </c>
      <c r="E22" s="377">
        <v>183</v>
      </c>
      <c r="F22" s="360">
        <v>1489</v>
      </c>
      <c r="G22" s="360">
        <f t="shared" si="4"/>
        <v>8.89</v>
      </c>
      <c r="H22" s="360">
        <f t="shared" si="2"/>
        <v>3253.74</v>
      </c>
      <c r="I22" s="360">
        <f t="shared" si="3"/>
        <v>4021.3</v>
      </c>
    </row>
    <row r="23" spans="1:9" ht="49.5" x14ac:dyDescent="0.25">
      <c r="A23" s="364" t="s">
        <v>17</v>
      </c>
      <c r="B23" s="365">
        <f t="shared" ref="B23:I23" si="5">SUM(B24:B63)</f>
        <v>40</v>
      </c>
      <c r="C23" s="365"/>
      <c r="D23" s="365"/>
      <c r="E23" s="365">
        <f t="shared" si="5"/>
        <v>4363</v>
      </c>
      <c r="F23" s="365"/>
      <c r="G23" s="360"/>
      <c r="H23" s="402">
        <f t="shared" si="5"/>
        <v>54511.579999999987</v>
      </c>
      <c r="I23" s="402">
        <f t="shared" si="5"/>
        <v>67370.84</v>
      </c>
    </row>
    <row r="24" spans="1:9" x14ac:dyDescent="0.25">
      <c r="A24" s="407" t="s">
        <v>659</v>
      </c>
      <c r="B24" s="377">
        <v>1</v>
      </c>
      <c r="C24" s="360">
        <f t="shared" si="0"/>
        <v>720</v>
      </c>
      <c r="D24" s="377">
        <f t="shared" si="1"/>
        <v>504</v>
      </c>
      <c r="E24" s="377">
        <v>216</v>
      </c>
      <c r="F24" s="360">
        <v>985</v>
      </c>
      <c r="G24" s="360">
        <f t="shared" si="4"/>
        <v>5.88</v>
      </c>
      <c r="H24" s="360">
        <f t="shared" si="2"/>
        <v>2540.16</v>
      </c>
      <c r="I24" s="360">
        <f>ROUND(H24*1.2359,2)</f>
        <v>3139.38</v>
      </c>
    </row>
    <row r="25" spans="1:9" x14ac:dyDescent="0.25">
      <c r="A25" s="407" t="s">
        <v>659</v>
      </c>
      <c r="B25" s="377">
        <v>1</v>
      </c>
      <c r="C25" s="360">
        <f t="shared" si="0"/>
        <v>829</v>
      </c>
      <c r="D25" s="377">
        <f t="shared" si="1"/>
        <v>504</v>
      </c>
      <c r="E25" s="377">
        <v>325</v>
      </c>
      <c r="F25" s="360">
        <v>1022</v>
      </c>
      <c r="G25" s="360">
        <f t="shared" si="4"/>
        <v>6.1</v>
      </c>
      <c r="H25" s="360">
        <f t="shared" si="2"/>
        <v>3965</v>
      </c>
      <c r="I25" s="360">
        <f t="shared" ref="I25:I63" si="6">ROUND(H25*1.2359,2)</f>
        <v>4900.34</v>
      </c>
    </row>
    <row r="26" spans="1:9" x14ac:dyDescent="0.25">
      <c r="A26" s="407" t="s">
        <v>659</v>
      </c>
      <c r="B26" s="377">
        <v>1</v>
      </c>
      <c r="C26" s="360">
        <f t="shared" si="0"/>
        <v>592</v>
      </c>
      <c r="D26" s="377">
        <f t="shared" si="1"/>
        <v>504</v>
      </c>
      <c r="E26" s="377">
        <v>88</v>
      </c>
      <c r="F26" s="360">
        <v>1022</v>
      </c>
      <c r="G26" s="360">
        <f t="shared" si="4"/>
        <v>6.1</v>
      </c>
      <c r="H26" s="360">
        <f t="shared" si="2"/>
        <v>1073.5999999999999</v>
      </c>
      <c r="I26" s="360">
        <f t="shared" si="6"/>
        <v>1326.86</v>
      </c>
    </row>
    <row r="27" spans="1:9" x14ac:dyDescent="0.25">
      <c r="A27" s="407" t="s">
        <v>659</v>
      </c>
      <c r="B27" s="377">
        <v>1</v>
      </c>
      <c r="C27" s="360">
        <f t="shared" si="0"/>
        <v>750</v>
      </c>
      <c r="D27" s="377">
        <f t="shared" si="1"/>
        <v>504</v>
      </c>
      <c r="E27" s="377">
        <v>246</v>
      </c>
      <c r="F27" s="360">
        <v>1022</v>
      </c>
      <c r="G27" s="360">
        <f t="shared" si="4"/>
        <v>6.1</v>
      </c>
      <c r="H27" s="360">
        <f t="shared" si="2"/>
        <v>3001.2</v>
      </c>
      <c r="I27" s="360">
        <f t="shared" si="6"/>
        <v>3709.18</v>
      </c>
    </row>
    <row r="28" spans="1:9" x14ac:dyDescent="0.25">
      <c r="A28" s="407" t="s">
        <v>659</v>
      </c>
      <c r="B28" s="377">
        <v>1</v>
      </c>
      <c r="C28" s="360">
        <f t="shared" si="0"/>
        <v>609</v>
      </c>
      <c r="D28" s="377">
        <f t="shared" si="1"/>
        <v>504</v>
      </c>
      <c r="E28" s="377">
        <v>105</v>
      </c>
      <c r="F28" s="360">
        <v>926</v>
      </c>
      <c r="G28" s="360">
        <f t="shared" si="4"/>
        <v>5.53</v>
      </c>
      <c r="H28" s="360">
        <f t="shared" si="2"/>
        <v>1161.3</v>
      </c>
      <c r="I28" s="360">
        <f t="shared" si="6"/>
        <v>1435.25</v>
      </c>
    </row>
    <row r="29" spans="1:9" x14ac:dyDescent="0.25">
      <c r="A29" s="407" t="s">
        <v>659</v>
      </c>
      <c r="B29" s="377">
        <v>1</v>
      </c>
      <c r="C29" s="360">
        <f t="shared" si="0"/>
        <v>535</v>
      </c>
      <c r="D29" s="377">
        <f t="shared" si="1"/>
        <v>504</v>
      </c>
      <c r="E29" s="377">
        <v>31</v>
      </c>
      <c r="F29" s="360">
        <v>985</v>
      </c>
      <c r="G29" s="360">
        <f t="shared" si="4"/>
        <v>5.88</v>
      </c>
      <c r="H29" s="360">
        <f t="shared" si="2"/>
        <v>364.56</v>
      </c>
      <c r="I29" s="360">
        <f t="shared" si="6"/>
        <v>450.56</v>
      </c>
    </row>
    <row r="30" spans="1:9" x14ac:dyDescent="0.25">
      <c r="A30" s="407" t="s">
        <v>659</v>
      </c>
      <c r="B30" s="377">
        <v>1</v>
      </c>
      <c r="C30" s="360">
        <f t="shared" si="0"/>
        <v>648</v>
      </c>
      <c r="D30" s="377">
        <f t="shared" si="1"/>
        <v>504</v>
      </c>
      <c r="E30" s="377">
        <v>144</v>
      </c>
      <c r="F30" s="360">
        <v>985</v>
      </c>
      <c r="G30" s="360">
        <f t="shared" si="4"/>
        <v>5.88</v>
      </c>
      <c r="H30" s="360">
        <f t="shared" si="2"/>
        <v>1693.44</v>
      </c>
      <c r="I30" s="360">
        <f t="shared" si="6"/>
        <v>2092.92</v>
      </c>
    </row>
    <row r="31" spans="1:9" x14ac:dyDescent="0.25">
      <c r="A31" s="407" t="s">
        <v>659</v>
      </c>
      <c r="B31" s="377">
        <v>1</v>
      </c>
      <c r="C31" s="360">
        <f t="shared" si="0"/>
        <v>752</v>
      </c>
      <c r="D31" s="377">
        <f t="shared" si="1"/>
        <v>504</v>
      </c>
      <c r="E31" s="377">
        <v>248</v>
      </c>
      <c r="F31" s="360">
        <v>1022</v>
      </c>
      <c r="G31" s="360">
        <f t="shared" si="4"/>
        <v>6.1</v>
      </c>
      <c r="H31" s="360">
        <f t="shared" si="2"/>
        <v>3025.6</v>
      </c>
      <c r="I31" s="360">
        <f t="shared" si="6"/>
        <v>3739.34</v>
      </c>
    </row>
    <row r="32" spans="1:9" x14ac:dyDescent="0.25">
      <c r="A32" s="407" t="s">
        <v>659</v>
      </c>
      <c r="B32" s="377">
        <v>1</v>
      </c>
      <c r="C32" s="360">
        <f t="shared" si="0"/>
        <v>656</v>
      </c>
      <c r="D32" s="377">
        <f t="shared" si="1"/>
        <v>504</v>
      </c>
      <c r="E32" s="377">
        <v>152</v>
      </c>
      <c r="F32" s="360">
        <v>926</v>
      </c>
      <c r="G32" s="360">
        <f t="shared" si="4"/>
        <v>5.53</v>
      </c>
      <c r="H32" s="360">
        <f t="shared" si="2"/>
        <v>1681.12</v>
      </c>
      <c r="I32" s="360">
        <f t="shared" si="6"/>
        <v>2077.6999999999998</v>
      </c>
    </row>
    <row r="33" spans="1:9" x14ac:dyDescent="0.25">
      <c r="A33" s="407" t="s">
        <v>659</v>
      </c>
      <c r="B33" s="377">
        <v>1</v>
      </c>
      <c r="C33" s="360">
        <f t="shared" si="0"/>
        <v>600</v>
      </c>
      <c r="D33" s="377">
        <f t="shared" si="1"/>
        <v>504</v>
      </c>
      <c r="E33" s="377">
        <v>96</v>
      </c>
      <c r="F33" s="360">
        <v>926</v>
      </c>
      <c r="G33" s="360">
        <f t="shared" si="4"/>
        <v>5.53</v>
      </c>
      <c r="H33" s="360">
        <f t="shared" si="2"/>
        <v>1061.76</v>
      </c>
      <c r="I33" s="360">
        <f t="shared" si="6"/>
        <v>1312.23</v>
      </c>
    </row>
    <row r="34" spans="1:9" x14ac:dyDescent="0.25">
      <c r="A34" s="407" t="s">
        <v>522</v>
      </c>
      <c r="B34" s="377">
        <v>1</v>
      </c>
      <c r="C34" s="360">
        <f t="shared" si="0"/>
        <v>600</v>
      </c>
      <c r="D34" s="377">
        <f t="shared" si="1"/>
        <v>504</v>
      </c>
      <c r="E34" s="377">
        <v>96</v>
      </c>
      <c r="F34" s="360">
        <v>1062</v>
      </c>
      <c r="G34" s="360">
        <f t="shared" si="4"/>
        <v>6.34</v>
      </c>
      <c r="H34" s="360">
        <f t="shared" si="2"/>
        <v>1217.28</v>
      </c>
      <c r="I34" s="360">
        <f t="shared" si="6"/>
        <v>1504.44</v>
      </c>
    </row>
    <row r="35" spans="1:9" x14ac:dyDescent="0.25">
      <c r="A35" s="407" t="s">
        <v>522</v>
      </c>
      <c r="B35" s="377">
        <v>1</v>
      </c>
      <c r="C35" s="360">
        <f t="shared" si="0"/>
        <v>632</v>
      </c>
      <c r="D35" s="377">
        <f t="shared" si="1"/>
        <v>504</v>
      </c>
      <c r="E35" s="377">
        <v>128</v>
      </c>
      <c r="F35" s="360">
        <v>1062</v>
      </c>
      <c r="G35" s="360">
        <f t="shared" si="4"/>
        <v>6.34</v>
      </c>
      <c r="H35" s="360">
        <f t="shared" si="2"/>
        <v>1623.04</v>
      </c>
      <c r="I35" s="360">
        <f t="shared" si="6"/>
        <v>2005.92</v>
      </c>
    </row>
    <row r="36" spans="1:9" x14ac:dyDescent="0.25">
      <c r="A36" s="407" t="s">
        <v>522</v>
      </c>
      <c r="B36" s="377">
        <v>1</v>
      </c>
      <c r="C36" s="360">
        <f t="shared" si="0"/>
        <v>576</v>
      </c>
      <c r="D36" s="377">
        <f t="shared" si="1"/>
        <v>504</v>
      </c>
      <c r="E36" s="377">
        <v>72</v>
      </c>
      <c r="F36" s="360">
        <v>1062</v>
      </c>
      <c r="G36" s="360">
        <f t="shared" si="4"/>
        <v>6.34</v>
      </c>
      <c r="H36" s="360">
        <f t="shared" si="2"/>
        <v>912.96</v>
      </c>
      <c r="I36" s="360">
        <f t="shared" si="6"/>
        <v>1128.33</v>
      </c>
    </row>
    <row r="37" spans="1:9" x14ac:dyDescent="0.25">
      <c r="A37" s="407" t="s">
        <v>522</v>
      </c>
      <c r="B37" s="377">
        <v>1</v>
      </c>
      <c r="C37" s="360">
        <f t="shared" si="0"/>
        <v>524</v>
      </c>
      <c r="D37" s="377">
        <f t="shared" si="1"/>
        <v>504</v>
      </c>
      <c r="E37" s="377">
        <v>20</v>
      </c>
      <c r="F37" s="360">
        <v>1062</v>
      </c>
      <c r="G37" s="360">
        <f t="shared" si="4"/>
        <v>6.34</v>
      </c>
      <c r="H37" s="360">
        <f t="shared" si="2"/>
        <v>253.6</v>
      </c>
      <c r="I37" s="360">
        <f t="shared" si="6"/>
        <v>313.42</v>
      </c>
    </row>
    <row r="38" spans="1:9" x14ac:dyDescent="0.25">
      <c r="A38" s="407" t="s">
        <v>522</v>
      </c>
      <c r="B38" s="377">
        <v>1</v>
      </c>
      <c r="C38" s="360">
        <f t="shared" si="0"/>
        <v>585</v>
      </c>
      <c r="D38" s="377">
        <f t="shared" si="1"/>
        <v>504</v>
      </c>
      <c r="E38" s="377">
        <v>81</v>
      </c>
      <c r="F38" s="360">
        <v>1062</v>
      </c>
      <c r="G38" s="360">
        <f t="shared" si="4"/>
        <v>6.34</v>
      </c>
      <c r="H38" s="360">
        <f t="shared" si="2"/>
        <v>1027.08</v>
      </c>
      <c r="I38" s="360">
        <f t="shared" si="6"/>
        <v>1269.3699999999999</v>
      </c>
    </row>
    <row r="39" spans="1:9" x14ac:dyDescent="0.25">
      <c r="A39" s="407" t="s">
        <v>522</v>
      </c>
      <c r="B39" s="377">
        <v>1</v>
      </c>
      <c r="C39" s="360">
        <f t="shared" si="0"/>
        <v>552</v>
      </c>
      <c r="D39" s="377">
        <f t="shared" si="1"/>
        <v>504</v>
      </c>
      <c r="E39" s="377">
        <v>48</v>
      </c>
      <c r="F39" s="360">
        <v>1110</v>
      </c>
      <c r="G39" s="360">
        <f t="shared" si="4"/>
        <v>6.63</v>
      </c>
      <c r="H39" s="360">
        <f t="shared" si="2"/>
        <v>636.48</v>
      </c>
      <c r="I39" s="360">
        <f t="shared" si="6"/>
        <v>786.63</v>
      </c>
    </row>
    <row r="40" spans="1:9" x14ac:dyDescent="0.25">
      <c r="A40" s="407" t="s">
        <v>522</v>
      </c>
      <c r="B40" s="377">
        <v>1</v>
      </c>
      <c r="C40" s="360">
        <f t="shared" si="0"/>
        <v>513</v>
      </c>
      <c r="D40" s="377">
        <f t="shared" si="1"/>
        <v>504</v>
      </c>
      <c r="E40" s="377">
        <v>9</v>
      </c>
      <c r="F40" s="360">
        <v>1062</v>
      </c>
      <c r="G40" s="360">
        <f t="shared" si="4"/>
        <v>6.34</v>
      </c>
      <c r="H40" s="360">
        <f t="shared" si="2"/>
        <v>114.12</v>
      </c>
      <c r="I40" s="360">
        <f t="shared" si="6"/>
        <v>141.04</v>
      </c>
    </row>
    <row r="41" spans="1:9" x14ac:dyDescent="0.25">
      <c r="A41" s="407" t="s">
        <v>522</v>
      </c>
      <c r="B41" s="404">
        <v>1</v>
      </c>
      <c r="C41" s="360">
        <f t="shared" si="0"/>
        <v>528</v>
      </c>
      <c r="D41" s="377">
        <f t="shared" si="1"/>
        <v>504</v>
      </c>
      <c r="E41" s="377">
        <v>24</v>
      </c>
      <c r="F41" s="405">
        <v>1110</v>
      </c>
      <c r="G41" s="360">
        <f t="shared" si="4"/>
        <v>6.63</v>
      </c>
      <c r="H41" s="360">
        <f t="shared" si="2"/>
        <v>318.24</v>
      </c>
      <c r="I41" s="360">
        <f t="shared" si="6"/>
        <v>393.31</v>
      </c>
    </row>
    <row r="42" spans="1:9" x14ac:dyDescent="0.25">
      <c r="A42" s="407" t="s">
        <v>518</v>
      </c>
      <c r="B42" s="377">
        <v>1</v>
      </c>
      <c r="C42" s="360">
        <f t="shared" si="0"/>
        <v>624</v>
      </c>
      <c r="D42" s="377">
        <f t="shared" si="1"/>
        <v>504</v>
      </c>
      <c r="E42" s="377">
        <v>120</v>
      </c>
      <c r="F42" s="360">
        <v>1014</v>
      </c>
      <c r="G42" s="360">
        <f t="shared" si="4"/>
        <v>6.06</v>
      </c>
      <c r="H42" s="360">
        <f t="shared" si="2"/>
        <v>1454.4</v>
      </c>
      <c r="I42" s="360">
        <f t="shared" si="6"/>
        <v>1797.49</v>
      </c>
    </row>
    <row r="43" spans="1:9" x14ac:dyDescent="0.25">
      <c r="A43" s="407" t="s">
        <v>518</v>
      </c>
      <c r="B43" s="377">
        <v>1</v>
      </c>
      <c r="C43" s="360">
        <f t="shared" si="0"/>
        <v>793</v>
      </c>
      <c r="D43" s="377">
        <f t="shared" si="1"/>
        <v>504</v>
      </c>
      <c r="E43" s="377">
        <v>289</v>
      </c>
      <c r="F43" s="360">
        <v>1110</v>
      </c>
      <c r="G43" s="360">
        <f t="shared" si="4"/>
        <v>6.63</v>
      </c>
      <c r="H43" s="360">
        <f t="shared" si="2"/>
        <v>3832.14</v>
      </c>
      <c r="I43" s="360">
        <f t="shared" si="6"/>
        <v>4736.1400000000003</v>
      </c>
    </row>
    <row r="44" spans="1:9" x14ac:dyDescent="0.25">
      <c r="A44" s="407" t="s">
        <v>518</v>
      </c>
      <c r="B44" s="377">
        <v>1</v>
      </c>
      <c r="C44" s="360">
        <f t="shared" si="0"/>
        <v>744</v>
      </c>
      <c r="D44" s="377">
        <f t="shared" si="1"/>
        <v>504</v>
      </c>
      <c r="E44" s="377">
        <v>240</v>
      </c>
      <c r="F44" s="360">
        <v>1062</v>
      </c>
      <c r="G44" s="360">
        <f t="shared" si="4"/>
        <v>6.34</v>
      </c>
      <c r="H44" s="360">
        <f t="shared" si="2"/>
        <v>3043.2</v>
      </c>
      <c r="I44" s="360">
        <f t="shared" si="6"/>
        <v>3761.09</v>
      </c>
    </row>
    <row r="45" spans="1:9" x14ac:dyDescent="0.25">
      <c r="A45" s="407" t="s">
        <v>660</v>
      </c>
      <c r="B45" s="377">
        <v>1</v>
      </c>
      <c r="C45" s="360">
        <f t="shared" si="0"/>
        <v>681</v>
      </c>
      <c r="D45" s="377">
        <f t="shared" si="1"/>
        <v>504</v>
      </c>
      <c r="E45" s="377">
        <v>177</v>
      </c>
      <c r="F45" s="360">
        <v>985</v>
      </c>
      <c r="G45" s="360">
        <f t="shared" si="4"/>
        <v>5.88</v>
      </c>
      <c r="H45" s="360">
        <f t="shared" si="2"/>
        <v>2081.52</v>
      </c>
      <c r="I45" s="360">
        <f t="shared" si="6"/>
        <v>2572.5500000000002</v>
      </c>
    </row>
    <row r="46" spans="1:9" x14ac:dyDescent="0.25">
      <c r="A46" s="407" t="s">
        <v>660</v>
      </c>
      <c r="B46" s="377">
        <v>1</v>
      </c>
      <c r="C46" s="360">
        <f t="shared" si="0"/>
        <v>648</v>
      </c>
      <c r="D46" s="377">
        <f t="shared" si="1"/>
        <v>504</v>
      </c>
      <c r="E46" s="377">
        <v>144</v>
      </c>
      <c r="F46" s="360">
        <v>926</v>
      </c>
      <c r="G46" s="360">
        <f t="shared" si="4"/>
        <v>5.53</v>
      </c>
      <c r="H46" s="360">
        <f t="shared" si="2"/>
        <v>1592.64</v>
      </c>
      <c r="I46" s="360">
        <f t="shared" si="6"/>
        <v>1968.34</v>
      </c>
    </row>
    <row r="47" spans="1:9" x14ac:dyDescent="0.25">
      <c r="A47" s="407" t="s">
        <v>660</v>
      </c>
      <c r="B47" s="377">
        <v>1</v>
      </c>
      <c r="C47" s="360">
        <f t="shared" si="0"/>
        <v>633</v>
      </c>
      <c r="D47" s="377">
        <f t="shared" si="1"/>
        <v>504</v>
      </c>
      <c r="E47" s="377">
        <v>129</v>
      </c>
      <c r="F47" s="360">
        <v>985</v>
      </c>
      <c r="G47" s="360">
        <f t="shared" si="4"/>
        <v>5.88</v>
      </c>
      <c r="H47" s="360">
        <f t="shared" si="2"/>
        <v>1517.04</v>
      </c>
      <c r="I47" s="360">
        <f t="shared" si="6"/>
        <v>1874.91</v>
      </c>
    </row>
    <row r="48" spans="1:9" x14ac:dyDescent="0.25">
      <c r="A48" s="407" t="s">
        <v>660</v>
      </c>
      <c r="B48" s="377">
        <v>1</v>
      </c>
      <c r="C48" s="360">
        <f t="shared" si="0"/>
        <v>512</v>
      </c>
      <c r="D48" s="377">
        <f t="shared" si="1"/>
        <v>504</v>
      </c>
      <c r="E48" s="377">
        <v>8</v>
      </c>
      <c r="F48" s="360">
        <v>1022</v>
      </c>
      <c r="G48" s="360">
        <f t="shared" si="4"/>
        <v>6.1</v>
      </c>
      <c r="H48" s="360">
        <f t="shared" si="2"/>
        <v>97.6</v>
      </c>
      <c r="I48" s="360">
        <f t="shared" si="6"/>
        <v>120.62</v>
      </c>
    </row>
    <row r="49" spans="1:9" x14ac:dyDescent="0.25">
      <c r="A49" s="407" t="s">
        <v>660</v>
      </c>
      <c r="B49" s="377">
        <v>1</v>
      </c>
      <c r="C49" s="360">
        <f t="shared" si="0"/>
        <v>600</v>
      </c>
      <c r="D49" s="377">
        <f t="shared" si="1"/>
        <v>504</v>
      </c>
      <c r="E49" s="377">
        <v>96</v>
      </c>
      <c r="F49" s="360">
        <v>926</v>
      </c>
      <c r="G49" s="360">
        <f t="shared" si="4"/>
        <v>5.53</v>
      </c>
      <c r="H49" s="360">
        <f t="shared" si="2"/>
        <v>1061.76</v>
      </c>
      <c r="I49" s="360">
        <f t="shared" si="6"/>
        <v>1312.23</v>
      </c>
    </row>
    <row r="50" spans="1:9" x14ac:dyDescent="0.25">
      <c r="A50" s="407" t="s">
        <v>660</v>
      </c>
      <c r="B50" s="377">
        <v>1</v>
      </c>
      <c r="C50" s="360">
        <f t="shared" si="0"/>
        <v>560</v>
      </c>
      <c r="D50" s="377">
        <f t="shared" si="1"/>
        <v>504</v>
      </c>
      <c r="E50" s="377">
        <v>56</v>
      </c>
      <c r="F50" s="360">
        <v>985</v>
      </c>
      <c r="G50" s="360">
        <f t="shared" si="4"/>
        <v>5.88</v>
      </c>
      <c r="H50" s="360">
        <f t="shared" si="2"/>
        <v>658.56</v>
      </c>
      <c r="I50" s="360">
        <f t="shared" si="6"/>
        <v>813.91</v>
      </c>
    </row>
    <row r="51" spans="1:9" x14ac:dyDescent="0.25">
      <c r="A51" s="407" t="s">
        <v>661</v>
      </c>
      <c r="B51" s="377">
        <v>1</v>
      </c>
      <c r="C51" s="360">
        <f t="shared" si="0"/>
        <v>588</v>
      </c>
      <c r="D51" s="377">
        <f t="shared" si="1"/>
        <v>504</v>
      </c>
      <c r="E51" s="377">
        <v>84</v>
      </c>
      <c r="F51" s="360">
        <v>926</v>
      </c>
      <c r="G51" s="360">
        <f t="shared" si="4"/>
        <v>5.53</v>
      </c>
      <c r="H51" s="360">
        <f>ROUND(E51*G51*2,2)</f>
        <v>929.04</v>
      </c>
      <c r="I51" s="360">
        <f t="shared" si="6"/>
        <v>1148.2</v>
      </c>
    </row>
    <row r="52" spans="1:9" x14ac:dyDescent="0.25">
      <c r="A52" s="407" t="s">
        <v>661</v>
      </c>
      <c r="B52" s="377">
        <v>1</v>
      </c>
      <c r="C52" s="360">
        <f t="shared" si="0"/>
        <v>576</v>
      </c>
      <c r="D52" s="377">
        <f t="shared" si="1"/>
        <v>504</v>
      </c>
      <c r="E52" s="377">
        <v>72</v>
      </c>
      <c r="F52" s="360">
        <v>985</v>
      </c>
      <c r="G52" s="360">
        <f t="shared" si="4"/>
        <v>5.88</v>
      </c>
      <c r="H52" s="360">
        <f t="shared" si="2"/>
        <v>846.72</v>
      </c>
      <c r="I52" s="360">
        <f t="shared" si="6"/>
        <v>1046.46</v>
      </c>
    </row>
    <row r="53" spans="1:9" x14ac:dyDescent="0.25">
      <c r="A53" s="407" t="s">
        <v>661</v>
      </c>
      <c r="B53" s="377">
        <v>1</v>
      </c>
      <c r="C53" s="360">
        <f t="shared" si="0"/>
        <v>536</v>
      </c>
      <c r="D53" s="377">
        <f t="shared" si="1"/>
        <v>504</v>
      </c>
      <c r="E53" s="377">
        <v>32</v>
      </c>
      <c r="F53" s="360">
        <v>985</v>
      </c>
      <c r="G53" s="360">
        <f t="shared" si="4"/>
        <v>5.88</v>
      </c>
      <c r="H53" s="360">
        <f t="shared" si="2"/>
        <v>376.32</v>
      </c>
      <c r="I53" s="360">
        <f t="shared" si="6"/>
        <v>465.09</v>
      </c>
    </row>
    <row r="54" spans="1:9" x14ac:dyDescent="0.25">
      <c r="A54" s="407" t="s">
        <v>662</v>
      </c>
      <c r="B54" s="377">
        <v>1</v>
      </c>
      <c r="C54" s="360">
        <f t="shared" si="0"/>
        <v>640</v>
      </c>
      <c r="D54" s="377">
        <f t="shared" si="1"/>
        <v>504</v>
      </c>
      <c r="E54" s="377">
        <v>136</v>
      </c>
      <c r="F54" s="360">
        <v>1273</v>
      </c>
      <c r="G54" s="360">
        <f t="shared" si="4"/>
        <v>7.6</v>
      </c>
      <c r="H54" s="360">
        <f t="shared" si="2"/>
        <v>2067.1999999999998</v>
      </c>
      <c r="I54" s="360">
        <f t="shared" si="6"/>
        <v>2554.85</v>
      </c>
    </row>
    <row r="55" spans="1:9" x14ac:dyDescent="0.25">
      <c r="A55" s="407" t="s">
        <v>662</v>
      </c>
      <c r="B55" s="377">
        <v>1</v>
      </c>
      <c r="C55" s="360">
        <f t="shared" si="0"/>
        <v>614</v>
      </c>
      <c r="D55" s="377">
        <f t="shared" si="1"/>
        <v>504</v>
      </c>
      <c r="E55" s="377">
        <v>110</v>
      </c>
      <c r="F55" s="360">
        <v>1273</v>
      </c>
      <c r="G55" s="360">
        <f t="shared" si="4"/>
        <v>7.6</v>
      </c>
      <c r="H55" s="360">
        <f t="shared" si="2"/>
        <v>1672</v>
      </c>
      <c r="I55" s="360">
        <f t="shared" si="6"/>
        <v>2066.42</v>
      </c>
    </row>
    <row r="56" spans="1:9" x14ac:dyDescent="0.25">
      <c r="A56" s="407" t="s">
        <v>662</v>
      </c>
      <c r="B56" s="377">
        <v>1</v>
      </c>
      <c r="C56" s="360">
        <f t="shared" si="0"/>
        <v>639</v>
      </c>
      <c r="D56" s="377">
        <f t="shared" si="1"/>
        <v>504</v>
      </c>
      <c r="E56" s="377">
        <v>135</v>
      </c>
      <c r="F56" s="360">
        <v>1273</v>
      </c>
      <c r="G56" s="360">
        <f t="shared" si="4"/>
        <v>7.6</v>
      </c>
      <c r="H56" s="360">
        <f t="shared" si="2"/>
        <v>2052</v>
      </c>
      <c r="I56" s="360">
        <f t="shared" si="6"/>
        <v>2536.0700000000002</v>
      </c>
    </row>
    <row r="57" spans="1:9" x14ac:dyDescent="0.25">
      <c r="A57" s="407" t="s">
        <v>662</v>
      </c>
      <c r="B57" s="377">
        <v>1</v>
      </c>
      <c r="C57" s="360">
        <f t="shared" si="0"/>
        <v>561</v>
      </c>
      <c r="D57" s="377">
        <f t="shared" si="1"/>
        <v>504</v>
      </c>
      <c r="E57" s="377">
        <v>57</v>
      </c>
      <c r="F57" s="360">
        <v>1321</v>
      </c>
      <c r="G57" s="360">
        <f t="shared" si="4"/>
        <v>7.89</v>
      </c>
      <c r="H57" s="360">
        <f t="shared" si="2"/>
        <v>899.46</v>
      </c>
      <c r="I57" s="360">
        <f t="shared" si="6"/>
        <v>1111.6400000000001</v>
      </c>
    </row>
    <row r="58" spans="1:9" x14ac:dyDescent="0.25">
      <c r="A58" s="407" t="s">
        <v>662</v>
      </c>
      <c r="B58" s="377">
        <v>1</v>
      </c>
      <c r="C58" s="360">
        <f t="shared" si="0"/>
        <v>590</v>
      </c>
      <c r="D58" s="377">
        <f t="shared" si="1"/>
        <v>504</v>
      </c>
      <c r="E58" s="377">
        <v>86</v>
      </c>
      <c r="F58" s="360">
        <v>1321</v>
      </c>
      <c r="G58" s="360">
        <f t="shared" si="4"/>
        <v>7.89</v>
      </c>
      <c r="H58" s="360">
        <f t="shared" si="2"/>
        <v>1357.08</v>
      </c>
      <c r="I58" s="360">
        <f t="shared" si="6"/>
        <v>1677.22</v>
      </c>
    </row>
    <row r="59" spans="1:9" x14ac:dyDescent="0.25">
      <c r="A59" s="407" t="s">
        <v>663</v>
      </c>
      <c r="B59" s="377">
        <v>1</v>
      </c>
      <c r="C59" s="360">
        <f t="shared" si="0"/>
        <v>615</v>
      </c>
      <c r="D59" s="377">
        <f t="shared" si="1"/>
        <v>504</v>
      </c>
      <c r="E59" s="377">
        <v>111</v>
      </c>
      <c r="F59" s="360">
        <v>1062</v>
      </c>
      <c r="G59" s="360">
        <f t="shared" si="4"/>
        <v>6.34</v>
      </c>
      <c r="H59" s="360">
        <f t="shared" si="2"/>
        <v>1407.48</v>
      </c>
      <c r="I59" s="360">
        <f t="shared" si="6"/>
        <v>1739.5</v>
      </c>
    </row>
    <row r="60" spans="1:9" x14ac:dyDescent="0.25">
      <c r="A60" s="407" t="s">
        <v>663</v>
      </c>
      <c r="B60" s="377">
        <v>1</v>
      </c>
      <c r="C60" s="360">
        <f t="shared" si="0"/>
        <v>576</v>
      </c>
      <c r="D60" s="377">
        <f t="shared" si="1"/>
        <v>504</v>
      </c>
      <c r="E60" s="377">
        <v>72</v>
      </c>
      <c r="F60" s="360">
        <v>1110</v>
      </c>
      <c r="G60" s="360">
        <f t="shared" si="4"/>
        <v>6.63</v>
      </c>
      <c r="H60" s="360">
        <f t="shared" si="2"/>
        <v>954.72</v>
      </c>
      <c r="I60" s="360">
        <f t="shared" si="6"/>
        <v>1179.94</v>
      </c>
    </row>
    <row r="61" spans="1:9" x14ac:dyDescent="0.25">
      <c r="A61" s="407" t="s">
        <v>664</v>
      </c>
      <c r="B61" s="377">
        <v>1</v>
      </c>
      <c r="C61" s="360">
        <f t="shared" si="0"/>
        <v>528</v>
      </c>
      <c r="D61" s="377">
        <f t="shared" si="1"/>
        <v>504</v>
      </c>
      <c r="E61" s="377">
        <v>24</v>
      </c>
      <c r="F61" s="360">
        <v>974</v>
      </c>
      <c r="G61" s="360">
        <f t="shared" si="4"/>
        <v>5.82</v>
      </c>
      <c r="H61" s="360">
        <f t="shared" si="2"/>
        <v>279.36</v>
      </c>
      <c r="I61" s="360">
        <f t="shared" si="6"/>
        <v>345.26</v>
      </c>
    </row>
    <row r="62" spans="1:9" x14ac:dyDescent="0.25">
      <c r="A62" s="407" t="s">
        <v>664</v>
      </c>
      <c r="B62" s="377">
        <v>1</v>
      </c>
      <c r="C62" s="360">
        <f t="shared" si="0"/>
        <v>520</v>
      </c>
      <c r="D62" s="377">
        <f t="shared" si="1"/>
        <v>504</v>
      </c>
      <c r="E62" s="377">
        <v>16</v>
      </c>
      <c r="F62" s="360">
        <v>1022</v>
      </c>
      <c r="G62" s="360">
        <f t="shared" si="4"/>
        <v>6.1</v>
      </c>
      <c r="H62" s="360">
        <f t="shared" si="2"/>
        <v>195.2</v>
      </c>
      <c r="I62" s="360">
        <f t="shared" si="6"/>
        <v>241.25</v>
      </c>
    </row>
    <row r="63" spans="1:9" x14ac:dyDescent="0.25">
      <c r="A63" s="407" t="s">
        <v>664</v>
      </c>
      <c r="B63" s="377">
        <v>1</v>
      </c>
      <c r="C63" s="360">
        <f t="shared" si="0"/>
        <v>544</v>
      </c>
      <c r="D63" s="377">
        <f t="shared" si="1"/>
        <v>504</v>
      </c>
      <c r="E63" s="377">
        <v>40</v>
      </c>
      <c r="F63" s="360">
        <v>974</v>
      </c>
      <c r="G63" s="360">
        <f t="shared" si="4"/>
        <v>5.82</v>
      </c>
      <c r="H63" s="360">
        <f t="shared" si="2"/>
        <v>465.6</v>
      </c>
      <c r="I63" s="360">
        <f t="shared" si="6"/>
        <v>575.44000000000005</v>
      </c>
    </row>
    <row r="64" spans="1:9" ht="53.25" customHeight="1" x14ac:dyDescent="0.25">
      <c r="A64" s="364" t="s">
        <v>18</v>
      </c>
      <c r="B64" s="365">
        <f>SUM(B65:B80)</f>
        <v>16</v>
      </c>
      <c r="C64" s="365"/>
      <c r="D64" s="365"/>
      <c r="E64" s="365">
        <f>SUM(E65:E80)</f>
        <v>1398</v>
      </c>
      <c r="F64" s="365"/>
      <c r="G64" s="360"/>
      <c r="H64" s="402">
        <f>SUM(H65:H80)</f>
        <v>13237.839999999998</v>
      </c>
      <c r="I64" s="402">
        <f>SUM(I65:I80)</f>
        <v>16360.630000000001</v>
      </c>
    </row>
    <row r="65" spans="1:9" x14ac:dyDescent="0.25">
      <c r="A65" s="376" t="s">
        <v>665</v>
      </c>
      <c r="B65" s="377">
        <v>1</v>
      </c>
      <c r="C65" s="360">
        <f t="shared" ref="C65:C122" si="7">D65+E65</f>
        <v>609</v>
      </c>
      <c r="D65" s="377">
        <f t="shared" si="1"/>
        <v>504</v>
      </c>
      <c r="E65" s="377">
        <v>105</v>
      </c>
      <c r="F65" s="360">
        <v>768</v>
      </c>
      <c r="G65" s="360">
        <f t="shared" si="4"/>
        <v>4.59</v>
      </c>
      <c r="H65" s="360">
        <f t="shared" ref="H65:H122" si="8">ROUND(E65*G65*2,2)</f>
        <v>963.9</v>
      </c>
      <c r="I65" s="360">
        <f>ROUND(H65*1.2359,2)</f>
        <v>1191.28</v>
      </c>
    </row>
    <row r="66" spans="1:9" x14ac:dyDescent="0.25">
      <c r="A66" s="376" t="s">
        <v>665</v>
      </c>
      <c r="B66" s="377">
        <v>1</v>
      </c>
      <c r="C66" s="360">
        <f t="shared" si="7"/>
        <v>641</v>
      </c>
      <c r="D66" s="377">
        <f t="shared" si="1"/>
        <v>504</v>
      </c>
      <c r="E66" s="377">
        <v>137</v>
      </c>
      <c r="F66" s="360">
        <v>768</v>
      </c>
      <c r="G66" s="360">
        <f t="shared" si="4"/>
        <v>4.59</v>
      </c>
      <c r="H66" s="360">
        <f t="shared" si="8"/>
        <v>1257.6600000000001</v>
      </c>
      <c r="I66" s="360">
        <f t="shared" ref="I66:I80" si="9">ROUND(H66*1.2359,2)</f>
        <v>1554.34</v>
      </c>
    </row>
    <row r="67" spans="1:9" x14ac:dyDescent="0.25">
      <c r="A67" s="376" t="s">
        <v>665</v>
      </c>
      <c r="B67" s="377">
        <v>1</v>
      </c>
      <c r="C67" s="360">
        <f t="shared" si="7"/>
        <v>568</v>
      </c>
      <c r="D67" s="377">
        <f t="shared" si="1"/>
        <v>504</v>
      </c>
      <c r="E67" s="377">
        <v>64</v>
      </c>
      <c r="F67" s="360">
        <v>768</v>
      </c>
      <c r="G67" s="360">
        <f t="shared" si="4"/>
        <v>4.59</v>
      </c>
      <c r="H67" s="360">
        <f t="shared" si="8"/>
        <v>587.52</v>
      </c>
      <c r="I67" s="360">
        <f t="shared" si="9"/>
        <v>726.12</v>
      </c>
    </row>
    <row r="68" spans="1:9" x14ac:dyDescent="0.25">
      <c r="A68" s="376" t="s">
        <v>665</v>
      </c>
      <c r="B68" s="377">
        <v>1</v>
      </c>
      <c r="C68" s="360">
        <f t="shared" si="7"/>
        <v>536</v>
      </c>
      <c r="D68" s="377">
        <f t="shared" si="1"/>
        <v>504</v>
      </c>
      <c r="E68" s="377">
        <v>32</v>
      </c>
      <c r="F68" s="360">
        <v>768</v>
      </c>
      <c r="G68" s="360">
        <f t="shared" si="4"/>
        <v>4.59</v>
      </c>
      <c r="H68" s="360">
        <f t="shared" si="8"/>
        <v>293.76</v>
      </c>
      <c r="I68" s="360">
        <f t="shared" si="9"/>
        <v>363.06</v>
      </c>
    </row>
    <row r="69" spans="1:9" x14ac:dyDescent="0.25">
      <c r="A69" s="376" t="s">
        <v>665</v>
      </c>
      <c r="B69" s="377">
        <v>1</v>
      </c>
      <c r="C69" s="360">
        <f t="shared" si="7"/>
        <v>575</v>
      </c>
      <c r="D69" s="377">
        <f t="shared" si="1"/>
        <v>504</v>
      </c>
      <c r="E69" s="377">
        <v>71</v>
      </c>
      <c r="F69" s="360">
        <v>768</v>
      </c>
      <c r="G69" s="360">
        <f t="shared" si="4"/>
        <v>4.59</v>
      </c>
      <c r="H69" s="360">
        <f t="shared" si="8"/>
        <v>651.78</v>
      </c>
      <c r="I69" s="360">
        <f t="shared" si="9"/>
        <v>805.53</v>
      </c>
    </row>
    <row r="70" spans="1:9" x14ac:dyDescent="0.25">
      <c r="A70" s="376" t="s">
        <v>665</v>
      </c>
      <c r="B70" s="377">
        <v>1</v>
      </c>
      <c r="C70" s="360">
        <f t="shared" si="7"/>
        <v>567</v>
      </c>
      <c r="D70" s="377">
        <f t="shared" si="1"/>
        <v>504</v>
      </c>
      <c r="E70" s="377">
        <v>63</v>
      </c>
      <c r="F70" s="360">
        <v>768</v>
      </c>
      <c r="G70" s="360">
        <f t="shared" si="4"/>
        <v>4.59</v>
      </c>
      <c r="H70" s="360">
        <f t="shared" si="8"/>
        <v>578.34</v>
      </c>
      <c r="I70" s="360">
        <f t="shared" si="9"/>
        <v>714.77</v>
      </c>
    </row>
    <row r="71" spans="1:9" x14ac:dyDescent="0.25">
      <c r="A71" s="376" t="s">
        <v>665</v>
      </c>
      <c r="B71" s="377">
        <v>1</v>
      </c>
      <c r="C71" s="360">
        <f t="shared" si="7"/>
        <v>632</v>
      </c>
      <c r="D71" s="377">
        <f t="shared" si="1"/>
        <v>504</v>
      </c>
      <c r="E71" s="377">
        <v>128</v>
      </c>
      <c r="F71" s="360">
        <v>768</v>
      </c>
      <c r="G71" s="360">
        <f t="shared" si="4"/>
        <v>4.59</v>
      </c>
      <c r="H71" s="360">
        <f t="shared" si="8"/>
        <v>1175.04</v>
      </c>
      <c r="I71" s="360">
        <f t="shared" si="9"/>
        <v>1452.23</v>
      </c>
    </row>
    <row r="72" spans="1:9" x14ac:dyDescent="0.25">
      <c r="A72" s="376" t="s">
        <v>666</v>
      </c>
      <c r="B72" s="377">
        <v>1</v>
      </c>
      <c r="C72" s="360">
        <f t="shared" si="7"/>
        <v>528</v>
      </c>
      <c r="D72" s="377">
        <f t="shared" si="1"/>
        <v>504</v>
      </c>
      <c r="E72" s="377">
        <v>24</v>
      </c>
      <c r="F72" s="360">
        <v>768</v>
      </c>
      <c r="G72" s="360">
        <f t="shared" si="4"/>
        <v>4.59</v>
      </c>
      <c r="H72" s="360">
        <f t="shared" si="8"/>
        <v>220.32</v>
      </c>
      <c r="I72" s="360">
        <f t="shared" si="9"/>
        <v>272.29000000000002</v>
      </c>
    </row>
    <row r="73" spans="1:9" x14ac:dyDescent="0.25">
      <c r="A73" s="376" t="s">
        <v>667</v>
      </c>
      <c r="B73" s="377">
        <v>1</v>
      </c>
      <c r="C73" s="360">
        <f t="shared" si="7"/>
        <v>719</v>
      </c>
      <c r="D73" s="377">
        <f t="shared" si="1"/>
        <v>504</v>
      </c>
      <c r="E73" s="377">
        <v>215</v>
      </c>
      <c r="F73" s="360">
        <v>926</v>
      </c>
      <c r="G73" s="360">
        <f t="shared" si="4"/>
        <v>5.53</v>
      </c>
      <c r="H73" s="360">
        <f t="shared" si="8"/>
        <v>2377.9</v>
      </c>
      <c r="I73" s="360">
        <f t="shared" si="9"/>
        <v>2938.85</v>
      </c>
    </row>
    <row r="74" spans="1:9" x14ac:dyDescent="0.25">
      <c r="A74" s="376" t="s">
        <v>668</v>
      </c>
      <c r="B74" s="377">
        <v>1</v>
      </c>
      <c r="C74" s="360">
        <f t="shared" si="7"/>
        <v>512</v>
      </c>
      <c r="D74" s="377">
        <f t="shared" si="1"/>
        <v>504</v>
      </c>
      <c r="E74" s="377">
        <v>8</v>
      </c>
      <c r="F74" s="360">
        <v>768</v>
      </c>
      <c r="G74" s="360">
        <f t="shared" si="4"/>
        <v>4.59</v>
      </c>
      <c r="H74" s="360">
        <f t="shared" si="8"/>
        <v>73.44</v>
      </c>
      <c r="I74" s="360">
        <f t="shared" si="9"/>
        <v>90.76</v>
      </c>
    </row>
    <row r="75" spans="1:9" x14ac:dyDescent="0.25">
      <c r="A75" s="376" t="s">
        <v>668</v>
      </c>
      <c r="B75" s="377">
        <v>1</v>
      </c>
      <c r="C75" s="360">
        <f t="shared" si="7"/>
        <v>576</v>
      </c>
      <c r="D75" s="377">
        <f t="shared" si="1"/>
        <v>504</v>
      </c>
      <c r="E75" s="377">
        <v>72</v>
      </c>
      <c r="F75" s="360">
        <v>768</v>
      </c>
      <c r="G75" s="360">
        <f t="shared" si="4"/>
        <v>4.59</v>
      </c>
      <c r="H75" s="360">
        <f t="shared" si="8"/>
        <v>660.96</v>
      </c>
      <c r="I75" s="360">
        <f t="shared" si="9"/>
        <v>816.88</v>
      </c>
    </row>
    <row r="76" spans="1:9" x14ac:dyDescent="0.25">
      <c r="A76" s="376" t="s">
        <v>669</v>
      </c>
      <c r="B76" s="377">
        <v>1</v>
      </c>
      <c r="C76" s="360">
        <f t="shared" si="7"/>
        <v>575</v>
      </c>
      <c r="D76" s="377">
        <f t="shared" si="1"/>
        <v>504</v>
      </c>
      <c r="E76" s="377">
        <v>71</v>
      </c>
      <c r="F76" s="360">
        <v>768</v>
      </c>
      <c r="G76" s="360">
        <f t="shared" si="4"/>
        <v>4.59</v>
      </c>
      <c r="H76" s="360">
        <f t="shared" si="8"/>
        <v>651.78</v>
      </c>
      <c r="I76" s="360">
        <f t="shared" si="9"/>
        <v>805.53</v>
      </c>
    </row>
    <row r="77" spans="1:9" x14ac:dyDescent="0.25">
      <c r="A77" s="376" t="s">
        <v>670</v>
      </c>
      <c r="B77" s="377">
        <v>1</v>
      </c>
      <c r="C77" s="360">
        <f t="shared" si="7"/>
        <v>816</v>
      </c>
      <c r="D77" s="377">
        <f t="shared" ref="D77:D122" si="10">160+160+184</f>
        <v>504</v>
      </c>
      <c r="E77" s="377">
        <v>312</v>
      </c>
      <c r="F77" s="360">
        <v>768</v>
      </c>
      <c r="G77" s="360">
        <f t="shared" si="4"/>
        <v>4.59</v>
      </c>
      <c r="H77" s="360">
        <f t="shared" si="8"/>
        <v>2864.16</v>
      </c>
      <c r="I77" s="360">
        <f t="shared" si="9"/>
        <v>3539.82</v>
      </c>
    </row>
    <row r="78" spans="1:9" x14ac:dyDescent="0.25">
      <c r="A78" s="376" t="s">
        <v>671</v>
      </c>
      <c r="B78" s="377">
        <v>1</v>
      </c>
      <c r="C78" s="360">
        <f t="shared" si="7"/>
        <v>552</v>
      </c>
      <c r="D78" s="377">
        <f t="shared" si="10"/>
        <v>504</v>
      </c>
      <c r="E78" s="377">
        <v>48</v>
      </c>
      <c r="F78" s="360">
        <v>768</v>
      </c>
      <c r="G78" s="360">
        <f t="shared" ref="G78:G122" si="11">ROUND(F78/167.42,2)</f>
        <v>4.59</v>
      </c>
      <c r="H78" s="360">
        <f t="shared" si="8"/>
        <v>440.64</v>
      </c>
      <c r="I78" s="360">
        <f t="shared" si="9"/>
        <v>544.59</v>
      </c>
    </row>
    <row r="79" spans="1:9" x14ac:dyDescent="0.25">
      <c r="A79" s="376" t="s">
        <v>671</v>
      </c>
      <c r="B79" s="377">
        <v>1</v>
      </c>
      <c r="C79" s="360">
        <f t="shared" si="7"/>
        <v>528</v>
      </c>
      <c r="D79" s="377">
        <f t="shared" si="10"/>
        <v>504</v>
      </c>
      <c r="E79" s="377">
        <v>24</v>
      </c>
      <c r="F79" s="360">
        <v>768</v>
      </c>
      <c r="G79" s="360">
        <f t="shared" si="11"/>
        <v>4.59</v>
      </c>
      <c r="H79" s="360">
        <f t="shared" si="8"/>
        <v>220.32</v>
      </c>
      <c r="I79" s="360">
        <f t="shared" si="9"/>
        <v>272.29000000000002</v>
      </c>
    </row>
    <row r="80" spans="1:9" x14ac:dyDescent="0.25">
      <c r="A80" s="376" t="s">
        <v>671</v>
      </c>
      <c r="B80" s="377">
        <v>1</v>
      </c>
      <c r="C80" s="360">
        <f t="shared" si="7"/>
        <v>528</v>
      </c>
      <c r="D80" s="377">
        <f t="shared" si="10"/>
        <v>504</v>
      </c>
      <c r="E80" s="377">
        <v>24</v>
      </c>
      <c r="F80" s="360">
        <v>768</v>
      </c>
      <c r="G80" s="360">
        <f t="shared" si="11"/>
        <v>4.59</v>
      </c>
      <c r="H80" s="360">
        <f t="shared" si="8"/>
        <v>220.32</v>
      </c>
      <c r="I80" s="360">
        <f t="shared" si="9"/>
        <v>272.29000000000002</v>
      </c>
    </row>
    <row r="81" spans="1:9" ht="33" x14ac:dyDescent="0.25">
      <c r="A81" s="364" t="s">
        <v>19</v>
      </c>
      <c r="B81" s="365">
        <f>SUM(B82:B122)</f>
        <v>41</v>
      </c>
      <c r="C81" s="365"/>
      <c r="D81" s="365"/>
      <c r="E81" s="365">
        <f>SUM(E82:E122)</f>
        <v>1811</v>
      </c>
      <c r="F81" s="365"/>
      <c r="G81" s="360"/>
      <c r="H81" s="402">
        <f>SUM(H82:H122)</f>
        <v>15393.979999999994</v>
      </c>
      <c r="I81" s="402">
        <f>SUM(I82:I122)</f>
        <v>19025.439999999999</v>
      </c>
    </row>
    <row r="82" spans="1:9" x14ac:dyDescent="0.25">
      <c r="A82" s="406" t="s">
        <v>672</v>
      </c>
      <c r="B82" s="377">
        <v>1</v>
      </c>
      <c r="C82" s="360">
        <f t="shared" si="7"/>
        <v>536</v>
      </c>
      <c r="D82" s="377">
        <f t="shared" si="10"/>
        <v>504</v>
      </c>
      <c r="E82" s="377">
        <v>32</v>
      </c>
      <c r="F82" s="360">
        <v>886</v>
      </c>
      <c r="G82" s="360">
        <f t="shared" si="11"/>
        <v>5.29</v>
      </c>
      <c r="H82" s="360">
        <f t="shared" si="8"/>
        <v>338.56</v>
      </c>
      <c r="I82" s="360">
        <f>ROUND(H82*1.2359,2)</f>
        <v>418.43</v>
      </c>
    </row>
    <row r="83" spans="1:9" x14ac:dyDescent="0.25">
      <c r="A83" s="406" t="s">
        <v>672</v>
      </c>
      <c r="B83" s="377">
        <v>1</v>
      </c>
      <c r="C83" s="360">
        <f t="shared" si="7"/>
        <v>519</v>
      </c>
      <c r="D83" s="377">
        <f t="shared" si="10"/>
        <v>504</v>
      </c>
      <c r="E83" s="377">
        <v>15</v>
      </c>
      <c r="F83" s="360">
        <v>886</v>
      </c>
      <c r="G83" s="360">
        <f t="shared" si="11"/>
        <v>5.29</v>
      </c>
      <c r="H83" s="360">
        <f t="shared" si="8"/>
        <v>158.69999999999999</v>
      </c>
      <c r="I83" s="360">
        <f t="shared" ref="I83:I122" si="12">ROUND(H83*1.2359,2)</f>
        <v>196.14</v>
      </c>
    </row>
    <row r="84" spans="1:9" x14ac:dyDescent="0.25">
      <c r="A84" s="376" t="s">
        <v>673</v>
      </c>
      <c r="B84" s="377">
        <v>1</v>
      </c>
      <c r="C84" s="360">
        <f t="shared" si="7"/>
        <v>664</v>
      </c>
      <c r="D84" s="377">
        <f t="shared" si="10"/>
        <v>504</v>
      </c>
      <c r="E84" s="377">
        <v>160</v>
      </c>
      <c r="F84" s="360">
        <v>734</v>
      </c>
      <c r="G84" s="360">
        <f t="shared" si="11"/>
        <v>4.38</v>
      </c>
      <c r="H84" s="360">
        <f t="shared" si="8"/>
        <v>1401.6</v>
      </c>
      <c r="I84" s="360">
        <f t="shared" si="12"/>
        <v>1732.24</v>
      </c>
    </row>
    <row r="85" spans="1:9" x14ac:dyDescent="0.25">
      <c r="A85" s="376" t="s">
        <v>674</v>
      </c>
      <c r="B85" s="377">
        <v>1</v>
      </c>
      <c r="C85" s="360">
        <f t="shared" si="7"/>
        <v>513</v>
      </c>
      <c r="D85" s="377">
        <f t="shared" si="10"/>
        <v>504</v>
      </c>
      <c r="E85" s="377">
        <v>9</v>
      </c>
      <c r="F85" s="360">
        <v>734</v>
      </c>
      <c r="G85" s="360">
        <f t="shared" si="11"/>
        <v>4.38</v>
      </c>
      <c r="H85" s="360">
        <f t="shared" si="8"/>
        <v>78.84</v>
      </c>
      <c r="I85" s="360">
        <f t="shared" si="12"/>
        <v>97.44</v>
      </c>
    </row>
    <row r="86" spans="1:9" x14ac:dyDescent="0.25">
      <c r="A86" s="376" t="s">
        <v>674</v>
      </c>
      <c r="B86" s="377">
        <v>1</v>
      </c>
      <c r="C86" s="360">
        <f t="shared" si="7"/>
        <v>536</v>
      </c>
      <c r="D86" s="377">
        <f t="shared" si="10"/>
        <v>504</v>
      </c>
      <c r="E86" s="377">
        <v>32</v>
      </c>
      <c r="F86" s="360">
        <v>734</v>
      </c>
      <c r="G86" s="360">
        <f t="shared" si="11"/>
        <v>4.38</v>
      </c>
      <c r="H86" s="360">
        <f t="shared" si="8"/>
        <v>280.32</v>
      </c>
      <c r="I86" s="360">
        <f t="shared" si="12"/>
        <v>346.45</v>
      </c>
    </row>
    <row r="87" spans="1:9" x14ac:dyDescent="0.25">
      <c r="A87" s="376" t="s">
        <v>674</v>
      </c>
      <c r="B87" s="377">
        <v>1</v>
      </c>
      <c r="C87" s="360">
        <f t="shared" si="7"/>
        <v>528</v>
      </c>
      <c r="D87" s="377">
        <f t="shared" si="10"/>
        <v>504</v>
      </c>
      <c r="E87" s="377">
        <v>24</v>
      </c>
      <c r="F87" s="360">
        <v>734</v>
      </c>
      <c r="G87" s="360">
        <f t="shared" si="11"/>
        <v>4.38</v>
      </c>
      <c r="H87" s="360">
        <f t="shared" si="8"/>
        <v>210.24</v>
      </c>
      <c r="I87" s="360">
        <f t="shared" si="12"/>
        <v>259.83999999999997</v>
      </c>
    </row>
    <row r="88" spans="1:9" x14ac:dyDescent="0.25">
      <c r="A88" s="376" t="s">
        <v>674</v>
      </c>
      <c r="B88" s="377">
        <v>1</v>
      </c>
      <c r="C88" s="360">
        <f t="shared" si="7"/>
        <v>560</v>
      </c>
      <c r="D88" s="377">
        <f t="shared" si="10"/>
        <v>504</v>
      </c>
      <c r="E88" s="377">
        <v>56</v>
      </c>
      <c r="F88" s="360">
        <v>734</v>
      </c>
      <c r="G88" s="360">
        <f t="shared" si="11"/>
        <v>4.38</v>
      </c>
      <c r="H88" s="360">
        <f t="shared" si="8"/>
        <v>490.56</v>
      </c>
      <c r="I88" s="360">
        <f t="shared" si="12"/>
        <v>606.28</v>
      </c>
    </row>
    <row r="89" spans="1:9" x14ac:dyDescent="0.25">
      <c r="A89" s="376" t="s">
        <v>674</v>
      </c>
      <c r="B89" s="377">
        <v>1</v>
      </c>
      <c r="C89" s="360">
        <f t="shared" si="7"/>
        <v>599</v>
      </c>
      <c r="D89" s="377">
        <f t="shared" si="10"/>
        <v>504</v>
      </c>
      <c r="E89" s="377">
        <v>95</v>
      </c>
      <c r="F89" s="360">
        <v>734</v>
      </c>
      <c r="G89" s="360">
        <f t="shared" si="11"/>
        <v>4.38</v>
      </c>
      <c r="H89" s="360">
        <f t="shared" si="8"/>
        <v>832.2</v>
      </c>
      <c r="I89" s="360">
        <f t="shared" si="12"/>
        <v>1028.52</v>
      </c>
    </row>
    <row r="90" spans="1:9" x14ac:dyDescent="0.25">
      <c r="A90" s="376" t="s">
        <v>675</v>
      </c>
      <c r="B90" s="377">
        <v>1</v>
      </c>
      <c r="C90" s="360">
        <f t="shared" si="7"/>
        <v>520</v>
      </c>
      <c r="D90" s="377">
        <f t="shared" si="10"/>
        <v>504</v>
      </c>
      <c r="E90" s="377">
        <v>16</v>
      </c>
      <c r="F90" s="360">
        <v>734</v>
      </c>
      <c r="G90" s="360">
        <f t="shared" si="11"/>
        <v>4.38</v>
      </c>
      <c r="H90" s="360">
        <f t="shared" si="8"/>
        <v>140.16</v>
      </c>
      <c r="I90" s="360">
        <f t="shared" si="12"/>
        <v>173.22</v>
      </c>
    </row>
    <row r="91" spans="1:9" x14ac:dyDescent="0.25">
      <c r="A91" s="376" t="s">
        <v>675</v>
      </c>
      <c r="B91" s="377">
        <v>1</v>
      </c>
      <c r="C91" s="360">
        <f t="shared" si="7"/>
        <v>565</v>
      </c>
      <c r="D91" s="377">
        <f t="shared" si="10"/>
        <v>504</v>
      </c>
      <c r="E91" s="377">
        <v>61</v>
      </c>
      <c r="F91" s="360">
        <v>734</v>
      </c>
      <c r="G91" s="360">
        <f t="shared" si="11"/>
        <v>4.38</v>
      </c>
      <c r="H91" s="360">
        <f t="shared" si="8"/>
        <v>534.36</v>
      </c>
      <c r="I91" s="360">
        <f t="shared" si="12"/>
        <v>660.42</v>
      </c>
    </row>
    <row r="92" spans="1:9" x14ac:dyDescent="0.25">
      <c r="A92" s="376" t="s">
        <v>675</v>
      </c>
      <c r="B92" s="377">
        <v>1</v>
      </c>
      <c r="C92" s="360">
        <f t="shared" si="7"/>
        <v>554</v>
      </c>
      <c r="D92" s="377">
        <f t="shared" si="10"/>
        <v>504</v>
      </c>
      <c r="E92" s="377">
        <v>50</v>
      </c>
      <c r="F92" s="385">
        <v>748</v>
      </c>
      <c r="G92" s="360">
        <f t="shared" si="11"/>
        <v>4.47</v>
      </c>
      <c r="H92" s="360">
        <f t="shared" si="8"/>
        <v>447</v>
      </c>
      <c r="I92" s="360">
        <f t="shared" si="12"/>
        <v>552.45000000000005</v>
      </c>
    </row>
    <row r="93" spans="1:9" x14ac:dyDescent="0.25">
      <c r="A93" s="376" t="s">
        <v>675</v>
      </c>
      <c r="B93" s="377">
        <v>1</v>
      </c>
      <c r="C93" s="360">
        <f t="shared" si="7"/>
        <v>574</v>
      </c>
      <c r="D93" s="377">
        <f t="shared" si="10"/>
        <v>504</v>
      </c>
      <c r="E93" s="377">
        <v>70</v>
      </c>
      <c r="F93" s="385">
        <v>748</v>
      </c>
      <c r="G93" s="360">
        <f t="shared" si="11"/>
        <v>4.47</v>
      </c>
      <c r="H93" s="360">
        <f t="shared" si="8"/>
        <v>625.79999999999995</v>
      </c>
      <c r="I93" s="360">
        <f t="shared" si="12"/>
        <v>773.43</v>
      </c>
    </row>
    <row r="94" spans="1:9" x14ac:dyDescent="0.25">
      <c r="A94" s="376" t="s">
        <v>675</v>
      </c>
      <c r="B94" s="377">
        <v>1</v>
      </c>
      <c r="C94" s="360">
        <f t="shared" si="7"/>
        <v>538</v>
      </c>
      <c r="D94" s="377">
        <f t="shared" si="10"/>
        <v>504</v>
      </c>
      <c r="E94" s="377">
        <v>34</v>
      </c>
      <c r="F94" s="385">
        <v>748</v>
      </c>
      <c r="G94" s="360">
        <f t="shared" si="11"/>
        <v>4.47</v>
      </c>
      <c r="H94" s="360">
        <f t="shared" si="8"/>
        <v>303.95999999999998</v>
      </c>
      <c r="I94" s="360">
        <f t="shared" si="12"/>
        <v>375.66</v>
      </c>
    </row>
    <row r="95" spans="1:9" x14ac:dyDescent="0.25">
      <c r="A95" s="376" t="s">
        <v>676</v>
      </c>
      <c r="B95" s="377">
        <v>1</v>
      </c>
      <c r="C95" s="360">
        <f t="shared" si="7"/>
        <v>528</v>
      </c>
      <c r="D95" s="377">
        <f t="shared" si="10"/>
        <v>504</v>
      </c>
      <c r="E95" s="377">
        <v>24</v>
      </c>
      <c r="F95" s="360">
        <v>734</v>
      </c>
      <c r="G95" s="360">
        <f t="shared" si="11"/>
        <v>4.38</v>
      </c>
      <c r="H95" s="360">
        <f t="shared" si="8"/>
        <v>210.24</v>
      </c>
      <c r="I95" s="360">
        <f t="shared" si="12"/>
        <v>259.83999999999997</v>
      </c>
    </row>
    <row r="96" spans="1:9" x14ac:dyDescent="0.25">
      <c r="A96" s="376" t="s">
        <v>676</v>
      </c>
      <c r="B96" s="377">
        <v>1</v>
      </c>
      <c r="C96" s="360">
        <f t="shared" si="7"/>
        <v>528</v>
      </c>
      <c r="D96" s="377">
        <f t="shared" si="10"/>
        <v>504</v>
      </c>
      <c r="E96" s="377">
        <v>24</v>
      </c>
      <c r="F96" s="360">
        <v>734</v>
      </c>
      <c r="G96" s="360">
        <f t="shared" si="11"/>
        <v>4.38</v>
      </c>
      <c r="H96" s="360">
        <f t="shared" si="8"/>
        <v>210.24</v>
      </c>
      <c r="I96" s="360">
        <f t="shared" si="12"/>
        <v>259.83999999999997</v>
      </c>
    </row>
    <row r="97" spans="1:9" x14ac:dyDescent="0.25">
      <c r="A97" s="376" t="s">
        <v>676</v>
      </c>
      <c r="B97" s="377">
        <v>1</v>
      </c>
      <c r="C97" s="360">
        <f t="shared" si="7"/>
        <v>561</v>
      </c>
      <c r="D97" s="377">
        <f t="shared" si="10"/>
        <v>504</v>
      </c>
      <c r="E97" s="377">
        <v>57</v>
      </c>
      <c r="F97" s="360">
        <v>734</v>
      </c>
      <c r="G97" s="360">
        <f t="shared" si="11"/>
        <v>4.38</v>
      </c>
      <c r="H97" s="360">
        <f t="shared" si="8"/>
        <v>499.32</v>
      </c>
      <c r="I97" s="360">
        <f t="shared" si="12"/>
        <v>617.11</v>
      </c>
    </row>
    <row r="98" spans="1:9" x14ac:dyDescent="0.25">
      <c r="A98" s="376" t="s">
        <v>676</v>
      </c>
      <c r="B98" s="377">
        <v>1</v>
      </c>
      <c r="C98" s="360">
        <f t="shared" si="7"/>
        <v>528</v>
      </c>
      <c r="D98" s="377">
        <f t="shared" si="10"/>
        <v>504</v>
      </c>
      <c r="E98" s="377">
        <v>24</v>
      </c>
      <c r="F98" s="360">
        <v>734</v>
      </c>
      <c r="G98" s="360">
        <f t="shared" si="11"/>
        <v>4.38</v>
      </c>
      <c r="H98" s="360">
        <f t="shared" si="8"/>
        <v>210.24</v>
      </c>
      <c r="I98" s="360">
        <f t="shared" si="12"/>
        <v>259.83999999999997</v>
      </c>
    </row>
    <row r="99" spans="1:9" x14ac:dyDescent="0.25">
      <c r="A99" s="376" t="s">
        <v>677</v>
      </c>
      <c r="B99" s="377">
        <v>1</v>
      </c>
      <c r="C99" s="360">
        <f t="shared" si="7"/>
        <v>520</v>
      </c>
      <c r="D99" s="377">
        <f t="shared" si="10"/>
        <v>504</v>
      </c>
      <c r="E99" s="377">
        <v>16</v>
      </c>
      <c r="F99" s="360">
        <v>734</v>
      </c>
      <c r="G99" s="360">
        <f t="shared" si="11"/>
        <v>4.38</v>
      </c>
      <c r="H99" s="360">
        <f t="shared" si="8"/>
        <v>140.16</v>
      </c>
      <c r="I99" s="360">
        <f t="shared" si="12"/>
        <v>173.22</v>
      </c>
    </row>
    <row r="100" spans="1:9" x14ac:dyDescent="0.25">
      <c r="A100" s="376" t="s">
        <v>678</v>
      </c>
      <c r="B100" s="377">
        <v>1</v>
      </c>
      <c r="C100" s="360">
        <f t="shared" si="7"/>
        <v>536</v>
      </c>
      <c r="D100" s="377">
        <f t="shared" si="10"/>
        <v>504</v>
      </c>
      <c r="E100" s="377">
        <v>32</v>
      </c>
      <c r="F100" s="360">
        <v>734</v>
      </c>
      <c r="G100" s="360">
        <f t="shared" si="11"/>
        <v>4.38</v>
      </c>
      <c r="H100" s="360">
        <f t="shared" si="8"/>
        <v>280.32</v>
      </c>
      <c r="I100" s="360">
        <f t="shared" si="12"/>
        <v>346.45</v>
      </c>
    </row>
    <row r="101" spans="1:9" x14ac:dyDescent="0.25">
      <c r="A101" s="376" t="s">
        <v>679</v>
      </c>
      <c r="B101" s="377">
        <v>1</v>
      </c>
      <c r="C101" s="360">
        <f t="shared" si="7"/>
        <v>524</v>
      </c>
      <c r="D101" s="377">
        <f t="shared" si="10"/>
        <v>504</v>
      </c>
      <c r="E101" s="377">
        <v>20</v>
      </c>
      <c r="F101" s="360">
        <v>630</v>
      </c>
      <c r="G101" s="360">
        <f t="shared" si="11"/>
        <v>3.76</v>
      </c>
      <c r="H101" s="360">
        <f t="shared" si="8"/>
        <v>150.4</v>
      </c>
      <c r="I101" s="360">
        <f t="shared" si="12"/>
        <v>185.88</v>
      </c>
    </row>
    <row r="102" spans="1:9" x14ac:dyDescent="0.25">
      <c r="A102" s="376" t="s">
        <v>679</v>
      </c>
      <c r="B102" s="377">
        <v>1</v>
      </c>
      <c r="C102" s="360">
        <f t="shared" si="7"/>
        <v>512</v>
      </c>
      <c r="D102" s="377">
        <f t="shared" si="10"/>
        <v>504</v>
      </c>
      <c r="E102" s="377">
        <v>8</v>
      </c>
      <c r="F102" s="360">
        <v>630</v>
      </c>
      <c r="G102" s="360">
        <f t="shared" si="11"/>
        <v>3.76</v>
      </c>
      <c r="H102" s="360">
        <f t="shared" si="8"/>
        <v>60.16</v>
      </c>
      <c r="I102" s="360">
        <f t="shared" si="12"/>
        <v>74.349999999999994</v>
      </c>
    </row>
    <row r="103" spans="1:9" x14ac:dyDescent="0.25">
      <c r="A103" s="376" t="s">
        <v>679</v>
      </c>
      <c r="B103" s="377">
        <v>1</v>
      </c>
      <c r="C103" s="360">
        <f t="shared" si="7"/>
        <v>510</v>
      </c>
      <c r="D103" s="377">
        <f t="shared" si="10"/>
        <v>504</v>
      </c>
      <c r="E103" s="377">
        <v>6</v>
      </c>
      <c r="F103" s="360">
        <v>630</v>
      </c>
      <c r="G103" s="360">
        <f t="shared" si="11"/>
        <v>3.76</v>
      </c>
      <c r="H103" s="360">
        <f t="shared" si="8"/>
        <v>45.12</v>
      </c>
      <c r="I103" s="360">
        <f t="shared" si="12"/>
        <v>55.76</v>
      </c>
    </row>
    <row r="104" spans="1:9" x14ac:dyDescent="0.25">
      <c r="A104" s="376" t="s">
        <v>679</v>
      </c>
      <c r="B104" s="377">
        <v>1</v>
      </c>
      <c r="C104" s="360">
        <f t="shared" si="7"/>
        <v>572</v>
      </c>
      <c r="D104" s="377">
        <f t="shared" si="10"/>
        <v>504</v>
      </c>
      <c r="E104" s="377">
        <v>68</v>
      </c>
      <c r="F104" s="360">
        <v>630</v>
      </c>
      <c r="G104" s="360">
        <f t="shared" si="11"/>
        <v>3.76</v>
      </c>
      <c r="H104" s="360">
        <f t="shared" si="8"/>
        <v>511.36</v>
      </c>
      <c r="I104" s="360">
        <f t="shared" si="12"/>
        <v>631.99</v>
      </c>
    </row>
    <row r="105" spans="1:9" x14ac:dyDescent="0.25">
      <c r="A105" s="376" t="s">
        <v>679</v>
      </c>
      <c r="B105" s="377">
        <v>1</v>
      </c>
      <c r="C105" s="360">
        <f t="shared" si="7"/>
        <v>602</v>
      </c>
      <c r="D105" s="377">
        <f t="shared" si="10"/>
        <v>504</v>
      </c>
      <c r="E105" s="377">
        <v>98</v>
      </c>
      <c r="F105" s="360">
        <v>630</v>
      </c>
      <c r="G105" s="360">
        <f t="shared" si="11"/>
        <v>3.76</v>
      </c>
      <c r="H105" s="360">
        <f t="shared" si="8"/>
        <v>736.96</v>
      </c>
      <c r="I105" s="360">
        <f t="shared" si="12"/>
        <v>910.81</v>
      </c>
    </row>
    <row r="106" spans="1:9" x14ac:dyDescent="0.25">
      <c r="A106" s="376" t="s">
        <v>679</v>
      </c>
      <c r="B106" s="377">
        <v>1</v>
      </c>
      <c r="C106" s="360">
        <f t="shared" si="7"/>
        <v>532</v>
      </c>
      <c r="D106" s="377">
        <f t="shared" si="10"/>
        <v>504</v>
      </c>
      <c r="E106" s="377">
        <v>28</v>
      </c>
      <c r="F106" s="360">
        <v>630</v>
      </c>
      <c r="G106" s="360">
        <f t="shared" si="11"/>
        <v>3.76</v>
      </c>
      <c r="H106" s="360">
        <f t="shared" si="8"/>
        <v>210.56</v>
      </c>
      <c r="I106" s="360">
        <f t="shared" si="12"/>
        <v>260.23</v>
      </c>
    </row>
    <row r="107" spans="1:9" x14ac:dyDescent="0.25">
      <c r="A107" s="376" t="s">
        <v>679</v>
      </c>
      <c r="B107" s="377">
        <v>1</v>
      </c>
      <c r="C107" s="360">
        <f t="shared" si="7"/>
        <v>548</v>
      </c>
      <c r="D107" s="377">
        <f t="shared" si="10"/>
        <v>504</v>
      </c>
      <c r="E107" s="377">
        <v>44</v>
      </c>
      <c r="F107" s="360">
        <v>630</v>
      </c>
      <c r="G107" s="360">
        <f t="shared" si="11"/>
        <v>3.76</v>
      </c>
      <c r="H107" s="360">
        <f t="shared" si="8"/>
        <v>330.88</v>
      </c>
      <c r="I107" s="360">
        <f t="shared" si="12"/>
        <v>408.93</v>
      </c>
    </row>
    <row r="108" spans="1:9" x14ac:dyDescent="0.25">
      <c r="A108" s="376" t="s">
        <v>679</v>
      </c>
      <c r="B108" s="377">
        <v>1</v>
      </c>
      <c r="C108" s="360">
        <f t="shared" si="7"/>
        <v>540</v>
      </c>
      <c r="D108" s="377">
        <f t="shared" si="10"/>
        <v>504</v>
      </c>
      <c r="E108" s="377">
        <v>36</v>
      </c>
      <c r="F108" s="360">
        <v>630</v>
      </c>
      <c r="G108" s="360">
        <f t="shared" si="11"/>
        <v>3.76</v>
      </c>
      <c r="H108" s="360">
        <f t="shared" si="8"/>
        <v>270.72000000000003</v>
      </c>
      <c r="I108" s="360">
        <f t="shared" si="12"/>
        <v>334.58</v>
      </c>
    </row>
    <row r="109" spans="1:9" x14ac:dyDescent="0.25">
      <c r="A109" s="376" t="s">
        <v>679</v>
      </c>
      <c r="B109" s="377">
        <v>1</v>
      </c>
      <c r="C109" s="360">
        <f t="shared" si="7"/>
        <v>520</v>
      </c>
      <c r="D109" s="377">
        <f t="shared" si="10"/>
        <v>504</v>
      </c>
      <c r="E109" s="377">
        <v>16</v>
      </c>
      <c r="F109" s="360">
        <v>630</v>
      </c>
      <c r="G109" s="360">
        <f t="shared" si="11"/>
        <v>3.76</v>
      </c>
      <c r="H109" s="360">
        <f t="shared" si="8"/>
        <v>120.32</v>
      </c>
      <c r="I109" s="360">
        <f t="shared" si="12"/>
        <v>148.69999999999999</v>
      </c>
    </row>
    <row r="110" spans="1:9" x14ac:dyDescent="0.25">
      <c r="A110" s="376" t="s">
        <v>679</v>
      </c>
      <c r="B110" s="377">
        <v>1</v>
      </c>
      <c r="C110" s="360">
        <f t="shared" si="7"/>
        <v>514</v>
      </c>
      <c r="D110" s="377">
        <f t="shared" si="10"/>
        <v>504</v>
      </c>
      <c r="E110" s="377">
        <v>10</v>
      </c>
      <c r="F110" s="360">
        <v>630</v>
      </c>
      <c r="G110" s="360">
        <f t="shared" si="11"/>
        <v>3.76</v>
      </c>
      <c r="H110" s="360">
        <f t="shared" si="8"/>
        <v>75.2</v>
      </c>
      <c r="I110" s="360">
        <f t="shared" si="12"/>
        <v>92.94</v>
      </c>
    </row>
    <row r="111" spans="1:9" x14ac:dyDescent="0.25">
      <c r="A111" s="376" t="s">
        <v>680</v>
      </c>
      <c r="B111" s="377">
        <v>1</v>
      </c>
      <c r="C111" s="360">
        <f t="shared" si="7"/>
        <v>552</v>
      </c>
      <c r="D111" s="377">
        <f t="shared" si="10"/>
        <v>504</v>
      </c>
      <c r="E111" s="377">
        <v>48</v>
      </c>
      <c r="F111" s="360">
        <v>527</v>
      </c>
      <c r="G111" s="360">
        <f t="shared" si="11"/>
        <v>3.15</v>
      </c>
      <c r="H111" s="360">
        <f t="shared" si="8"/>
        <v>302.39999999999998</v>
      </c>
      <c r="I111" s="360">
        <f t="shared" si="12"/>
        <v>373.74</v>
      </c>
    </row>
    <row r="112" spans="1:9" ht="17.25" customHeight="1" x14ac:dyDescent="0.25">
      <c r="A112" s="376" t="s">
        <v>681</v>
      </c>
      <c r="B112" s="377">
        <v>1</v>
      </c>
      <c r="C112" s="360">
        <f t="shared" si="7"/>
        <v>516</v>
      </c>
      <c r="D112" s="377">
        <f t="shared" si="10"/>
        <v>504</v>
      </c>
      <c r="E112" s="377">
        <v>12</v>
      </c>
      <c r="F112" s="360">
        <v>689</v>
      </c>
      <c r="G112" s="360">
        <f t="shared" si="11"/>
        <v>4.12</v>
      </c>
      <c r="H112" s="360">
        <f t="shared" si="8"/>
        <v>98.88</v>
      </c>
      <c r="I112" s="360">
        <f t="shared" si="12"/>
        <v>122.21</v>
      </c>
    </row>
    <row r="113" spans="1:9" ht="17.25" customHeight="1" x14ac:dyDescent="0.25">
      <c r="A113" s="376" t="s">
        <v>681</v>
      </c>
      <c r="B113" s="377">
        <v>1</v>
      </c>
      <c r="C113" s="360">
        <f t="shared" si="7"/>
        <v>526</v>
      </c>
      <c r="D113" s="377">
        <f t="shared" si="10"/>
        <v>504</v>
      </c>
      <c r="E113" s="377">
        <v>22</v>
      </c>
      <c r="F113" s="360">
        <v>689</v>
      </c>
      <c r="G113" s="360">
        <f t="shared" si="11"/>
        <v>4.12</v>
      </c>
      <c r="H113" s="360">
        <f t="shared" si="8"/>
        <v>181.28</v>
      </c>
      <c r="I113" s="360">
        <f t="shared" si="12"/>
        <v>224.04</v>
      </c>
    </row>
    <row r="114" spans="1:9" ht="17.25" customHeight="1" x14ac:dyDescent="0.25">
      <c r="A114" s="376" t="s">
        <v>681</v>
      </c>
      <c r="B114" s="377">
        <v>1</v>
      </c>
      <c r="C114" s="360">
        <f t="shared" si="7"/>
        <v>529</v>
      </c>
      <c r="D114" s="377">
        <f t="shared" si="10"/>
        <v>504</v>
      </c>
      <c r="E114" s="377">
        <v>25</v>
      </c>
      <c r="F114" s="360">
        <v>689</v>
      </c>
      <c r="G114" s="360">
        <f t="shared" si="11"/>
        <v>4.12</v>
      </c>
      <c r="H114" s="360">
        <f t="shared" si="8"/>
        <v>206</v>
      </c>
      <c r="I114" s="360">
        <f t="shared" si="12"/>
        <v>254.6</v>
      </c>
    </row>
    <row r="115" spans="1:9" x14ac:dyDescent="0.25">
      <c r="A115" s="376" t="s">
        <v>682</v>
      </c>
      <c r="B115" s="377">
        <v>1</v>
      </c>
      <c r="C115" s="360">
        <f t="shared" si="7"/>
        <v>532</v>
      </c>
      <c r="D115" s="377">
        <f t="shared" si="10"/>
        <v>504</v>
      </c>
      <c r="E115" s="377">
        <v>28</v>
      </c>
      <c r="F115" s="360">
        <v>837</v>
      </c>
      <c r="G115" s="360">
        <f t="shared" si="11"/>
        <v>5</v>
      </c>
      <c r="H115" s="360">
        <f t="shared" si="8"/>
        <v>280</v>
      </c>
      <c r="I115" s="360">
        <f t="shared" si="12"/>
        <v>346.05</v>
      </c>
    </row>
    <row r="116" spans="1:9" x14ac:dyDescent="0.25">
      <c r="A116" s="376" t="s">
        <v>682</v>
      </c>
      <c r="B116" s="377">
        <v>1</v>
      </c>
      <c r="C116" s="360">
        <f t="shared" si="7"/>
        <v>548</v>
      </c>
      <c r="D116" s="377">
        <f t="shared" si="10"/>
        <v>504</v>
      </c>
      <c r="E116" s="377">
        <v>44</v>
      </c>
      <c r="F116" s="360">
        <v>837</v>
      </c>
      <c r="G116" s="360">
        <f t="shared" si="11"/>
        <v>5</v>
      </c>
      <c r="H116" s="360">
        <f t="shared" si="8"/>
        <v>440</v>
      </c>
      <c r="I116" s="360">
        <f t="shared" si="12"/>
        <v>543.79999999999995</v>
      </c>
    </row>
    <row r="117" spans="1:9" x14ac:dyDescent="0.25">
      <c r="A117" s="376" t="s">
        <v>683</v>
      </c>
      <c r="B117" s="377">
        <v>1</v>
      </c>
      <c r="C117" s="360">
        <f t="shared" si="7"/>
        <v>566</v>
      </c>
      <c r="D117" s="377">
        <f t="shared" si="10"/>
        <v>504</v>
      </c>
      <c r="E117" s="377">
        <v>62</v>
      </c>
      <c r="F117" s="360">
        <v>900</v>
      </c>
      <c r="G117" s="360">
        <f t="shared" si="11"/>
        <v>5.38</v>
      </c>
      <c r="H117" s="360">
        <f t="shared" si="8"/>
        <v>667.12</v>
      </c>
      <c r="I117" s="360">
        <f t="shared" si="12"/>
        <v>824.49</v>
      </c>
    </row>
    <row r="118" spans="1:9" x14ac:dyDescent="0.25">
      <c r="A118" s="376" t="s">
        <v>683</v>
      </c>
      <c r="B118" s="377">
        <v>1</v>
      </c>
      <c r="C118" s="360">
        <f t="shared" si="7"/>
        <v>561</v>
      </c>
      <c r="D118" s="377">
        <f t="shared" si="10"/>
        <v>504</v>
      </c>
      <c r="E118" s="377">
        <v>57</v>
      </c>
      <c r="F118" s="360">
        <v>900</v>
      </c>
      <c r="G118" s="360">
        <f t="shared" si="11"/>
        <v>5.38</v>
      </c>
      <c r="H118" s="360">
        <f t="shared" si="8"/>
        <v>613.32000000000005</v>
      </c>
      <c r="I118" s="360">
        <f t="shared" si="12"/>
        <v>758</v>
      </c>
    </row>
    <row r="119" spans="1:9" x14ac:dyDescent="0.25">
      <c r="A119" s="376" t="s">
        <v>684</v>
      </c>
      <c r="B119" s="377">
        <v>1</v>
      </c>
      <c r="C119" s="360">
        <f t="shared" si="7"/>
        <v>716</v>
      </c>
      <c r="D119" s="377">
        <f t="shared" si="10"/>
        <v>504</v>
      </c>
      <c r="E119" s="377">
        <v>212</v>
      </c>
      <c r="F119" s="360">
        <v>649</v>
      </c>
      <c r="G119" s="360">
        <f t="shared" si="11"/>
        <v>3.88</v>
      </c>
      <c r="H119" s="360">
        <f t="shared" si="8"/>
        <v>1645.12</v>
      </c>
      <c r="I119" s="360">
        <f t="shared" si="12"/>
        <v>2033.2</v>
      </c>
    </row>
    <row r="120" spans="1:9" x14ac:dyDescent="0.25">
      <c r="A120" s="376" t="s">
        <v>684</v>
      </c>
      <c r="B120" s="377">
        <v>1</v>
      </c>
      <c r="C120" s="360">
        <f t="shared" si="7"/>
        <v>536</v>
      </c>
      <c r="D120" s="377">
        <f t="shared" si="10"/>
        <v>504</v>
      </c>
      <c r="E120" s="377">
        <v>32</v>
      </c>
      <c r="F120" s="360">
        <v>649</v>
      </c>
      <c r="G120" s="360">
        <f t="shared" si="11"/>
        <v>3.88</v>
      </c>
      <c r="H120" s="360">
        <f t="shared" si="8"/>
        <v>248.32</v>
      </c>
      <c r="I120" s="360">
        <f t="shared" si="12"/>
        <v>306.89999999999998</v>
      </c>
    </row>
    <row r="121" spans="1:9" x14ac:dyDescent="0.25">
      <c r="A121" s="376" t="s">
        <v>685</v>
      </c>
      <c r="B121" s="377">
        <v>1</v>
      </c>
      <c r="C121" s="360">
        <f t="shared" si="7"/>
        <v>568</v>
      </c>
      <c r="D121" s="377">
        <f t="shared" si="10"/>
        <v>504</v>
      </c>
      <c r="E121" s="377">
        <v>64</v>
      </c>
      <c r="F121" s="360">
        <v>649</v>
      </c>
      <c r="G121" s="360">
        <f t="shared" si="11"/>
        <v>3.88</v>
      </c>
      <c r="H121" s="360">
        <f t="shared" si="8"/>
        <v>496.64</v>
      </c>
      <c r="I121" s="360">
        <f t="shared" si="12"/>
        <v>613.79999999999995</v>
      </c>
    </row>
    <row r="122" spans="1:9" x14ac:dyDescent="0.25">
      <c r="A122" s="376" t="s">
        <v>685</v>
      </c>
      <c r="B122" s="377">
        <v>1</v>
      </c>
      <c r="C122" s="360">
        <f t="shared" si="7"/>
        <v>544</v>
      </c>
      <c r="D122" s="377">
        <f t="shared" si="10"/>
        <v>504</v>
      </c>
      <c r="E122" s="377">
        <v>40</v>
      </c>
      <c r="F122" s="360">
        <v>649</v>
      </c>
      <c r="G122" s="360">
        <f t="shared" si="11"/>
        <v>3.88</v>
      </c>
      <c r="H122" s="360">
        <f t="shared" si="8"/>
        <v>310.39999999999998</v>
      </c>
      <c r="I122" s="360">
        <f t="shared" si="12"/>
        <v>383.62</v>
      </c>
    </row>
    <row r="123" spans="1:9" x14ac:dyDescent="0.25">
      <c r="A123" s="408"/>
      <c r="B123" s="393"/>
      <c r="C123" s="363"/>
      <c r="D123" s="393"/>
      <c r="E123" s="393"/>
      <c r="F123" s="363"/>
      <c r="G123" s="363"/>
      <c r="H123" s="363"/>
      <c r="I123" s="363"/>
    </row>
    <row r="124" spans="1:9" x14ac:dyDescent="0.25">
      <c r="A124" s="47" t="s">
        <v>1</v>
      </c>
      <c r="B124" s="48"/>
      <c r="C124" s="48"/>
      <c r="D124" s="48"/>
      <c r="E124" s="48"/>
      <c r="F124" s="48"/>
      <c r="G124" s="48"/>
      <c r="H124" s="48"/>
      <c r="I124" s="48"/>
    </row>
    <row r="125" spans="1:9" ht="48" customHeight="1" x14ac:dyDescent="0.25">
      <c r="A125" s="576" t="s">
        <v>85</v>
      </c>
      <c r="B125" s="576"/>
      <c r="C125" s="576"/>
      <c r="D125" s="576"/>
      <c r="E125" s="576"/>
      <c r="F125" s="576"/>
      <c r="G125" s="576"/>
      <c r="H125" s="576"/>
      <c r="I125" s="576"/>
    </row>
    <row r="126" spans="1:9" ht="21.75" customHeight="1" x14ac:dyDescent="0.25">
      <c r="A126" s="49" t="s">
        <v>3</v>
      </c>
      <c r="D126" s="48"/>
      <c r="E126" s="48"/>
      <c r="F126" s="48"/>
      <c r="G126" s="48"/>
      <c r="H126" s="48"/>
      <c r="I126" s="48"/>
    </row>
    <row r="127" spans="1:9" ht="18" customHeight="1" x14ac:dyDescent="0.25">
      <c r="A127" s="48" t="s">
        <v>686</v>
      </c>
      <c r="B127" s="49"/>
      <c r="C127" s="49"/>
      <c r="D127" s="48"/>
      <c r="E127" s="48"/>
      <c r="F127" s="48"/>
      <c r="G127" s="48"/>
      <c r="H127" s="48"/>
      <c r="I127" s="48"/>
    </row>
    <row r="128" spans="1:9" ht="18" customHeight="1" x14ac:dyDescent="0.25">
      <c r="A128" s="48"/>
      <c r="B128" s="49"/>
      <c r="C128" s="49"/>
      <c r="D128" s="48"/>
      <c r="E128" s="48"/>
      <c r="F128" s="48"/>
      <c r="G128" s="48"/>
      <c r="H128" s="48"/>
      <c r="I128" s="48"/>
    </row>
    <row r="129" spans="1:9" ht="52.5" customHeight="1" x14ac:dyDescent="0.25">
      <c r="A129" s="576" t="s">
        <v>848</v>
      </c>
      <c r="B129" s="576"/>
      <c r="C129" s="576"/>
      <c r="D129" s="576"/>
      <c r="E129" s="576"/>
      <c r="F129" s="576"/>
      <c r="G129" s="576"/>
      <c r="H129" s="576"/>
      <c r="I129" s="576"/>
    </row>
  </sheetData>
  <mergeCells count="13">
    <mergeCell ref="A125:I125"/>
    <mergeCell ref="A129:I129"/>
    <mergeCell ref="A2:I2"/>
    <mergeCell ref="A7:A9"/>
    <mergeCell ref="B7:B9"/>
    <mergeCell ref="C7:E7"/>
    <mergeCell ref="F7:F9"/>
    <mergeCell ref="G7:G9"/>
    <mergeCell ref="H7:H9"/>
    <mergeCell ref="I7:I9"/>
    <mergeCell ref="C8:C9"/>
    <mergeCell ref="D8:D9"/>
    <mergeCell ref="E8:E9"/>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59999389629810485"/>
  </sheetPr>
  <dimension ref="A1:I60"/>
  <sheetViews>
    <sheetView zoomScale="80" zoomScaleNormal="80" workbookViewId="0">
      <selection activeCell="L13" sqref="L13"/>
    </sheetView>
  </sheetViews>
  <sheetFormatPr defaultColWidth="9.140625" defaultRowHeight="16.5" x14ac:dyDescent="0.25"/>
  <cols>
    <col min="1" max="1" width="42.7109375" style="32" customWidth="1"/>
    <col min="2" max="2" width="14.85546875" style="32" customWidth="1"/>
    <col min="3" max="3" width="14.5703125" style="32" customWidth="1"/>
    <col min="4" max="4" width="13.140625" style="32" customWidth="1"/>
    <col min="5" max="5" width="18.42578125" style="32" customWidth="1"/>
    <col min="6" max="6" width="12.85546875" style="32" customWidth="1"/>
    <col min="7" max="7" width="16.85546875" style="32" customWidth="1"/>
    <col min="8" max="8" width="20" style="32" customWidth="1"/>
    <col min="9" max="9" width="16.5703125" style="32" customWidth="1"/>
    <col min="10" max="16384" width="9.140625" style="32"/>
  </cols>
  <sheetData>
    <row r="1" spans="1:9" x14ac:dyDescent="0.25">
      <c r="H1" s="579" t="s">
        <v>912</v>
      </c>
      <c r="I1" s="579"/>
    </row>
    <row r="2" spans="1:9" s="33" customFormat="1" ht="39.75" customHeight="1" x14ac:dyDescent="0.25">
      <c r="A2" s="521" t="s">
        <v>13</v>
      </c>
      <c r="B2" s="521"/>
      <c r="C2" s="521"/>
      <c r="D2" s="521"/>
      <c r="E2" s="521"/>
      <c r="F2" s="521"/>
      <c r="G2" s="521"/>
      <c r="H2" s="521"/>
      <c r="I2" s="521"/>
    </row>
    <row r="4" spans="1:9" x14ac:dyDescent="0.25">
      <c r="A4" s="32" t="s">
        <v>849</v>
      </c>
    </row>
    <row r="5" spans="1:9" x14ac:dyDescent="0.25">
      <c r="A5" s="32" t="s">
        <v>821</v>
      </c>
    </row>
    <row r="6" spans="1:9" ht="17.25" thickBot="1" x14ac:dyDescent="0.3">
      <c r="E6" s="83"/>
      <c r="H6" s="358"/>
      <c r="I6" s="359"/>
    </row>
    <row r="7" spans="1:9" ht="45.75" customHeight="1" x14ac:dyDescent="0.25">
      <c r="A7" s="591"/>
      <c r="B7" s="593" t="s">
        <v>6</v>
      </c>
      <c r="C7" s="594" t="s">
        <v>8</v>
      </c>
      <c r="D7" s="594"/>
      <c r="E7" s="594"/>
      <c r="F7" s="594" t="s">
        <v>4</v>
      </c>
      <c r="G7" s="594" t="s">
        <v>79</v>
      </c>
      <c r="H7" s="595" t="s">
        <v>9</v>
      </c>
      <c r="I7" s="596" t="s">
        <v>2</v>
      </c>
    </row>
    <row r="8" spans="1:9" ht="24" customHeight="1" x14ac:dyDescent="0.25">
      <c r="A8" s="592"/>
      <c r="B8" s="553"/>
      <c r="C8" s="547" t="s">
        <v>14</v>
      </c>
      <c r="D8" s="547" t="s">
        <v>80</v>
      </c>
      <c r="E8" s="549" t="s">
        <v>10</v>
      </c>
      <c r="F8" s="549"/>
      <c r="G8" s="549"/>
      <c r="H8" s="554"/>
      <c r="I8" s="597"/>
    </row>
    <row r="9" spans="1:9" ht="105" customHeight="1" x14ac:dyDescent="0.25">
      <c r="A9" s="592"/>
      <c r="B9" s="553"/>
      <c r="C9" s="548"/>
      <c r="D9" s="548"/>
      <c r="E9" s="549"/>
      <c r="F9" s="549"/>
      <c r="G9" s="549"/>
      <c r="H9" s="554"/>
      <c r="I9" s="597"/>
    </row>
    <row r="10" spans="1:9" ht="20.25" customHeight="1" x14ac:dyDescent="0.25">
      <c r="A10" s="84">
        <v>1</v>
      </c>
      <c r="B10" s="36">
        <v>6</v>
      </c>
      <c r="C10" s="36" t="s">
        <v>81</v>
      </c>
      <c r="D10" s="36">
        <v>8</v>
      </c>
      <c r="E10" s="36">
        <v>9</v>
      </c>
      <c r="F10" s="36">
        <v>11</v>
      </c>
      <c r="G10" s="36">
        <v>12</v>
      </c>
      <c r="H10" s="36">
        <v>13</v>
      </c>
      <c r="I10" s="85" t="s">
        <v>82</v>
      </c>
    </row>
    <row r="11" spans="1:9" s="33" customFormat="1" x14ac:dyDescent="0.25">
      <c r="A11" s="86" t="s">
        <v>0</v>
      </c>
      <c r="B11" s="38">
        <f>B12+B33+B47</f>
        <v>46</v>
      </c>
      <c r="C11" s="38"/>
      <c r="D11" s="38"/>
      <c r="E11" s="38">
        <f t="shared" ref="E11:I11" si="0">E12+E33+E47</f>
        <v>1289</v>
      </c>
      <c r="F11" s="38"/>
      <c r="G11" s="38"/>
      <c r="H11" s="39">
        <f t="shared" si="0"/>
        <v>14420.44</v>
      </c>
      <c r="I11" s="39">
        <f t="shared" si="0"/>
        <v>17822.25</v>
      </c>
    </row>
    <row r="12" spans="1:9" ht="49.5" customHeight="1" x14ac:dyDescent="0.25">
      <c r="A12" s="413" t="s">
        <v>17</v>
      </c>
      <c r="B12" s="365">
        <f>SUM(B13:B32)</f>
        <v>20</v>
      </c>
      <c r="C12" s="365"/>
      <c r="D12" s="365"/>
      <c r="E12" s="365">
        <f>SUM(E13:E32)</f>
        <v>502</v>
      </c>
      <c r="F12" s="366"/>
      <c r="G12" s="366"/>
      <c r="H12" s="366">
        <f>SUM(H13:H32)</f>
        <v>6954.4400000000005</v>
      </c>
      <c r="I12" s="366">
        <f>SUM(I13:I32)</f>
        <v>8594.99</v>
      </c>
    </row>
    <row r="13" spans="1:9" x14ac:dyDescent="0.25">
      <c r="A13" s="87" t="s">
        <v>131</v>
      </c>
      <c r="B13" s="41">
        <v>1</v>
      </c>
      <c r="C13" s="377">
        <f>D13+E13</f>
        <v>152</v>
      </c>
      <c r="D13" s="41">
        <v>140</v>
      </c>
      <c r="E13" s="41">
        <v>12</v>
      </c>
      <c r="F13" s="42">
        <v>1086</v>
      </c>
      <c r="G13" s="42">
        <f>ROUND(F13/D13,2)</f>
        <v>7.76</v>
      </c>
      <c r="H13" s="360">
        <f>ROUND(E13*G13*2,2)</f>
        <v>186.24</v>
      </c>
      <c r="I13" s="88">
        <f t="shared" ref="I13:I60" si="1">ROUND(H13*1.2359,2)</f>
        <v>230.17</v>
      </c>
    </row>
    <row r="14" spans="1:9" x14ac:dyDescent="0.25">
      <c r="A14" s="87" t="s">
        <v>131</v>
      </c>
      <c r="B14" s="41">
        <v>1</v>
      </c>
      <c r="C14" s="377">
        <f>D14+E14</f>
        <v>164</v>
      </c>
      <c r="D14" s="41">
        <v>140</v>
      </c>
      <c r="E14" s="41">
        <v>24</v>
      </c>
      <c r="F14" s="42">
        <v>1086</v>
      </c>
      <c r="G14" s="42">
        <f>ROUND(F14/D14,2)</f>
        <v>7.76</v>
      </c>
      <c r="H14" s="360">
        <f>ROUND(E14*G14*2,2)</f>
        <v>372.48</v>
      </c>
      <c r="I14" s="88">
        <f t="shared" si="1"/>
        <v>460.35</v>
      </c>
    </row>
    <row r="15" spans="1:9" x14ac:dyDescent="0.25">
      <c r="A15" s="87" t="s">
        <v>131</v>
      </c>
      <c r="B15" s="41">
        <v>1</v>
      </c>
      <c r="C15" s="377">
        <f>D15+E15</f>
        <v>184</v>
      </c>
      <c r="D15" s="41">
        <v>160</v>
      </c>
      <c r="E15" s="41">
        <v>24</v>
      </c>
      <c r="F15" s="42">
        <v>1086</v>
      </c>
      <c r="G15" s="42">
        <f t="shared" ref="G15:G32" si="2">ROUND(F15/D15,2)</f>
        <v>6.79</v>
      </c>
      <c r="H15" s="360">
        <f t="shared" ref="H15:H32" si="3">ROUND(E15*G15*2,2)</f>
        <v>325.92</v>
      </c>
      <c r="I15" s="88">
        <f t="shared" si="1"/>
        <v>402.8</v>
      </c>
    </row>
    <row r="16" spans="1:9" x14ac:dyDescent="0.25">
      <c r="A16" s="87" t="s">
        <v>131</v>
      </c>
      <c r="B16" s="41">
        <v>1</v>
      </c>
      <c r="C16" s="377">
        <f t="shared" ref="C16:C32" si="4">D16+E16</f>
        <v>184</v>
      </c>
      <c r="D16" s="41">
        <v>160</v>
      </c>
      <c r="E16" s="41">
        <v>24</v>
      </c>
      <c r="F16" s="42">
        <v>1122</v>
      </c>
      <c r="G16" s="42">
        <f t="shared" si="2"/>
        <v>7.01</v>
      </c>
      <c r="H16" s="360">
        <f t="shared" si="3"/>
        <v>336.48</v>
      </c>
      <c r="I16" s="88">
        <f t="shared" si="1"/>
        <v>415.86</v>
      </c>
    </row>
    <row r="17" spans="1:9" x14ac:dyDescent="0.25">
      <c r="A17" s="87" t="s">
        <v>131</v>
      </c>
      <c r="B17" s="41">
        <v>1</v>
      </c>
      <c r="C17" s="377">
        <f t="shared" si="4"/>
        <v>208</v>
      </c>
      <c r="D17" s="41">
        <v>160</v>
      </c>
      <c r="E17" s="41">
        <v>48</v>
      </c>
      <c r="F17" s="42">
        <v>1086</v>
      </c>
      <c r="G17" s="42">
        <f t="shared" si="2"/>
        <v>6.79</v>
      </c>
      <c r="H17" s="360">
        <f t="shared" si="3"/>
        <v>651.84</v>
      </c>
      <c r="I17" s="88">
        <f t="shared" si="1"/>
        <v>805.61</v>
      </c>
    </row>
    <row r="18" spans="1:9" x14ac:dyDescent="0.25">
      <c r="A18" s="87" t="s">
        <v>131</v>
      </c>
      <c r="B18" s="41">
        <v>1</v>
      </c>
      <c r="C18" s="377">
        <f t="shared" si="4"/>
        <v>184</v>
      </c>
      <c r="D18" s="41">
        <v>160</v>
      </c>
      <c r="E18" s="41">
        <v>24</v>
      </c>
      <c r="F18" s="42">
        <v>1122</v>
      </c>
      <c r="G18" s="42">
        <f t="shared" si="2"/>
        <v>7.01</v>
      </c>
      <c r="H18" s="360">
        <f t="shared" si="3"/>
        <v>336.48</v>
      </c>
      <c r="I18" s="88">
        <f t="shared" si="1"/>
        <v>415.86</v>
      </c>
    </row>
    <row r="19" spans="1:9" x14ac:dyDescent="0.25">
      <c r="A19" s="87" t="s">
        <v>131</v>
      </c>
      <c r="B19" s="41">
        <v>1</v>
      </c>
      <c r="C19" s="377">
        <f t="shared" si="4"/>
        <v>176</v>
      </c>
      <c r="D19" s="41">
        <v>160</v>
      </c>
      <c r="E19" s="41">
        <v>16</v>
      </c>
      <c r="F19" s="42">
        <v>1086</v>
      </c>
      <c r="G19" s="42">
        <f t="shared" si="2"/>
        <v>6.79</v>
      </c>
      <c r="H19" s="360">
        <f t="shared" si="3"/>
        <v>217.28</v>
      </c>
      <c r="I19" s="88">
        <f t="shared" si="1"/>
        <v>268.54000000000002</v>
      </c>
    </row>
    <row r="20" spans="1:9" x14ac:dyDescent="0.25">
      <c r="A20" s="87" t="s">
        <v>131</v>
      </c>
      <c r="B20" s="41">
        <v>1</v>
      </c>
      <c r="C20" s="377">
        <f t="shared" si="4"/>
        <v>168</v>
      </c>
      <c r="D20" s="41">
        <v>160</v>
      </c>
      <c r="E20" s="41">
        <v>8</v>
      </c>
      <c r="F20" s="42">
        <v>1122</v>
      </c>
      <c r="G20" s="42">
        <f t="shared" si="2"/>
        <v>7.01</v>
      </c>
      <c r="H20" s="360">
        <f t="shared" si="3"/>
        <v>112.16</v>
      </c>
      <c r="I20" s="88">
        <f t="shared" si="1"/>
        <v>138.62</v>
      </c>
    </row>
    <row r="21" spans="1:9" x14ac:dyDescent="0.25">
      <c r="A21" s="87" t="s">
        <v>131</v>
      </c>
      <c r="B21" s="41">
        <v>1</v>
      </c>
      <c r="C21" s="377">
        <f t="shared" si="4"/>
        <v>222</v>
      </c>
      <c r="D21" s="41">
        <v>160</v>
      </c>
      <c r="E21" s="41">
        <v>62</v>
      </c>
      <c r="F21" s="42">
        <v>1090</v>
      </c>
      <c r="G21" s="42">
        <f t="shared" si="2"/>
        <v>6.81</v>
      </c>
      <c r="H21" s="360">
        <f t="shared" si="3"/>
        <v>844.44</v>
      </c>
      <c r="I21" s="88">
        <f t="shared" si="1"/>
        <v>1043.6400000000001</v>
      </c>
    </row>
    <row r="22" spans="1:9" x14ac:dyDescent="0.25">
      <c r="A22" s="87" t="s">
        <v>131</v>
      </c>
      <c r="B22" s="41">
        <v>1</v>
      </c>
      <c r="C22" s="377">
        <f t="shared" si="4"/>
        <v>184</v>
      </c>
      <c r="D22" s="41">
        <v>160</v>
      </c>
      <c r="E22" s="41">
        <v>24</v>
      </c>
      <c r="F22" s="42">
        <v>1054</v>
      </c>
      <c r="G22" s="42">
        <f t="shared" si="2"/>
        <v>6.59</v>
      </c>
      <c r="H22" s="360">
        <f t="shared" si="3"/>
        <v>316.32</v>
      </c>
      <c r="I22" s="88">
        <f t="shared" si="1"/>
        <v>390.94</v>
      </c>
    </row>
    <row r="23" spans="1:9" x14ac:dyDescent="0.25">
      <c r="A23" s="87" t="s">
        <v>131</v>
      </c>
      <c r="B23" s="41">
        <v>1</v>
      </c>
      <c r="C23" s="377">
        <f t="shared" si="4"/>
        <v>168</v>
      </c>
      <c r="D23" s="41">
        <v>160</v>
      </c>
      <c r="E23" s="41">
        <v>8</v>
      </c>
      <c r="F23" s="42">
        <v>1054</v>
      </c>
      <c r="G23" s="42">
        <f t="shared" si="2"/>
        <v>6.59</v>
      </c>
      <c r="H23" s="360">
        <f t="shared" si="3"/>
        <v>105.44</v>
      </c>
      <c r="I23" s="88">
        <f t="shared" si="1"/>
        <v>130.31</v>
      </c>
    </row>
    <row r="24" spans="1:9" x14ac:dyDescent="0.25">
      <c r="A24" s="87" t="s">
        <v>132</v>
      </c>
      <c r="B24" s="41">
        <v>1</v>
      </c>
      <c r="C24" s="377">
        <f t="shared" si="4"/>
        <v>152</v>
      </c>
      <c r="D24" s="41">
        <v>140</v>
      </c>
      <c r="E24" s="41">
        <v>12</v>
      </c>
      <c r="F24" s="42">
        <v>1054</v>
      </c>
      <c r="G24" s="42">
        <f t="shared" si="2"/>
        <v>7.53</v>
      </c>
      <c r="H24" s="360">
        <f t="shared" si="3"/>
        <v>180.72</v>
      </c>
      <c r="I24" s="88">
        <f t="shared" si="1"/>
        <v>223.35</v>
      </c>
    </row>
    <row r="25" spans="1:9" x14ac:dyDescent="0.25">
      <c r="A25" s="87" t="s">
        <v>132</v>
      </c>
      <c r="B25" s="41">
        <v>1</v>
      </c>
      <c r="C25" s="377">
        <f t="shared" si="4"/>
        <v>184</v>
      </c>
      <c r="D25" s="41">
        <v>160</v>
      </c>
      <c r="E25" s="41">
        <v>24</v>
      </c>
      <c r="F25" s="42">
        <v>1098</v>
      </c>
      <c r="G25" s="42">
        <f t="shared" si="2"/>
        <v>6.86</v>
      </c>
      <c r="H25" s="360">
        <f t="shared" si="3"/>
        <v>329.28</v>
      </c>
      <c r="I25" s="88">
        <f t="shared" si="1"/>
        <v>406.96</v>
      </c>
    </row>
    <row r="26" spans="1:9" x14ac:dyDescent="0.25">
      <c r="A26" s="87" t="s">
        <v>132</v>
      </c>
      <c r="B26" s="41">
        <v>1</v>
      </c>
      <c r="C26" s="377">
        <f t="shared" si="4"/>
        <v>176</v>
      </c>
      <c r="D26" s="41">
        <v>160</v>
      </c>
      <c r="E26" s="41">
        <v>16</v>
      </c>
      <c r="F26" s="42">
        <v>1090</v>
      </c>
      <c r="G26" s="42">
        <f t="shared" si="2"/>
        <v>6.81</v>
      </c>
      <c r="H26" s="360">
        <f t="shared" si="3"/>
        <v>217.92</v>
      </c>
      <c r="I26" s="88">
        <f t="shared" si="1"/>
        <v>269.33</v>
      </c>
    </row>
    <row r="27" spans="1:9" x14ac:dyDescent="0.25">
      <c r="A27" s="87" t="s">
        <v>132</v>
      </c>
      <c r="B27" s="41">
        <v>1</v>
      </c>
      <c r="C27" s="377">
        <f t="shared" si="4"/>
        <v>168</v>
      </c>
      <c r="D27" s="41">
        <v>160</v>
      </c>
      <c r="E27" s="41">
        <v>8</v>
      </c>
      <c r="F27" s="42">
        <v>1054</v>
      </c>
      <c r="G27" s="42">
        <f t="shared" si="2"/>
        <v>6.59</v>
      </c>
      <c r="H27" s="360">
        <f t="shared" si="3"/>
        <v>105.44</v>
      </c>
      <c r="I27" s="88">
        <f t="shared" si="1"/>
        <v>130.31</v>
      </c>
    </row>
    <row r="28" spans="1:9" x14ac:dyDescent="0.25">
      <c r="A28" s="87" t="s">
        <v>132</v>
      </c>
      <c r="B28" s="41">
        <v>1</v>
      </c>
      <c r="C28" s="377">
        <f t="shared" si="4"/>
        <v>192</v>
      </c>
      <c r="D28" s="41">
        <v>160</v>
      </c>
      <c r="E28" s="41">
        <v>32</v>
      </c>
      <c r="F28" s="42">
        <v>1090</v>
      </c>
      <c r="G28" s="42">
        <f t="shared" si="2"/>
        <v>6.81</v>
      </c>
      <c r="H28" s="360">
        <f t="shared" si="3"/>
        <v>435.84</v>
      </c>
      <c r="I28" s="88">
        <f t="shared" si="1"/>
        <v>538.65</v>
      </c>
    </row>
    <row r="29" spans="1:9" x14ac:dyDescent="0.25">
      <c r="A29" s="87" t="s">
        <v>132</v>
      </c>
      <c r="B29" s="41">
        <v>1</v>
      </c>
      <c r="C29" s="377">
        <f t="shared" si="4"/>
        <v>208</v>
      </c>
      <c r="D29" s="41">
        <v>160</v>
      </c>
      <c r="E29" s="41">
        <v>48</v>
      </c>
      <c r="F29" s="42">
        <v>1054</v>
      </c>
      <c r="G29" s="42">
        <f t="shared" si="2"/>
        <v>6.59</v>
      </c>
      <c r="H29" s="360">
        <f t="shared" si="3"/>
        <v>632.64</v>
      </c>
      <c r="I29" s="88">
        <f t="shared" si="1"/>
        <v>781.88</v>
      </c>
    </row>
    <row r="30" spans="1:9" x14ac:dyDescent="0.25">
      <c r="A30" s="87" t="s">
        <v>132</v>
      </c>
      <c r="B30" s="41">
        <v>1</v>
      </c>
      <c r="C30" s="377">
        <f t="shared" si="4"/>
        <v>184</v>
      </c>
      <c r="D30" s="41">
        <v>160</v>
      </c>
      <c r="E30" s="41">
        <v>24</v>
      </c>
      <c r="F30" s="42">
        <v>1054</v>
      </c>
      <c r="G30" s="42">
        <f t="shared" si="2"/>
        <v>6.59</v>
      </c>
      <c r="H30" s="360">
        <f t="shared" si="3"/>
        <v>316.32</v>
      </c>
      <c r="I30" s="88">
        <f t="shared" si="1"/>
        <v>390.94</v>
      </c>
    </row>
    <row r="31" spans="1:9" x14ac:dyDescent="0.25">
      <c r="A31" s="87" t="s">
        <v>131</v>
      </c>
      <c r="B31" s="41">
        <v>1</v>
      </c>
      <c r="C31" s="377">
        <f t="shared" si="4"/>
        <v>192</v>
      </c>
      <c r="D31" s="41">
        <v>160</v>
      </c>
      <c r="E31" s="41">
        <v>32</v>
      </c>
      <c r="F31" s="42">
        <v>1122</v>
      </c>
      <c r="G31" s="42">
        <f t="shared" si="2"/>
        <v>7.01</v>
      </c>
      <c r="H31" s="360">
        <f t="shared" si="3"/>
        <v>448.64</v>
      </c>
      <c r="I31" s="88">
        <f t="shared" si="1"/>
        <v>554.47</v>
      </c>
    </row>
    <row r="32" spans="1:9" x14ac:dyDescent="0.25">
      <c r="A32" s="87" t="s">
        <v>131</v>
      </c>
      <c r="B32" s="41">
        <v>1</v>
      </c>
      <c r="C32" s="377">
        <f t="shared" si="4"/>
        <v>192</v>
      </c>
      <c r="D32" s="41">
        <v>160</v>
      </c>
      <c r="E32" s="41">
        <v>32</v>
      </c>
      <c r="F32" s="42">
        <v>1207</v>
      </c>
      <c r="G32" s="42">
        <f t="shared" si="2"/>
        <v>7.54</v>
      </c>
      <c r="H32" s="360">
        <f t="shared" si="3"/>
        <v>482.56</v>
      </c>
      <c r="I32" s="88">
        <f t="shared" si="1"/>
        <v>596.4</v>
      </c>
    </row>
    <row r="33" spans="1:9" ht="49.5" x14ac:dyDescent="0.25">
      <c r="A33" s="413" t="s">
        <v>18</v>
      </c>
      <c r="B33" s="397">
        <f>SUM(B34:B46)</f>
        <v>13</v>
      </c>
      <c r="C33" s="397"/>
      <c r="D33" s="397"/>
      <c r="E33" s="397">
        <f>SUM(E34:E46)</f>
        <v>420.5</v>
      </c>
      <c r="F33" s="398"/>
      <c r="G33" s="398"/>
      <c r="H33" s="398">
        <f>SUM(H34:H46)</f>
        <v>4255.46</v>
      </c>
      <c r="I33" s="398">
        <f>SUM(I34:I46)</f>
        <v>5259.35</v>
      </c>
    </row>
    <row r="34" spans="1:9" x14ac:dyDescent="0.25">
      <c r="A34" s="87" t="s">
        <v>133</v>
      </c>
      <c r="B34" s="41">
        <v>1</v>
      </c>
      <c r="C34" s="377">
        <f t="shared" ref="C34:C59" si="5">D34+E34</f>
        <v>184</v>
      </c>
      <c r="D34" s="41">
        <v>160</v>
      </c>
      <c r="E34" s="89">
        <v>24</v>
      </c>
      <c r="F34" s="42">
        <v>810</v>
      </c>
      <c r="G34" s="42">
        <f t="shared" ref="G34:G60" si="6">ROUND(F34/D34,2)</f>
        <v>5.0599999999999996</v>
      </c>
      <c r="H34" s="360">
        <f t="shared" ref="H34:H60" si="7">ROUND(E34*G34*2,2)</f>
        <v>242.88</v>
      </c>
      <c r="I34" s="88">
        <f t="shared" si="1"/>
        <v>300.18</v>
      </c>
    </row>
    <row r="35" spans="1:9" x14ac:dyDescent="0.25">
      <c r="A35" s="87" t="s">
        <v>133</v>
      </c>
      <c r="B35" s="41">
        <v>1</v>
      </c>
      <c r="C35" s="377">
        <f t="shared" si="5"/>
        <v>184</v>
      </c>
      <c r="D35" s="41">
        <v>160</v>
      </c>
      <c r="E35" s="89">
        <v>24</v>
      </c>
      <c r="F35" s="42">
        <v>810</v>
      </c>
      <c r="G35" s="42">
        <f t="shared" si="6"/>
        <v>5.0599999999999996</v>
      </c>
      <c r="H35" s="360">
        <f t="shared" si="7"/>
        <v>242.88</v>
      </c>
      <c r="I35" s="88">
        <f t="shared" si="1"/>
        <v>300.18</v>
      </c>
    </row>
    <row r="36" spans="1:9" x14ac:dyDescent="0.25">
      <c r="A36" s="87" t="s">
        <v>133</v>
      </c>
      <c r="B36" s="41">
        <v>1</v>
      </c>
      <c r="C36" s="377">
        <f t="shared" si="5"/>
        <v>168</v>
      </c>
      <c r="D36" s="41">
        <v>160</v>
      </c>
      <c r="E36" s="89">
        <v>8</v>
      </c>
      <c r="F36" s="42">
        <v>810</v>
      </c>
      <c r="G36" s="42">
        <f t="shared" si="6"/>
        <v>5.0599999999999996</v>
      </c>
      <c r="H36" s="360">
        <f t="shared" si="7"/>
        <v>80.959999999999994</v>
      </c>
      <c r="I36" s="88">
        <f t="shared" si="1"/>
        <v>100.06</v>
      </c>
    </row>
    <row r="37" spans="1:9" x14ac:dyDescent="0.25">
      <c r="A37" s="87" t="s">
        <v>133</v>
      </c>
      <c r="B37" s="41">
        <v>1</v>
      </c>
      <c r="C37" s="377">
        <f t="shared" si="5"/>
        <v>224</v>
      </c>
      <c r="D37" s="41">
        <v>160</v>
      </c>
      <c r="E37" s="89">
        <v>64</v>
      </c>
      <c r="F37" s="42">
        <v>810</v>
      </c>
      <c r="G37" s="42">
        <f t="shared" si="6"/>
        <v>5.0599999999999996</v>
      </c>
      <c r="H37" s="360">
        <f t="shared" si="7"/>
        <v>647.67999999999995</v>
      </c>
      <c r="I37" s="88">
        <f t="shared" si="1"/>
        <v>800.47</v>
      </c>
    </row>
    <row r="38" spans="1:9" x14ac:dyDescent="0.25">
      <c r="A38" s="87" t="s">
        <v>133</v>
      </c>
      <c r="B38" s="41">
        <v>1</v>
      </c>
      <c r="C38" s="377">
        <f t="shared" si="5"/>
        <v>184</v>
      </c>
      <c r="D38" s="41">
        <v>160</v>
      </c>
      <c r="E38" s="89">
        <v>24</v>
      </c>
      <c r="F38" s="42">
        <v>810</v>
      </c>
      <c r="G38" s="42">
        <f t="shared" si="6"/>
        <v>5.0599999999999996</v>
      </c>
      <c r="H38" s="360">
        <f t="shared" si="7"/>
        <v>242.88</v>
      </c>
      <c r="I38" s="88">
        <f t="shared" si="1"/>
        <v>300.18</v>
      </c>
    </row>
    <row r="39" spans="1:9" x14ac:dyDescent="0.25">
      <c r="A39" s="87" t="s">
        <v>133</v>
      </c>
      <c r="B39" s="41">
        <v>1</v>
      </c>
      <c r="C39" s="377">
        <f t="shared" si="5"/>
        <v>176</v>
      </c>
      <c r="D39" s="41">
        <v>160</v>
      </c>
      <c r="E39" s="89">
        <v>16</v>
      </c>
      <c r="F39" s="42">
        <v>810</v>
      </c>
      <c r="G39" s="42">
        <f t="shared" si="6"/>
        <v>5.0599999999999996</v>
      </c>
      <c r="H39" s="360">
        <f t="shared" si="7"/>
        <v>161.91999999999999</v>
      </c>
      <c r="I39" s="88">
        <f t="shared" si="1"/>
        <v>200.12</v>
      </c>
    </row>
    <row r="40" spans="1:9" x14ac:dyDescent="0.25">
      <c r="A40" s="87" t="s">
        <v>133</v>
      </c>
      <c r="B40" s="41">
        <v>1</v>
      </c>
      <c r="C40" s="377">
        <f t="shared" si="5"/>
        <v>208</v>
      </c>
      <c r="D40" s="41">
        <v>160</v>
      </c>
      <c r="E40" s="89">
        <v>48</v>
      </c>
      <c r="F40" s="42">
        <v>810</v>
      </c>
      <c r="G40" s="42">
        <f t="shared" si="6"/>
        <v>5.0599999999999996</v>
      </c>
      <c r="H40" s="360">
        <f t="shared" si="7"/>
        <v>485.76</v>
      </c>
      <c r="I40" s="88">
        <f t="shared" si="1"/>
        <v>600.35</v>
      </c>
    </row>
    <row r="41" spans="1:9" x14ac:dyDescent="0.25">
      <c r="A41" s="87" t="s">
        <v>133</v>
      </c>
      <c r="B41" s="41">
        <v>1</v>
      </c>
      <c r="C41" s="377">
        <f t="shared" si="5"/>
        <v>240</v>
      </c>
      <c r="D41" s="41">
        <v>160</v>
      </c>
      <c r="E41" s="89">
        <v>80</v>
      </c>
      <c r="F41" s="42">
        <v>810</v>
      </c>
      <c r="G41" s="42">
        <f t="shared" si="6"/>
        <v>5.0599999999999996</v>
      </c>
      <c r="H41" s="360">
        <f t="shared" si="7"/>
        <v>809.6</v>
      </c>
      <c r="I41" s="88">
        <f t="shared" si="1"/>
        <v>1000.58</v>
      </c>
    </row>
    <row r="42" spans="1:9" x14ac:dyDescent="0.25">
      <c r="A42" s="87" t="s">
        <v>133</v>
      </c>
      <c r="B42" s="41">
        <v>1</v>
      </c>
      <c r="C42" s="377">
        <v>186.5</v>
      </c>
      <c r="D42" s="41">
        <v>160</v>
      </c>
      <c r="E42" s="89">
        <v>26.5</v>
      </c>
      <c r="F42" s="42">
        <v>810</v>
      </c>
      <c r="G42" s="42">
        <f t="shared" si="6"/>
        <v>5.0599999999999996</v>
      </c>
      <c r="H42" s="360">
        <f t="shared" si="7"/>
        <v>268.18</v>
      </c>
      <c r="I42" s="88">
        <f t="shared" si="1"/>
        <v>331.44</v>
      </c>
    </row>
    <row r="43" spans="1:9" x14ac:dyDescent="0.25">
      <c r="A43" s="87" t="s">
        <v>133</v>
      </c>
      <c r="B43" s="41">
        <v>1</v>
      </c>
      <c r="C43" s="377">
        <f t="shared" si="5"/>
        <v>194</v>
      </c>
      <c r="D43" s="41">
        <v>160</v>
      </c>
      <c r="E43" s="41">
        <v>34</v>
      </c>
      <c r="F43" s="42">
        <v>810</v>
      </c>
      <c r="G43" s="42">
        <f t="shared" si="6"/>
        <v>5.0599999999999996</v>
      </c>
      <c r="H43" s="360">
        <f t="shared" si="7"/>
        <v>344.08</v>
      </c>
      <c r="I43" s="88">
        <f t="shared" si="1"/>
        <v>425.25</v>
      </c>
    </row>
    <row r="44" spans="1:9" x14ac:dyDescent="0.25">
      <c r="A44" s="87" t="s">
        <v>133</v>
      </c>
      <c r="B44" s="41">
        <v>1</v>
      </c>
      <c r="C44" s="377">
        <f t="shared" si="5"/>
        <v>184</v>
      </c>
      <c r="D44" s="41">
        <v>160</v>
      </c>
      <c r="E44" s="41">
        <v>24</v>
      </c>
      <c r="F44" s="42">
        <v>810</v>
      </c>
      <c r="G44" s="42">
        <f t="shared" si="6"/>
        <v>5.0599999999999996</v>
      </c>
      <c r="H44" s="360">
        <f t="shared" si="7"/>
        <v>242.88</v>
      </c>
      <c r="I44" s="88">
        <f t="shared" si="1"/>
        <v>300.18</v>
      </c>
    </row>
    <row r="45" spans="1:9" x14ac:dyDescent="0.25">
      <c r="A45" s="87" t="s">
        <v>133</v>
      </c>
      <c r="B45" s="41">
        <v>1</v>
      </c>
      <c r="C45" s="377">
        <f t="shared" si="5"/>
        <v>184</v>
      </c>
      <c r="D45" s="41">
        <v>160</v>
      </c>
      <c r="E45" s="41">
        <v>24</v>
      </c>
      <c r="F45" s="42">
        <v>810</v>
      </c>
      <c r="G45" s="42">
        <f t="shared" si="6"/>
        <v>5.0599999999999996</v>
      </c>
      <c r="H45" s="360">
        <f t="shared" si="7"/>
        <v>242.88</v>
      </c>
      <c r="I45" s="88">
        <f t="shared" si="1"/>
        <v>300.18</v>
      </c>
    </row>
    <row r="46" spans="1:9" x14ac:dyDescent="0.25">
      <c r="A46" s="87" t="s">
        <v>133</v>
      </c>
      <c r="B46" s="41">
        <v>1</v>
      </c>
      <c r="C46" s="377">
        <f t="shared" si="5"/>
        <v>184</v>
      </c>
      <c r="D46" s="41">
        <v>160</v>
      </c>
      <c r="E46" s="41">
        <v>24</v>
      </c>
      <c r="F46" s="42">
        <v>810</v>
      </c>
      <c r="G46" s="42">
        <f t="shared" si="6"/>
        <v>5.0599999999999996</v>
      </c>
      <c r="H46" s="360">
        <f t="shared" si="7"/>
        <v>242.88</v>
      </c>
      <c r="I46" s="88">
        <f t="shared" si="1"/>
        <v>300.18</v>
      </c>
    </row>
    <row r="47" spans="1:9" ht="49.5" x14ac:dyDescent="0.25">
      <c r="A47" s="413" t="s">
        <v>19</v>
      </c>
      <c r="B47" s="397">
        <f>SUM(B48:B60)</f>
        <v>13</v>
      </c>
      <c r="C47" s="397">
        <f>SUM(C48:C60)</f>
        <v>2446.5</v>
      </c>
      <c r="D47" s="397"/>
      <c r="E47" s="397">
        <f>SUM(E48:E60)</f>
        <v>366.5</v>
      </c>
      <c r="F47" s="398"/>
      <c r="G47" s="398"/>
      <c r="H47" s="398">
        <f>SUM(H48:H60)</f>
        <v>3210.5399999999995</v>
      </c>
      <c r="I47" s="414">
        <f t="shared" si="1"/>
        <v>3967.91</v>
      </c>
    </row>
    <row r="48" spans="1:9" x14ac:dyDescent="0.25">
      <c r="A48" s="90" t="s">
        <v>134</v>
      </c>
      <c r="B48" s="41">
        <v>1</v>
      </c>
      <c r="C48" s="377">
        <f t="shared" si="5"/>
        <v>172</v>
      </c>
      <c r="D48" s="41">
        <v>160</v>
      </c>
      <c r="E48" s="89">
        <v>12</v>
      </c>
      <c r="F48" s="42">
        <v>700</v>
      </c>
      <c r="G48" s="42">
        <f t="shared" si="6"/>
        <v>4.38</v>
      </c>
      <c r="H48" s="360">
        <f t="shared" si="7"/>
        <v>105.12</v>
      </c>
      <c r="I48" s="88">
        <f t="shared" si="1"/>
        <v>129.91999999999999</v>
      </c>
    </row>
    <row r="49" spans="1:9" x14ac:dyDescent="0.25">
      <c r="A49" s="90" t="s">
        <v>134</v>
      </c>
      <c r="B49" s="91">
        <v>1</v>
      </c>
      <c r="C49" s="411">
        <f t="shared" si="5"/>
        <v>208</v>
      </c>
      <c r="D49" s="91">
        <v>160</v>
      </c>
      <c r="E49" s="92">
        <v>48</v>
      </c>
      <c r="F49" s="93">
        <v>700</v>
      </c>
      <c r="G49" s="93">
        <f t="shared" si="6"/>
        <v>4.38</v>
      </c>
      <c r="H49" s="409">
        <f t="shared" si="7"/>
        <v>420.48</v>
      </c>
      <c r="I49" s="94">
        <f t="shared" si="1"/>
        <v>519.66999999999996</v>
      </c>
    </row>
    <row r="50" spans="1:9" x14ac:dyDescent="0.25">
      <c r="A50" s="90" t="s">
        <v>134</v>
      </c>
      <c r="B50" s="41">
        <v>1</v>
      </c>
      <c r="C50" s="377">
        <f t="shared" si="5"/>
        <v>216</v>
      </c>
      <c r="D50" s="41">
        <v>160</v>
      </c>
      <c r="E50" s="89">
        <v>56</v>
      </c>
      <c r="F50" s="42">
        <v>700</v>
      </c>
      <c r="G50" s="42">
        <f t="shared" si="6"/>
        <v>4.38</v>
      </c>
      <c r="H50" s="360">
        <f t="shared" si="7"/>
        <v>490.56</v>
      </c>
      <c r="I50" s="88">
        <f t="shared" si="1"/>
        <v>606.28</v>
      </c>
    </row>
    <row r="51" spans="1:9" x14ac:dyDescent="0.25">
      <c r="A51" s="90" t="s">
        <v>134</v>
      </c>
      <c r="B51" s="41">
        <v>1</v>
      </c>
      <c r="C51" s="377">
        <f t="shared" si="5"/>
        <v>208</v>
      </c>
      <c r="D51" s="41">
        <v>160</v>
      </c>
      <c r="E51" s="89">
        <v>48</v>
      </c>
      <c r="F51" s="42">
        <v>700</v>
      </c>
      <c r="G51" s="42">
        <f t="shared" si="6"/>
        <v>4.38</v>
      </c>
      <c r="H51" s="360">
        <f t="shared" si="7"/>
        <v>420.48</v>
      </c>
      <c r="I51" s="88">
        <f t="shared" si="1"/>
        <v>519.66999999999996</v>
      </c>
    </row>
    <row r="52" spans="1:9" x14ac:dyDescent="0.25">
      <c r="A52" s="90" t="s">
        <v>134</v>
      </c>
      <c r="B52" s="41">
        <v>1</v>
      </c>
      <c r="C52" s="377">
        <f t="shared" si="5"/>
        <v>176</v>
      </c>
      <c r="D52" s="41">
        <v>160</v>
      </c>
      <c r="E52" s="89">
        <v>16</v>
      </c>
      <c r="F52" s="42">
        <v>700</v>
      </c>
      <c r="G52" s="42">
        <f t="shared" si="6"/>
        <v>4.38</v>
      </c>
      <c r="H52" s="360">
        <f t="shared" si="7"/>
        <v>140.16</v>
      </c>
      <c r="I52" s="88">
        <f t="shared" si="1"/>
        <v>173.22</v>
      </c>
    </row>
    <row r="53" spans="1:9" x14ac:dyDescent="0.25">
      <c r="A53" s="90" t="s">
        <v>134</v>
      </c>
      <c r="B53" s="41">
        <v>1</v>
      </c>
      <c r="C53" s="377">
        <f t="shared" si="5"/>
        <v>170.5</v>
      </c>
      <c r="D53" s="41">
        <v>160</v>
      </c>
      <c r="E53" s="89">
        <v>10.5</v>
      </c>
      <c r="F53" s="42">
        <v>700</v>
      </c>
      <c r="G53" s="42">
        <f t="shared" si="6"/>
        <v>4.38</v>
      </c>
      <c r="H53" s="360">
        <f t="shared" si="7"/>
        <v>91.98</v>
      </c>
      <c r="I53" s="88">
        <f t="shared" si="1"/>
        <v>113.68</v>
      </c>
    </row>
    <row r="54" spans="1:9" x14ac:dyDescent="0.25">
      <c r="A54" s="90" t="s">
        <v>134</v>
      </c>
      <c r="B54" s="41">
        <v>1</v>
      </c>
      <c r="C54" s="377">
        <f t="shared" si="5"/>
        <v>200</v>
      </c>
      <c r="D54" s="41">
        <v>160</v>
      </c>
      <c r="E54" s="41">
        <v>40</v>
      </c>
      <c r="F54" s="42">
        <v>700</v>
      </c>
      <c r="G54" s="42">
        <f t="shared" si="6"/>
        <v>4.38</v>
      </c>
      <c r="H54" s="360">
        <f t="shared" si="7"/>
        <v>350.4</v>
      </c>
      <c r="I54" s="88">
        <f t="shared" si="1"/>
        <v>433.06</v>
      </c>
    </row>
    <row r="55" spans="1:9" x14ac:dyDescent="0.25">
      <c r="A55" s="90" t="s">
        <v>134</v>
      </c>
      <c r="B55" s="95">
        <v>1</v>
      </c>
      <c r="C55" s="412">
        <f t="shared" si="5"/>
        <v>176</v>
      </c>
      <c r="D55" s="95">
        <v>160</v>
      </c>
      <c r="E55" s="95">
        <v>16</v>
      </c>
      <c r="F55" s="96">
        <v>700</v>
      </c>
      <c r="G55" s="96">
        <f t="shared" si="6"/>
        <v>4.38</v>
      </c>
      <c r="H55" s="410">
        <f t="shared" si="7"/>
        <v>140.16</v>
      </c>
      <c r="I55" s="97">
        <f t="shared" si="1"/>
        <v>173.22</v>
      </c>
    </row>
    <row r="56" spans="1:9" x14ac:dyDescent="0.25">
      <c r="A56" s="90" t="s">
        <v>134</v>
      </c>
      <c r="B56" s="95">
        <v>1</v>
      </c>
      <c r="C56" s="412">
        <f t="shared" si="5"/>
        <v>184</v>
      </c>
      <c r="D56" s="95">
        <v>160</v>
      </c>
      <c r="E56" s="95">
        <v>24</v>
      </c>
      <c r="F56" s="96">
        <v>700</v>
      </c>
      <c r="G56" s="96">
        <f t="shared" si="6"/>
        <v>4.38</v>
      </c>
      <c r="H56" s="410">
        <f t="shared" si="7"/>
        <v>210.24</v>
      </c>
      <c r="I56" s="97">
        <f t="shared" si="1"/>
        <v>259.83999999999997</v>
      </c>
    </row>
    <row r="57" spans="1:9" x14ac:dyDescent="0.25">
      <c r="A57" s="90" t="s">
        <v>134</v>
      </c>
      <c r="B57" s="95">
        <v>1</v>
      </c>
      <c r="C57" s="412">
        <f t="shared" si="5"/>
        <v>184</v>
      </c>
      <c r="D57" s="95">
        <v>160</v>
      </c>
      <c r="E57" s="95">
        <v>24</v>
      </c>
      <c r="F57" s="96">
        <v>700</v>
      </c>
      <c r="G57" s="96">
        <f t="shared" si="6"/>
        <v>4.38</v>
      </c>
      <c r="H57" s="410">
        <f t="shared" si="7"/>
        <v>210.24</v>
      </c>
      <c r="I57" s="97">
        <f t="shared" si="1"/>
        <v>259.83999999999997</v>
      </c>
    </row>
    <row r="58" spans="1:9" x14ac:dyDescent="0.25">
      <c r="A58" s="90" t="s">
        <v>134</v>
      </c>
      <c r="B58" s="95">
        <v>1</v>
      </c>
      <c r="C58" s="412">
        <f t="shared" si="5"/>
        <v>184</v>
      </c>
      <c r="D58" s="95">
        <v>160</v>
      </c>
      <c r="E58" s="95">
        <v>24</v>
      </c>
      <c r="F58" s="96">
        <v>700</v>
      </c>
      <c r="G58" s="96">
        <f t="shared" si="6"/>
        <v>4.38</v>
      </c>
      <c r="H58" s="410">
        <f t="shared" si="7"/>
        <v>210.24</v>
      </c>
      <c r="I58" s="97">
        <f t="shared" si="1"/>
        <v>259.83999999999997</v>
      </c>
    </row>
    <row r="59" spans="1:9" x14ac:dyDescent="0.25">
      <c r="A59" s="90" t="s">
        <v>134</v>
      </c>
      <c r="B59" s="95">
        <v>1</v>
      </c>
      <c r="C59" s="412">
        <f t="shared" si="5"/>
        <v>192</v>
      </c>
      <c r="D59" s="95">
        <v>160</v>
      </c>
      <c r="E59" s="95">
        <v>32</v>
      </c>
      <c r="F59" s="96">
        <v>700</v>
      </c>
      <c r="G59" s="96">
        <f t="shared" si="6"/>
        <v>4.38</v>
      </c>
      <c r="H59" s="410">
        <f t="shared" si="7"/>
        <v>280.32</v>
      </c>
      <c r="I59" s="97">
        <f t="shared" si="1"/>
        <v>346.45</v>
      </c>
    </row>
    <row r="60" spans="1:9" x14ac:dyDescent="0.25">
      <c r="A60" s="90" t="s">
        <v>135</v>
      </c>
      <c r="B60" s="95">
        <v>1</v>
      </c>
      <c r="C60" s="412">
        <v>176</v>
      </c>
      <c r="D60" s="95">
        <v>160</v>
      </c>
      <c r="E60" s="95">
        <v>16</v>
      </c>
      <c r="F60" s="96">
        <v>700</v>
      </c>
      <c r="G60" s="96">
        <f t="shared" si="6"/>
        <v>4.38</v>
      </c>
      <c r="H60" s="410">
        <f t="shared" si="7"/>
        <v>140.16</v>
      </c>
      <c r="I60" s="97">
        <f t="shared" si="1"/>
        <v>173.22</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74803149606299213" bottom="0.74803149606299213" header="0.31496062992125984" footer="0.31496062992125984"/>
  <pageSetup paperSize="9" scale="5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59999389629810485"/>
  </sheetPr>
  <dimension ref="A1:I30"/>
  <sheetViews>
    <sheetView zoomScale="80" zoomScaleNormal="80" workbookViewId="0">
      <selection activeCell="H1" sqref="H1:I1"/>
    </sheetView>
  </sheetViews>
  <sheetFormatPr defaultColWidth="9.140625" defaultRowHeight="16.5" x14ac:dyDescent="0.25"/>
  <cols>
    <col min="1" max="1" width="50.4257812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6384" width="9.140625" style="32"/>
  </cols>
  <sheetData>
    <row r="1" spans="1:9" x14ac:dyDescent="0.25">
      <c r="H1" s="579" t="s">
        <v>913</v>
      </c>
      <c r="I1" s="579"/>
    </row>
    <row r="2" spans="1:9" s="33" customFormat="1" ht="39.75" customHeight="1" x14ac:dyDescent="0.25">
      <c r="A2" s="521" t="s">
        <v>13</v>
      </c>
      <c r="B2" s="521"/>
      <c r="C2" s="521"/>
      <c r="D2" s="521"/>
      <c r="E2" s="521"/>
      <c r="F2" s="521"/>
      <c r="G2" s="521"/>
      <c r="H2" s="521"/>
      <c r="I2" s="521"/>
    </row>
    <row r="4" spans="1:9" x14ac:dyDescent="0.25">
      <c r="A4" s="32" t="s">
        <v>849</v>
      </c>
    </row>
    <row r="5" spans="1:9" x14ac:dyDescent="0.25">
      <c r="A5" s="32" t="s">
        <v>823</v>
      </c>
    </row>
    <row r="6" spans="1:9" ht="17.25" thickBot="1" x14ac:dyDescent="0.3">
      <c r="B6" s="359"/>
      <c r="C6" s="359"/>
      <c r="D6" s="359"/>
      <c r="E6" s="415"/>
      <c r="F6" s="359"/>
      <c r="G6" s="359"/>
      <c r="H6" s="358"/>
      <c r="I6" s="359"/>
    </row>
    <row r="7" spans="1:9" ht="45.75" customHeight="1" x14ac:dyDescent="0.25">
      <c r="A7" s="591"/>
      <c r="B7" s="593" t="s">
        <v>6</v>
      </c>
      <c r="C7" s="594" t="s">
        <v>8</v>
      </c>
      <c r="D7" s="594"/>
      <c r="E7" s="594"/>
      <c r="F7" s="594" t="s">
        <v>4</v>
      </c>
      <c r="G7" s="594" t="s">
        <v>79</v>
      </c>
      <c r="H7" s="595" t="s">
        <v>9</v>
      </c>
      <c r="I7" s="596" t="s">
        <v>2</v>
      </c>
    </row>
    <row r="8" spans="1:9" ht="24" customHeight="1" x14ac:dyDescent="0.25">
      <c r="A8" s="592"/>
      <c r="B8" s="553"/>
      <c r="C8" s="547" t="s">
        <v>14</v>
      </c>
      <c r="D8" s="547" t="s">
        <v>80</v>
      </c>
      <c r="E8" s="549" t="s">
        <v>10</v>
      </c>
      <c r="F8" s="549"/>
      <c r="G8" s="549"/>
      <c r="H8" s="554"/>
      <c r="I8" s="597"/>
    </row>
    <row r="9" spans="1:9" ht="115.5" customHeight="1" x14ac:dyDescent="0.25">
      <c r="A9" s="592"/>
      <c r="B9" s="553"/>
      <c r="C9" s="548"/>
      <c r="D9" s="548"/>
      <c r="E9" s="549"/>
      <c r="F9" s="549"/>
      <c r="G9" s="549"/>
      <c r="H9" s="554"/>
      <c r="I9" s="597"/>
    </row>
    <row r="10" spans="1:9" ht="20.25" customHeight="1" x14ac:dyDescent="0.25">
      <c r="A10" s="84">
        <v>1</v>
      </c>
      <c r="B10" s="36">
        <v>6</v>
      </c>
      <c r="C10" s="36" t="s">
        <v>81</v>
      </c>
      <c r="D10" s="36">
        <v>8</v>
      </c>
      <c r="E10" s="36">
        <v>9</v>
      </c>
      <c r="F10" s="36">
        <v>11</v>
      </c>
      <c r="G10" s="36">
        <v>12</v>
      </c>
      <c r="H10" s="36">
        <v>13</v>
      </c>
      <c r="I10" s="85" t="s">
        <v>82</v>
      </c>
    </row>
    <row r="11" spans="1:9" s="33" customFormat="1" ht="26.25" customHeight="1" x14ac:dyDescent="0.25">
      <c r="A11" s="86" t="s">
        <v>0</v>
      </c>
      <c r="B11" s="38">
        <f>B12+B25+B28</f>
        <v>16</v>
      </c>
      <c r="C11" s="38"/>
      <c r="D11" s="38"/>
      <c r="E11" s="38">
        <f>E12+E25+E28</f>
        <v>300</v>
      </c>
      <c r="F11" s="39"/>
      <c r="G11" s="39"/>
      <c r="H11" s="39">
        <f>H12+H25+H28</f>
        <v>3654.9200000000005</v>
      </c>
      <c r="I11" s="39">
        <f>I12+I25+I28</f>
        <v>4517.12</v>
      </c>
    </row>
    <row r="12" spans="1:9" ht="49.5" customHeight="1" x14ac:dyDescent="0.25">
      <c r="A12" s="413" t="s">
        <v>17</v>
      </c>
      <c r="B12" s="397">
        <f>SUM(B13:B24)</f>
        <v>12</v>
      </c>
      <c r="C12" s="397"/>
      <c r="D12" s="397"/>
      <c r="E12" s="397">
        <f>SUM(E13:E24)</f>
        <v>208</v>
      </c>
      <c r="F12" s="398"/>
      <c r="G12" s="398"/>
      <c r="H12" s="398">
        <f>SUM(H13:H24)</f>
        <v>2797.3200000000006</v>
      </c>
      <c r="I12" s="398">
        <f>SUM(I13:I24)</f>
        <v>3457.2099999999996</v>
      </c>
    </row>
    <row r="13" spans="1:9" x14ac:dyDescent="0.25">
      <c r="A13" s="87" t="s">
        <v>131</v>
      </c>
      <c r="B13" s="41">
        <v>1</v>
      </c>
      <c r="C13" s="377">
        <v>168</v>
      </c>
      <c r="D13" s="377">
        <v>160</v>
      </c>
      <c r="E13" s="377">
        <v>8</v>
      </c>
      <c r="F13" s="360">
        <v>1086</v>
      </c>
      <c r="G13" s="360">
        <f>ROUND(F13/D13,2)</f>
        <v>6.79</v>
      </c>
      <c r="H13" s="360">
        <f>ROUND(E13*G13*2,2)</f>
        <v>108.64</v>
      </c>
      <c r="I13" s="416">
        <f t="shared" ref="I13:I24" si="0">ROUND(H13*1.2359,2)</f>
        <v>134.27000000000001</v>
      </c>
    </row>
    <row r="14" spans="1:9" x14ac:dyDescent="0.25">
      <c r="A14" s="87" t="s">
        <v>131</v>
      </c>
      <c r="B14" s="41">
        <v>1</v>
      </c>
      <c r="C14" s="377">
        <v>176</v>
      </c>
      <c r="D14" s="377">
        <v>160</v>
      </c>
      <c r="E14" s="377">
        <v>16</v>
      </c>
      <c r="F14" s="360">
        <v>1086</v>
      </c>
      <c r="G14" s="360">
        <f>ROUND(F14/D14,2)</f>
        <v>6.79</v>
      </c>
      <c r="H14" s="360">
        <f>ROUND(E14*G14*2,2)</f>
        <v>217.28</v>
      </c>
      <c r="I14" s="416">
        <f t="shared" si="0"/>
        <v>268.54000000000002</v>
      </c>
    </row>
    <row r="15" spans="1:9" x14ac:dyDescent="0.25">
      <c r="A15" s="87" t="s">
        <v>131</v>
      </c>
      <c r="B15" s="41">
        <v>1</v>
      </c>
      <c r="C15" s="377">
        <v>215</v>
      </c>
      <c r="D15" s="377">
        <v>160</v>
      </c>
      <c r="E15" s="377">
        <v>55</v>
      </c>
      <c r="F15" s="360">
        <v>1090</v>
      </c>
      <c r="G15" s="360">
        <f t="shared" ref="G15:G24" si="1">ROUND(F15/D15,2)</f>
        <v>6.81</v>
      </c>
      <c r="H15" s="360">
        <f t="shared" ref="H15:H24" si="2">ROUND(E15*G15*2,2)</f>
        <v>749.1</v>
      </c>
      <c r="I15" s="416">
        <f t="shared" si="0"/>
        <v>925.81</v>
      </c>
    </row>
    <row r="16" spans="1:9" x14ac:dyDescent="0.25">
      <c r="A16" s="87" t="s">
        <v>131</v>
      </c>
      <c r="B16" s="41">
        <v>1</v>
      </c>
      <c r="C16" s="377">
        <v>168</v>
      </c>
      <c r="D16" s="377">
        <v>160</v>
      </c>
      <c r="E16" s="377">
        <v>8</v>
      </c>
      <c r="F16" s="360">
        <v>1086</v>
      </c>
      <c r="G16" s="360">
        <f t="shared" si="1"/>
        <v>6.79</v>
      </c>
      <c r="H16" s="360">
        <f t="shared" si="2"/>
        <v>108.64</v>
      </c>
      <c r="I16" s="416">
        <f t="shared" si="0"/>
        <v>134.27000000000001</v>
      </c>
    </row>
    <row r="17" spans="1:9" x14ac:dyDescent="0.25">
      <c r="A17" s="87" t="s">
        <v>131</v>
      </c>
      <c r="B17" s="41">
        <v>1</v>
      </c>
      <c r="C17" s="377">
        <v>168</v>
      </c>
      <c r="D17" s="377">
        <v>160</v>
      </c>
      <c r="E17" s="377">
        <v>8</v>
      </c>
      <c r="F17" s="360">
        <v>1086</v>
      </c>
      <c r="G17" s="360">
        <f t="shared" si="1"/>
        <v>6.79</v>
      </c>
      <c r="H17" s="360">
        <f t="shared" si="2"/>
        <v>108.64</v>
      </c>
      <c r="I17" s="416">
        <f t="shared" si="0"/>
        <v>134.27000000000001</v>
      </c>
    </row>
    <row r="18" spans="1:9" x14ac:dyDescent="0.25">
      <c r="A18" s="87" t="s">
        <v>131</v>
      </c>
      <c r="B18" s="41">
        <v>1</v>
      </c>
      <c r="C18" s="377">
        <v>173</v>
      </c>
      <c r="D18" s="377">
        <v>160</v>
      </c>
      <c r="E18" s="377">
        <v>13</v>
      </c>
      <c r="F18" s="360">
        <v>1054</v>
      </c>
      <c r="G18" s="360">
        <f t="shared" si="1"/>
        <v>6.59</v>
      </c>
      <c r="H18" s="360">
        <f t="shared" si="2"/>
        <v>171.34</v>
      </c>
      <c r="I18" s="416">
        <f t="shared" si="0"/>
        <v>211.76</v>
      </c>
    </row>
    <row r="19" spans="1:9" x14ac:dyDescent="0.25">
      <c r="A19" s="87" t="s">
        <v>132</v>
      </c>
      <c r="B19" s="41">
        <v>1</v>
      </c>
      <c r="C19" s="377">
        <v>168</v>
      </c>
      <c r="D19" s="377">
        <v>160</v>
      </c>
      <c r="E19" s="377">
        <v>8</v>
      </c>
      <c r="F19" s="360">
        <v>1054</v>
      </c>
      <c r="G19" s="360">
        <f t="shared" si="1"/>
        <v>6.59</v>
      </c>
      <c r="H19" s="360">
        <f t="shared" si="2"/>
        <v>105.44</v>
      </c>
      <c r="I19" s="416">
        <f t="shared" si="0"/>
        <v>130.31</v>
      </c>
    </row>
    <row r="20" spans="1:9" x14ac:dyDescent="0.25">
      <c r="A20" s="87" t="s">
        <v>132</v>
      </c>
      <c r="B20" s="41">
        <v>1</v>
      </c>
      <c r="C20" s="377">
        <v>176</v>
      </c>
      <c r="D20" s="377">
        <v>160</v>
      </c>
      <c r="E20" s="377">
        <v>16</v>
      </c>
      <c r="F20" s="360">
        <v>1098</v>
      </c>
      <c r="G20" s="360">
        <f t="shared" si="1"/>
        <v>6.86</v>
      </c>
      <c r="H20" s="360">
        <f t="shared" si="2"/>
        <v>219.52</v>
      </c>
      <c r="I20" s="416">
        <f t="shared" si="0"/>
        <v>271.3</v>
      </c>
    </row>
    <row r="21" spans="1:9" x14ac:dyDescent="0.25">
      <c r="A21" s="87" t="s">
        <v>132</v>
      </c>
      <c r="B21" s="41">
        <v>1</v>
      </c>
      <c r="C21" s="377">
        <v>172</v>
      </c>
      <c r="D21" s="377">
        <v>160</v>
      </c>
      <c r="E21" s="377">
        <v>12</v>
      </c>
      <c r="F21" s="360">
        <v>1054</v>
      </c>
      <c r="G21" s="360">
        <f t="shared" si="1"/>
        <v>6.59</v>
      </c>
      <c r="H21" s="360">
        <f t="shared" si="2"/>
        <v>158.16</v>
      </c>
      <c r="I21" s="416">
        <f t="shared" si="0"/>
        <v>195.47</v>
      </c>
    </row>
    <row r="22" spans="1:9" x14ac:dyDescent="0.25">
      <c r="A22" s="87" t="s">
        <v>132</v>
      </c>
      <c r="B22" s="41">
        <v>1</v>
      </c>
      <c r="C22" s="377">
        <v>176</v>
      </c>
      <c r="D22" s="377">
        <v>160</v>
      </c>
      <c r="E22" s="377">
        <v>16</v>
      </c>
      <c r="F22" s="360">
        <v>1090</v>
      </c>
      <c r="G22" s="360">
        <f t="shared" si="1"/>
        <v>6.81</v>
      </c>
      <c r="H22" s="360">
        <f t="shared" si="2"/>
        <v>217.92</v>
      </c>
      <c r="I22" s="416">
        <f t="shared" si="0"/>
        <v>269.33</v>
      </c>
    </row>
    <row r="23" spans="1:9" x14ac:dyDescent="0.25">
      <c r="A23" s="87" t="s">
        <v>132</v>
      </c>
      <c r="B23" s="41">
        <v>1</v>
      </c>
      <c r="C23" s="377">
        <v>184</v>
      </c>
      <c r="D23" s="377">
        <v>160</v>
      </c>
      <c r="E23" s="377">
        <v>24</v>
      </c>
      <c r="F23" s="360">
        <v>1054</v>
      </c>
      <c r="G23" s="360">
        <f t="shared" si="1"/>
        <v>6.59</v>
      </c>
      <c r="H23" s="360">
        <f t="shared" si="2"/>
        <v>316.32</v>
      </c>
      <c r="I23" s="416">
        <f t="shared" si="0"/>
        <v>390.94</v>
      </c>
    </row>
    <row r="24" spans="1:9" x14ac:dyDescent="0.25">
      <c r="A24" s="87" t="s">
        <v>132</v>
      </c>
      <c r="B24" s="41">
        <v>1</v>
      </c>
      <c r="C24" s="377">
        <v>184</v>
      </c>
      <c r="D24" s="377">
        <v>160</v>
      </c>
      <c r="E24" s="377">
        <v>24</v>
      </c>
      <c r="F24" s="360">
        <v>1054</v>
      </c>
      <c r="G24" s="360">
        <f t="shared" si="1"/>
        <v>6.59</v>
      </c>
      <c r="H24" s="360">
        <f t="shared" si="2"/>
        <v>316.32</v>
      </c>
      <c r="I24" s="416">
        <f t="shared" si="0"/>
        <v>390.94</v>
      </c>
    </row>
    <row r="25" spans="1:9" ht="49.5" x14ac:dyDescent="0.25">
      <c r="A25" s="413" t="s">
        <v>18</v>
      </c>
      <c r="B25" s="397">
        <f>SUM(B26:B27)</f>
        <v>2</v>
      </c>
      <c r="C25" s="397"/>
      <c r="D25" s="397"/>
      <c r="E25" s="397">
        <f>SUM(E26:E27)</f>
        <v>38</v>
      </c>
      <c r="F25" s="398"/>
      <c r="G25" s="398"/>
      <c r="H25" s="398">
        <f>SUM(H26:H27)</f>
        <v>384.56</v>
      </c>
      <c r="I25" s="398">
        <f>SUM(I26:I27)</f>
        <v>475.28</v>
      </c>
    </row>
    <row r="26" spans="1:9" x14ac:dyDescent="0.25">
      <c r="A26" s="87" t="s">
        <v>133</v>
      </c>
      <c r="B26" s="41">
        <v>1</v>
      </c>
      <c r="C26" s="377">
        <v>174</v>
      </c>
      <c r="D26" s="377">
        <v>160</v>
      </c>
      <c r="E26" s="377">
        <v>14</v>
      </c>
      <c r="F26" s="360">
        <v>810</v>
      </c>
      <c r="G26" s="360">
        <f t="shared" ref="G26:G27" si="3">ROUND(F26/D26,2)</f>
        <v>5.0599999999999996</v>
      </c>
      <c r="H26" s="360">
        <f t="shared" ref="H26:H27" si="4">ROUND(E26*G26*2,2)</f>
        <v>141.68</v>
      </c>
      <c r="I26" s="416">
        <f t="shared" ref="I26:I27" si="5">ROUND(H26*1.2359,2)</f>
        <v>175.1</v>
      </c>
    </row>
    <row r="27" spans="1:9" x14ac:dyDescent="0.25">
      <c r="A27" s="87" t="s">
        <v>133</v>
      </c>
      <c r="B27" s="41">
        <v>1</v>
      </c>
      <c r="C27" s="377">
        <v>184</v>
      </c>
      <c r="D27" s="377">
        <v>160</v>
      </c>
      <c r="E27" s="377">
        <v>24</v>
      </c>
      <c r="F27" s="360">
        <v>810</v>
      </c>
      <c r="G27" s="360">
        <f t="shared" si="3"/>
        <v>5.0599999999999996</v>
      </c>
      <c r="H27" s="360">
        <f t="shared" si="4"/>
        <v>242.88</v>
      </c>
      <c r="I27" s="416">
        <f t="shared" si="5"/>
        <v>300.18</v>
      </c>
    </row>
    <row r="28" spans="1:9" ht="33" x14ac:dyDescent="0.25">
      <c r="A28" s="413" t="s">
        <v>19</v>
      </c>
      <c r="B28" s="397">
        <f>SUM(B29:B30)</f>
        <v>2</v>
      </c>
      <c r="C28" s="397"/>
      <c r="D28" s="397"/>
      <c r="E28" s="397">
        <f>SUM(E29:E30)</f>
        <v>54</v>
      </c>
      <c r="F28" s="398"/>
      <c r="G28" s="398"/>
      <c r="H28" s="398">
        <f>SUM(H29:H30)</f>
        <v>473.04</v>
      </c>
      <c r="I28" s="398">
        <f>SUM(I29:I30)</f>
        <v>584.63</v>
      </c>
    </row>
    <row r="29" spans="1:9" x14ac:dyDescent="0.25">
      <c r="A29" s="90" t="s">
        <v>134</v>
      </c>
      <c r="B29" s="41">
        <v>1</v>
      </c>
      <c r="C29" s="377">
        <v>190</v>
      </c>
      <c r="D29" s="377">
        <v>160</v>
      </c>
      <c r="E29" s="377">
        <v>30</v>
      </c>
      <c r="F29" s="360">
        <v>700</v>
      </c>
      <c r="G29" s="360">
        <f t="shared" ref="G29:G30" si="6">ROUND(F29/D29,2)</f>
        <v>4.38</v>
      </c>
      <c r="H29" s="360">
        <f t="shared" ref="H29:H30" si="7">ROUND(E29*G29*2,2)</f>
        <v>262.8</v>
      </c>
      <c r="I29" s="416">
        <f t="shared" ref="I29:I30" si="8">ROUND(H29*1.2359,2)</f>
        <v>324.79000000000002</v>
      </c>
    </row>
    <row r="30" spans="1:9" x14ac:dyDescent="0.25">
      <c r="A30" s="44" t="s">
        <v>134</v>
      </c>
      <c r="B30" s="41">
        <v>1</v>
      </c>
      <c r="C30" s="377">
        <v>184</v>
      </c>
      <c r="D30" s="377">
        <v>160</v>
      </c>
      <c r="E30" s="377">
        <v>24</v>
      </c>
      <c r="F30" s="360">
        <v>700</v>
      </c>
      <c r="G30" s="360">
        <f t="shared" si="6"/>
        <v>4.38</v>
      </c>
      <c r="H30" s="360">
        <f t="shared" si="7"/>
        <v>210.24</v>
      </c>
      <c r="I30" s="360">
        <f t="shared" si="8"/>
        <v>259.83999999999997</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74803149606299213" bottom="0.74803149606299213" header="0.31496062992125984" footer="0.31496062992125984"/>
  <pageSetup paperSize="9" scale="5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792AA-5CB0-438E-BA59-BB3F065FD7EF}">
  <sheetPr>
    <tabColor theme="7" tint="0.59999389629810485"/>
    <pageSetUpPr fitToPage="1"/>
  </sheetPr>
  <dimension ref="A1:I35"/>
  <sheetViews>
    <sheetView zoomScale="80" zoomScaleNormal="80" workbookViewId="0">
      <selection activeCell="V17" sqref="V17"/>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6384" width="9.140625" style="32"/>
  </cols>
  <sheetData>
    <row r="1" spans="1:9" x14ac:dyDescent="0.25">
      <c r="H1" s="579" t="s">
        <v>914</v>
      </c>
      <c r="I1" s="579"/>
    </row>
    <row r="2" spans="1:9" s="33" customFormat="1" ht="39.75" customHeight="1" x14ac:dyDescent="0.25">
      <c r="A2" s="521" t="s">
        <v>13</v>
      </c>
      <c r="B2" s="521"/>
      <c r="C2" s="521"/>
      <c r="D2" s="521"/>
      <c r="E2" s="521"/>
      <c r="F2" s="521"/>
      <c r="G2" s="521"/>
      <c r="H2" s="521"/>
      <c r="I2" s="521"/>
    </row>
    <row r="4" spans="1:9" x14ac:dyDescent="0.25">
      <c r="A4" s="32" t="s">
        <v>850</v>
      </c>
    </row>
    <row r="5" spans="1:9" x14ac:dyDescent="0.25">
      <c r="A5" s="32" t="s">
        <v>840</v>
      </c>
    </row>
    <row r="6" spans="1:9" ht="17.25" thickBot="1" x14ac:dyDescent="0.3">
      <c r="B6" s="357"/>
      <c r="C6" s="357"/>
      <c r="D6" s="357"/>
      <c r="E6" s="356"/>
      <c r="F6" s="357"/>
      <c r="G6" s="357"/>
      <c r="H6" s="356"/>
      <c r="I6" s="357"/>
    </row>
    <row r="7" spans="1:9" ht="45.75" customHeight="1" x14ac:dyDescent="0.25">
      <c r="A7" s="591"/>
      <c r="B7" s="593" t="s">
        <v>6</v>
      </c>
      <c r="C7" s="594" t="s">
        <v>8</v>
      </c>
      <c r="D7" s="594"/>
      <c r="E7" s="594"/>
      <c r="F7" s="594" t="s">
        <v>4</v>
      </c>
      <c r="G7" s="594" t="s">
        <v>79</v>
      </c>
      <c r="H7" s="595" t="s">
        <v>9</v>
      </c>
      <c r="I7" s="596" t="s">
        <v>2</v>
      </c>
    </row>
    <row r="8" spans="1:9" ht="24" customHeight="1" x14ac:dyDescent="0.25">
      <c r="A8" s="592"/>
      <c r="B8" s="553"/>
      <c r="C8" s="547" t="s">
        <v>14</v>
      </c>
      <c r="D8" s="547" t="s">
        <v>80</v>
      </c>
      <c r="E8" s="549" t="s">
        <v>10</v>
      </c>
      <c r="F8" s="549"/>
      <c r="G8" s="549"/>
      <c r="H8" s="554"/>
      <c r="I8" s="597"/>
    </row>
    <row r="9" spans="1:9" ht="115.5" customHeight="1" x14ac:dyDescent="0.25">
      <c r="A9" s="592"/>
      <c r="B9" s="553"/>
      <c r="C9" s="548"/>
      <c r="D9" s="548"/>
      <c r="E9" s="549"/>
      <c r="F9" s="549"/>
      <c r="G9" s="549"/>
      <c r="H9" s="554"/>
      <c r="I9" s="597"/>
    </row>
    <row r="10" spans="1:9" ht="20.25" customHeight="1" x14ac:dyDescent="0.25">
      <c r="A10" s="84">
        <v>1</v>
      </c>
      <c r="B10" s="36">
        <v>6</v>
      </c>
      <c r="C10" s="36" t="s">
        <v>81</v>
      </c>
      <c r="D10" s="36">
        <v>8</v>
      </c>
      <c r="E10" s="36">
        <v>9</v>
      </c>
      <c r="F10" s="36">
        <v>11</v>
      </c>
      <c r="G10" s="36">
        <v>12</v>
      </c>
      <c r="H10" s="36">
        <v>13</v>
      </c>
      <c r="I10" s="85" t="s">
        <v>82</v>
      </c>
    </row>
    <row r="11" spans="1:9" s="33" customFormat="1" x14ac:dyDescent="0.25">
      <c r="A11" s="86" t="s">
        <v>0</v>
      </c>
      <c r="B11" s="38">
        <f>B12+B25+B31</f>
        <v>21</v>
      </c>
      <c r="C11" s="38"/>
      <c r="D11" s="38"/>
      <c r="E11" s="38">
        <f>E12+E25+E31</f>
        <v>519</v>
      </c>
      <c r="F11" s="39"/>
      <c r="G11" s="39"/>
      <c r="H11" s="39">
        <f>H12+H25+H31</f>
        <v>5343.6</v>
      </c>
      <c r="I11" s="39">
        <f>I12+I25+I31</f>
        <v>6604.1399999999994</v>
      </c>
    </row>
    <row r="12" spans="1:9" ht="49.5" customHeight="1" x14ac:dyDescent="0.25">
      <c r="A12" s="413" t="s">
        <v>17</v>
      </c>
      <c r="B12" s="397">
        <f>SUM(B13:B24)</f>
        <v>12</v>
      </c>
      <c r="C12" s="397"/>
      <c r="D12" s="397"/>
      <c r="E12" s="397">
        <f>SUM(E13:E24)</f>
        <v>275</v>
      </c>
      <c r="F12" s="398"/>
      <c r="G12" s="398"/>
      <c r="H12" s="398">
        <f>SUM(H13:H24)</f>
        <v>3268.4</v>
      </c>
      <c r="I12" s="398">
        <f>SUM(I13:I24)</f>
        <v>4039.4100000000003</v>
      </c>
    </row>
    <row r="13" spans="1:9" x14ac:dyDescent="0.25">
      <c r="A13" s="87" t="s">
        <v>131</v>
      </c>
      <c r="B13" s="377">
        <v>1</v>
      </c>
      <c r="C13" s="377">
        <v>192</v>
      </c>
      <c r="D13" s="377">
        <v>184</v>
      </c>
      <c r="E13" s="377">
        <v>8</v>
      </c>
      <c r="F13" s="360">
        <v>1086</v>
      </c>
      <c r="G13" s="360">
        <f>ROUND(F13/D13,2)</f>
        <v>5.9</v>
      </c>
      <c r="H13" s="360">
        <f>ROUND(E13*G13*2,2)</f>
        <v>94.4</v>
      </c>
      <c r="I13" s="416">
        <f t="shared" ref="I13:I24" si="0">ROUND(H13*1.2359,2)</f>
        <v>116.67</v>
      </c>
    </row>
    <row r="14" spans="1:9" x14ac:dyDescent="0.25">
      <c r="A14" s="87" t="s">
        <v>131</v>
      </c>
      <c r="B14" s="377">
        <v>1</v>
      </c>
      <c r="C14" s="377">
        <v>208</v>
      </c>
      <c r="D14" s="377">
        <v>184</v>
      </c>
      <c r="E14" s="377">
        <v>24</v>
      </c>
      <c r="F14" s="360">
        <v>1086</v>
      </c>
      <c r="G14" s="360">
        <f t="shared" ref="G14:G24" si="1">ROUND(F14/D14,2)</f>
        <v>5.9</v>
      </c>
      <c r="H14" s="360">
        <f t="shared" ref="H14:H24" si="2">ROUND(E14*G14*2,2)</f>
        <v>283.2</v>
      </c>
      <c r="I14" s="416">
        <f t="shared" si="0"/>
        <v>350.01</v>
      </c>
    </row>
    <row r="15" spans="1:9" x14ac:dyDescent="0.25">
      <c r="A15" s="87" t="s">
        <v>131</v>
      </c>
      <c r="B15" s="377">
        <v>1</v>
      </c>
      <c r="C15" s="377">
        <v>208</v>
      </c>
      <c r="D15" s="377">
        <v>184</v>
      </c>
      <c r="E15" s="377">
        <v>24</v>
      </c>
      <c r="F15" s="360">
        <v>1207</v>
      </c>
      <c r="G15" s="360">
        <f t="shared" si="1"/>
        <v>6.56</v>
      </c>
      <c r="H15" s="360">
        <f t="shared" si="2"/>
        <v>314.88</v>
      </c>
      <c r="I15" s="416">
        <f t="shared" si="0"/>
        <v>389.16</v>
      </c>
    </row>
    <row r="16" spans="1:9" x14ac:dyDescent="0.25">
      <c r="A16" s="87" t="s">
        <v>131</v>
      </c>
      <c r="B16" s="377">
        <v>1</v>
      </c>
      <c r="C16" s="377">
        <v>208</v>
      </c>
      <c r="D16" s="377">
        <v>184</v>
      </c>
      <c r="E16" s="377">
        <v>24</v>
      </c>
      <c r="F16" s="360">
        <v>1086</v>
      </c>
      <c r="G16" s="360">
        <f t="shared" si="1"/>
        <v>5.9</v>
      </c>
      <c r="H16" s="360">
        <f t="shared" si="2"/>
        <v>283.2</v>
      </c>
      <c r="I16" s="416">
        <f t="shared" si="0"/>
        <v>350.01</v>
      </c>
    </row>
    <row r="17" spans="1:9" x14ac:dyDescent="0.25">
      <c r="A17" s="87" t="s">
        <v>131</v>
      </c>
      <c r="B17" s="377">
        <v>1</v>
      </c>
      <c r="C17" s="377">
        <v>224</v>
      </c>
      <c r="D17" s="377">
        <v>184</v>
      </c>
      <c r="E17" s="377">
        <v>40</v>
      </c>
      <c r="F17" s="360">
        <v>1086</v>
      </c>
      <c r="G17" s="360">
        <f t="shared" si="1"/>
        <v>5.9</v>
      </c>
      <c r="H17" s="360">
        <f t="shared" si="2"/>
        <v>472</v>
      </c>
      <c r="I17" s="416">
        <f t="shared" si="0"/>
        <v>583.34</v>
      </c>
    </row>
    <row r="18" spans="1:9" x14ac:dyDescent="0.25">
      <c r="A18" s="87" t="s">
        <v>131</v>
      </c>
      <c r="B18" s="377">
        <v>1</v>
      </c>
      <c r="C18" s="377">
        <v>192</v>
      </c>
      <c r="D18" s="377">
        <v>184</v>
      </c>
      <c r="E18" s="377">
        <v>8</v>
      </c>
      <c r="F18" s="360">
        <v>1122</v>
      </c>
      <c r="G18" s="360">
        <f t="shared" si="1"/>
        <v>6.1</v>
      </c>
      <c r="H18" s="360">
        <f t="shared" si="2"/>
        <v>97.6</v>
      </c>
      <c r="I18" s="416">
        <f t="shared" si="0"/>
        <v>120.62</v>
      </c>
    </row>
    <row r="19" spans="1:9" x14ac:dyDescent="0.25">
      <c r="A19" s="87" t="s">
        <v>131</v>
      </c>
      <c r="B19" s="377">
        <v>1</v>
      </c>
      <c r="C19" s="377">
        <v>223</v>
      </c>
      <c r="D19" s="377">
        <v>184</v>
      </c>
      <c r="E19" s="377">
        <v>39</v>
      </c>
      <c r="F19" s="360">
        <v>1090</v>
      </c>
      <c r="G19" s="360">
        <f t="shared" si="1"/>
        <v>5.92</v>
      </c>
      <c r="H19" s="360">
        <f t="shared" si="2"/>
        <v>461.76</v>
      </c>
      <c r="I19" s="416">
        <f t="shared" si="0"/>
        <v>570.69000000000005</v>
      </c>
    </row>
    <row r="20" spans="1:9" x14ac:dyDescent="0.25">
      <c r="A20" s="87" t="s">
        <v>132</v>
      </c>
      <c r="B20" s="377">
        <v>1</v>
      </c>
      <c r="C20" s="377">
        <v>208</v>
      </c>
      <c r="D20" s="377">
        <v>184</v>
      </c>
      <c r="E20" s="377">
        <v>24</v>
      </c>
      <c r="F20" s="360">
        <v>1054</v>
      </c>
      <c r="G20" s="360">
        <f t="shared" si="1"/>
        <v>5.73</v>
      </c>
      <c r="H20" s="360">
        <f t="shared" si="2"/>
        <v>275.04000000000002</v>
      </c>
      <c r="I20" s="416">
        <f t="shared" si="0"/>
        <v>339.92</v>
      </c>
    </row>
    <row r="21" spans="1:9" x14ac:dyDescent="0.25">
      <c r="A21" s="87" t="s">
        <v>132</v>
      </c>
      <c r="B21" s="377">
        <v>1</v>
      </c>
      <c r="C21" s="377">
        <v>208</v>
      </c>
      <c r="D21" s="377">
        <v>184</v>
      </c>
      <c r="E21" s="377">
        <v>24</v>
      </c>
      <c r="F21" s="360">
        <v>1098</v>
      </c>
      <c r="G21" s="360">
        <f t="shared" si="1"/>
        <v>5.97</v>
      </c>
      <c r="H21" s="360">
        <f t="shared" si="2"/>
        <v>286.56</v>
      </c>
      <c r="I21" s="416">
        <f t="shared" si="0"/>
        <v>354.16</v>
      </c>
    </row>
    <row r="22" spans="1:9" x14ac:dyDescent="0.25">
      <c r="A22" s="87" t="s">
        <v>132</v>
      </c>
      <c r="B22" s="377">
        <v>1</v>
      </c>
      <c r="C22" s="377">
        <v>216</v>
      </c>
      <c r="D22" s="377">
        <v>184</v>
      </c>
      <c r="E22" s="377">
        <v>32</v>
      </c>
      <c r="F22" s="360">
        <v>1090</v>
      </c>
      <c r="G22" s="360">
        <f t="shared" si="1"/>
        <v>5.92</v>
      </c>
      <c r="H22" s="360">
        <f t="shared" si="2"/>
        <v>378.88</v>
      </c>
      <c r="I22" s="416">
        <f t="shared" si="0"/>
        <v>468.26</v>
      </c>
    </row>
    <row r="23" spans="1:9" x14ac:dyDescent="0.25">
      <c r="A23" s="87" t="s">
        <v>132</v>
      </c>
      <c r="B23" s="377">
        <v>1</v>
      </c>
      <c r="C23" s="377">
        <v>188</v>
      </c>
      <c r="D23" s="377">
        <v>184</v>
      </c>
      <c r="E23" s="377">
        <v>4</v>
      </c>
      <c r="F23" s="360">
        <v>1054</v>
      </c>
      <c r="G23" s="360">
        <f t="shared" si="1"/>
        <v>5.73</v>
      </c>
      <c r="H23" s="360">
        <f t="shared" si="2"/>
        <v>45.84</v>
      </c>
      <c r="I23" s="416">
        <f t="shared" si="0"/>
        <v>56.65</v>
      </c>
    </row>
    <row r="24" spans="1:9" x14ac:dyDescent="0.25">
      <c r="A24" s="87" t="s">
        <v>132</v>
      </c>
      <c r="B24" s="377">
        <v>1</v>
      </c>
      <c r="C24" s="377">
        <v>208</v>
      </c>
      <c r="D24" s="377">
        <v>184</v>
      </c>
      <c r="E24" s="377">
        <v>24</v>
      </c>
      <c r="F24" s="360">
        <v>1054</v>
      </c>
      <c r="G24" s="360">
        <f t="shared" si="1"/>
        <v>5.73</v>
      </c>
      <c r="H24" s="360">
        <f t="shared" si="2"/>
        <v>275.04000000000002</v>
      </c>
      <c r="I24" s="416">
        <f t="shared" si="0"/>
        <v>339.92</v>
      </c>
    </row>
    <row r="25" spans="1:9" ht="49.5" x14ac:dyDescent="0.25">
      <c r="A25" s="413" t="s">
        <v>18</v>
      </c>
      <c r="B25" s="397">
        <f>SUM(B26:B30)</f>
        <v>5</v>
      </c>
      <c r="C25" s="397"/>
      <c r="D25" s="397"/>
      <c r="E25" s="397">
        <f>SUM(E26:E30)</f>
        <v>184</v>
      </c>
      <c r="F25" s="398"/>
      <c r="G25" s="398"/>
      <c r="H25" s="398">
        <f>SUM(H26:H30)</f>
        <v>1619.2</v>
      </c>
      <c r="I25" s="398">
        <f>SUM(I26:I30)</f>
        <v>2001.1599999999999</v>
      </c>
    </row>
    <row r="26" spans="1:9" x14ac:dyDescent="0.25">
      <c r="A26" s="87" t="s">
        <v>133</v>
      </c>
      <c r="B26" s="377">
        <v>1</v>
      </c>
      <c r="C26" s="377">
        <v>216</v>
      </c>
      <c r="D26" s="377">
        <v>184</v>
      </c>
      <c r="E26" s="377">
        <v>32</v>
      </c>
      <c r="F26" s="360">
        <v>810</v>
      </c>
      <c r="G26" s="360">
        <f t="shared" ref="G26:G30" si="3">ROUND(F26/D26,2)</f>
        <v>4.4000000000000004</v>
      </c>
      <c r="H26" s="360">
        <f t="shared" ref="H26:H30" si="4">ROUND(E26*G26*2,2)</f>
        <v>281.60000000000002</v>
      </c>
      <c r="I26" s="416">
        <f t="shared" ref="I26:I35" si="5">ROUND(H26*1.2359,2)</f>
        <v>348.03</v>
      </c>
    </row>
    <row r="27" spans="1:9" x14ac:dyDescent="0.25">
      <c r="A27" s="87" t="s">
        <v>133</v>
      </c>
      <c r="B27" s="377">
        <v>1</v>
      </c>
      <c r="C27" s="377">
        <v>208</v>
      </c>
      <c r="D27" s="377">
        <v>184</v>
      </c>
      <c r="E27" s="377">
        <v>24</v>
      </c>
      <c r="F27" s="360">
        <v>810</v>
      </c>
      <c r="G27" s="360">
        <f t="shared" si="3"/>
        <v>4.4000000000000004</v>
      </c>
      <c r="H27" s="360">
        <f t="shared" si="4"/>
        <v>211.2</v>
      </c>
      <c r="I27" s="416">
        <f t="shared" si="5"/>
        <v>261.02</v>
      </c>
    </row>
    <row r="28" spans="1:9" x14ac:dyDescent="0.25">
      <c r="A28" s="87" t="s">
        <v>133</v>
      </c>
      <c r="B28" s="377">
        <v>1</v>
      </c>
      <c r="C28" s="377">
        <v>208</v>
      </c>
      <c r="D28" s="377">
        <v>184</v>
      </c>
      <c r="E28" s="377">
        <v>24</v>
      </c>
      <c r="F28" s="360">
        <v>810</v>
      </c>
      <c r="G28" s="360">
        <f t="shared" si="3"/>
        <v>4.4000000000000004</v>
      </c>
      <c r="H28" s="360">
        <f t="shared" si="4"/>
        <v>211.2</v>
      </c>
      <c r="I28" s="416">
        <f t="shared" si="5"/>
        <v>261.02</v>
      </c>
    </row>
    <row r="29" spans="1:9" x14ac:dyDescent="0.25">
      <c r="A29" s="87" t="s">
        <v>133</v>
      </c>
      <c r="B29" s="377">
        <v>1</v>
      </c>
      <c r="C29" s="377">
        <v>264</v>
      </c>
      <c r="D29" s="377">
        <v>184</v>
      </c>
      <c r="E29" s="377">
        <v>80</v>
      </c>
      <c r="F29" s="360">
        <v>810</v>
      </c>
      <c r="G29" s="360">
        <f t="shared" si="3"/>
        <v>4.4000000000000004</v>
      </c>
      <c r="H29" s="360">
        <f t="shared" si="4"/>
        <v>704</v>
      </c>
      <c r="I29" s="416">
        <f t="shared" si="5"/>
        <v>870.07</v>
      </c>
    </row>
    <row r="30" spans="1:9" x14ac:dyDescent="0.25">
      <c r="A30" s="87" t="s">
        <v>133</v>
      </c>
      <c r="B30" s="377">
        <v>1</v>
      </c>
      <c r="C30" s="377">
        <v>208</v>
      </c>
      <c r="D30" s="377">
        <v>184</v>
      </c>
      <c r="E30" s="377">
        <v>24</v>
      </c>
      <c r="F30" s="360">
        <v>810</v>
      </c>
      <c r="G30" s="360">
        <f t="shared" si="3"/>
        <v>4.4000000000000004</v>
      </c>
      <c r="H30" s="360">
        <f t="shared" si="4"/>
        <v>211.2</v>
      </c>
      <c r="I30" s="416">
        <f t="shared" si="5"/>
        <v>261.02</v>
      </c>
    </row>
    <row r="31" spans="1:9" ht="49.5" x14ac:dyDescent="0.25">
      <c r="A31" s="413" t="s">
        <v>19</v>
      </c>
      <c r="B31" s="397">
        <f>SUM(B32:B35)</f>
        <v>4</v>
      </c>
      <c r="C31" s="397"/>
      <c r="D31" s="397"/>
      <c r="E31" s="397">
        <f>SUM(E32:E35)</f>
        <v>60</v>
      </c>
      <c r="F31" s="398"/>
      <c r="G31" s="398"/>
      <c r="H31" s="398">
        <f>SUM(H32:H35)</f>
        <v>456.00000000000006</v>
      </c>
      <c r="I31" s="398">
        <f>SUM(I32:I35)</f>
        <v>563.56999999999994</v>
      </c>
    </row>
    <row r="32" spans="1:9" x14ac:dyDescent="0.25">
      <c r="A32" s="90" t="s">
        <v>134</v>
      </c>
      <c r="B32" s="377">
        <v>1</v>
      </c>
      <c r="C32" s="377">
        <v>194</v>
      </c>
      <c r="D32" s="377">
        <v>184</v>
      </c>
      <c r="E32" s="377">
        <v>10</v>
      </c>
      <c r="F32" s="360">
        <v>700</v>
      </c>
      <c r="G32" s="360">
        <f t="shared" ref="G32:G35" si="6">ROUND(F32/D32,2)</f>
        <v>3.8</v>
      </c>
      <c r="H32" s="360">
        <f t="shared" ref="H32:H35" si="7">ROUND(E32*G32*2,2)</f>
        <v>76</v>
      </c>
      <c r="I32" s="416">
        <f t="shared" si="5"/>
        <v>93.93</v>
      </c>
    </row>
    <row r="33" spans="1:9" x14ac:dyDescent="0.25">
      <c r="A33" s="90" t="s">
        <v>134</v>
      </c>
      <c r="B33" s="411">
        <v>1</v>
      </c>
      <c r="C33" s="411">
        <v>192</v>
      </c>
      <c r="D33" s="411">
        <v>184</v>
      </c>
      <c r="E33" s="411">
        <v>8</v>
      </c>
      <c r="F33" s="409">
        <v>700</v>
      </c>
      <c r="G33" s="409">
        <f t="shared" si="6"/>
        <v>3.8</v>
      </c>
      <c r="H33" s="409">
        <f t="shared" si="7"/>
        <v>60.8</v>
      </c>
      <c r="I33" s="417">
        <f t="shared" si="5"/>
        <v>75.14</v>
      </c>
    </row>
    <row r="34" spans="1:9" x14ac:dyDescent="0.25">
      <c r="A34" s="90" t="s">
        <v>134</v>
      </c>
      <c r="B34" s="411">
        <v>1</v>
      </c>
      <c r="C34" s="411">
        <v>208</v>
      </c>
      <c r="D34" s="411">
        <v>184</v>
      </c>
      <c r="E34" s="411">
        <v>24</v>
      </c>
      <c r="F34" s="409">
        <v>700</v>
      </c>
      <c r="G34" s="409">
        <f t="shared" si="6"/>
        <v>3.8</v>
      </c>
      <c r="H34" s="409">
        <f t="shared" si="7"/>
        <v>182.4</v>
      </c>
      <c r="I34" s="417">
        <f t="shared" si="5"/>
        <v>225.43</v>
      </c>
    </row>
    <row r="35" spans="1:9" x14ac:dyDescent="0.25">
      <c r="A35" s="90" t="s">
        <v>134</v>
      </c>
      <c r="B35" s="377">
        <v>1</v>
      </c>
      <c r="C35" s="377">
        <v>202</v>
      </c>
      <c r="D35" s="377">
        <v>184</v>
      </c>
      <c r="E35" s="377">
        <v>18</v>
      </c>
      <c r="F35" s="360">
        <v>700</v>
      </c>
      <c r="G35" s="360">
        <f t="shared" si="6"/>
        <v>3.8</v>
      </c>
      <c r="H35" s="360">
        <f t="shared" si="7"/>
        <v>136.80000000000001</v>
      </c>
      <c r="I35" s="416">
        <f t="shared" si="5"/>
        <v>169.07</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70866141732283472" right="0.70866141732283472" top="0.74803149606299213" bottom="0.74803149606299213" header="0.31496062992125984" footer="0.31496062992125984"/>
  <pageSetup paperSize="9" scale="37"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CEF91-00AD-4BB7-B6E6-CB1BE6C15545}">
  <sheetPr>
    <tabColor theme="5" tint="0.59999389629810485"/>
  </sheetPr>
  <dimension ref="A1:M54"/>
  <sheetViews>
    <sheetView zoomScale="80" zoomScaleNormal="80" workbookViewId="0">
      <selection activeCell="K8" sqref="K8"/>
    </sheetView>
  </sheetViews>
  <sheetFormatPr defaultColWidth="9.140625" defaultRowHeight="16.5" x14ac:dyDescent="0.25"/>
  <cols>
    <col min="1" max="1" width="42.7109375" style="32" customWidth="1"/>
    <col min="2" max="2" width="15.28515625" style="32" customWidth="1"/>
    <col min="3" max="3" width="14.5703125" style="32" customWidth="1"/>
    <col min="4" max="4" width="17.28515625" style="32" customWidth="1"/>
    <col min="5" max="5" width="18.42578125" style="32" customWidth="1"/>
    <col min="6" max="7" width="20.140625" style="32" customWidth="1"/>
    <col min="8" max="8" width="23.42578125" style="32" customWidth="1"/>
    <col min="9" max="9" width="26.85546875" style="32" customWidth="1"/>
    <col min="10" max="11" width="9.140625" style="32"/>
    <col min="12" max="12" width="18.7109375" style="32" customWidth="1"/>
    <col min="13" max="13" width="17.85546875" style="32" customWidth="1"/>
    <col min="14" max="16384" width="9.140625" style="32"/>
  </cols>
  <sheetData>
    <row r="1" spans="1:13" x14ac:dyDescent="0.25">
      <c r="H1" s="579" t="s">
        <v>915</v>
      </c>
      <c r="I1" s="579"/>
    </row>
    <row r="2" spans="1:13" s="33" customFormat="1" ht="39.75" customHeight="1" x14ac:dyDescent="0.25">
      <c r="A2" s="521" t="s">
        <v>13</v>
      </c>
      <c r="B2" s="521"/>
      <c r="C2" s="521"/>
      <c r="D2" s="521"/>
      <c r="E2" s="521"/>
      <c r="F2" s="521"/>
      <c r="G2" s="521"/>
      <c r="H2" s="521"/>
      <c r="I2" s="521"/>
    </row>
    <row r="4" spans="1:13" x14ac:dyDescent="0.25">
      <c r="A4" s="32" t="s">
        <v>852</v>
      </c>
    </row>
    <row r="5" spans="1:13" x14ac:dyDescent="0.25">
      <c r="A5" s="32" t="s">
        <v>853</v>
      </c>
    </row>
    <row r="6" spans="1:13" x14ac:dyDescent="0.25">
      <c r="C6" s="428"/>
      <c r="D6" s="428"/>
      <c r="E6" s="429"/>
      <c r="F6" s="428"/>
      <c r="G6" s="428"/>
      <c r="H6" s="430"/>
      <c r="I6" s="428"/>
    </row>
    <row r="7" spans="1:13" ht="45.75" customHeight="1" x14ac:dyDescent="0.25">
      <c r="A7" s="553"/>
      <c r="B7" s="553" t="s">
        <v>6</v>
      </c>
      <c r="C7" s="549" t="s">
        <v>8</v>
      </c>
      <c r="D7" s="549"/>
      <c r="E7" s="549"/>
      <c r="F7" s="549" t="s">
        <v>4</v>
      </c>
      <c r="G7" s="549" t="s">
        <v>79</v>
      </c>
      <c r="H7" s="554" t="s">
        <v>9</v>
      </c>
      <c r="I7" s="555" t="s">
        <v>2</v>
      </c>
    </row>
    <row r="8" spans="1:13" ht="24" customHeight="1" x14ac:dyDescent="0.25">
      <c r="A8" s="553"/>
      <c r="B8" s="553"/>
      <c r="C8" s="547" t="s">
        <v>14</v>
      </c>
      <c r="D8" s="547" t="s">
        <v>851</v>
      </c>
      <c r="E8" s="549" t="s">
        <v>10</v>
      </c>
      <c r="F8" s="549"/>
      <c r="G8" s="549"/>
      <c r="H8" s="554"/>
      <c r="I8" s="555"/>
    </row>
    <row r="9" spans="1:13" ht="88.5" customHeight="1" x14ac:dyDescent="0.25">
      <c r="A9" s="553"/>
      <c r="B9" s="553"/>
      <c r="C9" s="548"/>
      <c r="D9" s="548"/>
      <c r="E9" s="549"/>
      <c r="F9" s="549"/>
      <c r="G9" s="549"/>
      <c r="H9" s="554"/>
      <c r="I9" s="555"/>
    </row>
    <row r="10" spans="1:13" ht="20.25" customHeight="1" x14ac:dyDescent="0.25">
      <c r="A10" s="36">
        <v>1</v>
      </c>
      <c r="B10" s="36">
        <v>6</v>
      </c>
      <c r="C10" s="36" t="s">
        <v>81</v>
      </c>
      <c r="D10" s="36">
        <v>8</v>
      </c>
      <c r="E10" s="36">
        <v>9</v>
      </c>
      <c r="F10" s="36">
        <v>11</v>
      </c>
      <c r="G10" s="36">
        <v>12</v>
      </c>
      <c r="H10" s="36">
        <v>13</v>
      </c>
      <c r="I10" s="36" t="s">
        <v>82</v>
      </c>
    </row>
    <row r="11" spans="1:13" s="33" customFormat="1" ht="26.25" customHeight="1" x14ac:dyDescent="0.25">
      <c r="A11" s="378" t="s">
        <v>0</v>
      </c>
      <c r="B11" s="380">
        <f>B12+B23+B38+B50</f>
        <v>37</v>
      </c>
      <c r="C11" s="380"/>
      <c r="D11" s="380"/>
      <c r="E11" s="380">
        <f t="shared" ref="E11:I11" si="0">E12+E23+E38+E50</f>
        <v>2394.6999999999998</v>
      </c>
      <c r="F11" s="379"/>
      <c r="G11" s="379"/>
      <c r="H11" s="379">
        <f t="shared" si="0"/>
        <v>30530.3</v>
      </c>
      <c r="I11" s="379">
        <f t="shared" si="0"/>
        <v>37732.379999999997</v>
      </c>
      <c r="M11" s="101"/>
    </row>
    <row r="12" spans="1:13" ht="37.5" customHeight="1" x14ac:dyDescent="0.25">
      <c r="A12" s="364" t="s">
        <v>16</v>
      </c>
      <c r="B12" s="418">
        <f>SUM(B13:B22)</f>
        <v>10</v>
      </c>
      <c r="C12" s="418"/>
      <c r="D12" s="418"/>
      <c r="E12" s="418">
        <f t="shared" ref="E12:I12" si="1">SUM(E13:E22)</f>
        <v>470.5</v>
      </c>
      <c r="F12" s="419"/>
      <c r="G12" s="419"/>
      <c r="H12" s="419">
        <f t="shared" si="1"/>
        <v>9410</v>
      </c>
      <c r="I12" s="419">
        <f t="shared" si="1"/>
        <v>11629.819999999998</v>
      </c>
    </row>
    <row r="13" spans="1:13" x14ac:dyDescent="0.25">
      <c r="A13" s="386" t="s">
        <v>775</v>
      </c>
      <c r="B13" s="399">
        <v>1</v>
      </c>
      <c r="C13" s="399">
        <f>D13+E13</f>
        <v>48</v>
      </c>
      <c r="D13" s="387">
        <v>47</v>
      </c>
      <c r="E13" s="387">
        <v>1</v>
      </c>
      <c r="F13" s="420"/>
      <c r="G13" s="421">
        <v>10</v>
      </c>
      <c r="H13" s="420">
        <f>ROUND(E13*G13*2,2)</f>
        <v>20</v>
      </c>
      <c r="I13" s="420">
        <f>ROUND(H13*1.2359,2)</f>
        <v>24.72</v>
      </c>
    </row>
    <row r="14" spans="1:13" x14ac:dyDescent="0.25">
      <c r="A14" s="386" t="s">
        <v>775</v>
      </c>
      <c r="B14" s="399">
        <v>1</v>
      </c>
      <c r="C14" s="399">
        <f t="shared" ref="C14:C22" si="2">D14+E14</f>
        <v>272</v>
      </c>
      <c r="D14" s="387">
        <v>170</v>
      </c>
      <c r="E14" s="387">
        <v>102</v>
      </c>
      <c r="F14" s="420"/>
      <c r="G14" s="421">
        <v>10</v>
      </c>
      <c r="H14" s="420">
        <f t="shared" ref="H14:H52" si="3">ROUND(E14*G14*2,2)</f>
        <v>2040</v>
      </c>
      <c r="I14" s="420">
        <f>ROUND(H14*1.2359,2)</f>
        <v>2521.2399999999998</v>
      </c>
    </row>
    <row r="15" spans="1:13" x14ac:dyDescent="0.25">
      <c r="A15" s="386" t="s">
        <v>775</v>
      </c>
      <c r="B15" s="399">
        <v>1</v>
      </c>
      <c r="C15" s="422">
        <f t="shared" si="2"/>
        <v>321</v>
      </c>
      <c r="D15" s="423">
        <v>228</v>
      </c>
      <c r="E15" s="387">
        <v>93</v>
      </c>
      <c r="F15" s="420"/>
      <c r="G15" s="421">
        <v>10</v>
      </c>
      <c r="H15" s="420">
        <f>ROUND(E15*G15*2,2)</f>
        <v>1860</v>
      </c>
      <c r="I15" s="420">
        <f>ROUND(H15*1.2359,2)</f>
        <v>2298.77</v>
      </c>
    </row>
    <row r="16" spans="1:13" x14ac:dyDescent="0.25">
      <c r="A16" s="386" t="s">
        <v>776</v>
      </c>
      <c r="B16" s="399">
        <v>1</v>
      </c>
      <c r="C16" s="422">
        <f t="shared" si="2"/>
        <v>344</v>
      </c>
      <c r="D16" s="423">
        <v>320</v>
      </c>
      <c r="E16" s="387">
        <v>24</v>
      </c>
      <c r="F16" s="420"/>
      <c r="G16" s="421">
        <v>10</v>
      </c>
      <c r="H16" s="420">
        <f t="shared" si="3"/>
        <v>480</v>
      </c>
      <c r="I16" s="420">
        <f t="shared" ref="I16:I37" si="4">ROUND(H16*1.2359,2)</f>
        <v>593.23</v>
      </c>
    </row>
    <row r="17" spans="1:9" x14ac:dyDescent="0.25">
      <c r="A17" s="386" t="s">
        <v>777</v>
      </c>
      <c r="B17" s="399">
        <v>1</v>
      </c>
      <c r="C17" s="422">
        <f t="shared" si="2"/>
        <v>240</v>
      </c>
      <c r="D17" s="423">
        <v>216</v>
      </c>
      <c r="E17" s="387">
        <v>24</v>
      </c>
      <c r="F17" s="420"/>
      <c r="G17" s="421">
        <v>10</v>
      </c>
      <c r="H17" s="420">
        <f t="shared" si="3"/>
        <v>480</v>
      </c>
      <c r="I17" s="420">
        <f t="shared" si="4"/>
        <v>593.23</v>
      </c>
    </row>
    <row r="18" spans="1:9" x14ac:dyDescent="0.25">
      <c r="A18" s="386" t="s">
        <v>778</v>
      </c>
      <c r="B18" s="399">
        <v>1</v>
      </c>
      <c r="C18" s="422">
        <f t="shared" si="2"/>
        <v>528</v>
      </c>
      <c r="D18" s="423">
        <v>504</v>
      </c>
      <c r="E18" s="387">
        <v>24</v>
      </c>
      <c r="F18" s="420"/>
      <c r="G18" s="421">
        <v>10</v>
      </c>
      <c r="H18" s="420">
        <f t="shared" si="3"/>
        <v>480</v>
      </c>
      <c r="I18" s="420">
        <f t="shared" si="4"/>
        <v>593.23</v>
      </c>
    </row>
    <row r="19" spans="1:9" x14ac:dyDescent="0.25">
      <c r="A19" s="386" t="s">
        <v>779</v>
      </c>
      <c r="B19" s="399">
        <v>1</v>
      </c>
      <c r="C19" s="422">
        <f t="shared" si="2"/>
        <v>510</v>
      </c>
      <c r="D19" s="423">
        <v>504</v>
      </c>
      <c r="E19" s="387">
        <v>6</v>
      </c>
      <c r="F19" s="420"/>
      <c r="G19" s="421">
        <v>10</v>
      </c>
      <c r="H19" s="420">
        <f t="shared" si="3"/>
        <v>120</v>
      </c>
      <c r="I19" s="420">
        <f t="shared" si="4"/>
        <v>148.31</v>
      </c>
    </row>
    <row r="20" spans="1:9" x14ac:dyDescent="0.25">
      <c r="A20" s="386" t="s">
        <v>779</v>
      </c>
      <c r="B20" s="399">
        <v>1</v>
      </c>
      <c r="C20" s="422">
        <f t="shared" si="2"/>
        <v>302</v>
      </c>
      <c r="D20" s="423">
        <v>271</v>
      </c>
      <c r="E20" s="387">
        <v>31</v>
      </c>
      <c r="F20" s="420"/>
      <c r="G20" s="421">
        <v>10</v>
      </c>
      <c r="H20" s="420">
        <f t="shared" si="3"/>
        <v>620</v>
      </c>
      <c r="I20" s="420">
        <f t="shared" si="4"/>
        <v>766.26</v>
      </c>
    </row>
    <row r="21" spans="1:9" x14ac:dyDescent="0.25">
      <c r="A21" s="386" t="s">
        <v>780</v>
      </c>
      <c r="B21" s="399">
        <v>1</v>
      </c>
      <c r="C21" s="422">
        <f t="shared" si="2"/>
        <v>600</v>
      </c>
      <c r="D21" s="423">
        <v>504</v>
      </c>
      <c r="E21" s="399">
        <v>96</v>
      </c>
      <c r="F21" s="420"/>
      <c r="G21" s="421">
        <v>10</v>
      </c>
      <c r="H21" s="420">
        <f t="shared" si="3"/>
        <v>1920</v>
      </c>
      <c r="I21" s="420">
        <f t="shared" si="4"/>
        <v>2372.9299999999998</v>
      </c>
    </row>
    <row r="22" spans="1:9" x14ac:dyDescent="0.25">
      <c r="A22" s="386" t="s">
        <v>775</v>
      </c>
      <c r="B22" s="399">
        <v>1</v>
      </c>
      <c r="C22" s="424">
        <f t="shared" si="2"/>
        <v>93.5</v>
      </c>
      <c r="D22" s="423">
        <v>24</v>
      </c>
      <c r="E22" s="425">
        <v>69.5</v>
      </c>
      <c r="F22" s="420"/>
      <c r="G22" s="421">
        <v>10</v>
      </c>
      <c r="H22" s="420">
        <f t="shared" si="3"/>
        <v>1390</v>
      </c>
      <c r="I22" s="420">
        <f t="shared" si="4"/>
        <v>1717.9</v>
      </c>
    </row>
    <row r="23" spans="1:9" ht="49.5" customHeight="1" x14ac:dyDescent="0.25">
      <c r="A23" s="364" t="s">
        <v>17</v>
      </c>
      <c r="B23" s="365">
        <f>SUM(B24:B37)</f>
        <v>14</v>
      </c>
      <c r="C23" s="365"/>
      <c r="D23" s="365"/>
      <c r="E23" s="365">
        <f t="shared" ref="E23:I23" si="5">SUM(E24:E37)</f>
        <v>1000.0999999999999</v>
      </c>
      <c r="F23" s="366"/>
      <c r="G23" s="366"/>
      <c r="H23" s="366">
        <f t="shared" si="5"/>
        <v>13196.8</v>
      </c>
      <c r="I23" s="366">
        <f t="shared" si="5"/>
        <v>16309.910000000002</v>
      </c>
    </row>
    <row r="24" spans="1:9" x14ac:dyDescent="0.25">
      <c r="A24" s="376" t="s">
        <v>525</v>
      </c>
      <c r="B24" s="377">
        <v>1</v>
      </c>
      <c r="C24" s="377">
        <f>D24+E24</f>
        <v>538</v>
      </c>
      <c r="D24" s="377">
        <v>432</v>
      </c>
      <c r="E24" s="387">
        <v>106</v>
      </c>
      <c r="F24" s="360"/>
      <c r="G24" s="421">
        <v>6.1</v>
      </c>
      <c r="H24" s="420">
        <f t="shared" si="3"/>
        <v>1293.2</v>
      </c>
      <c r="I24" s="420">
        <f t="shared" si="4"/>
        <v>1598.27</v>
      </c>
    </row>
    <row r="25" spans="1:9" x14ac:dyDescent="0.25">
      <c r="A25" s="376" t="s">
        <v>525</v>
      </c>
      <c r="B25" s="377">
        <v>1</v>
      </c>
      <c r="C25" s="377">
        <f t="shared" ref="C25:C37" si="6">D25+E25</f>
        <v>530</v>
      </c>
      <c r="D25" s="377">
        <v>464</v>
      </c>
      <c r="E25" s="387">
        <v>66</v>
      </c>
      <c r="F25" s="360"/>
      <c r="G25" s="421">
        <v>6.1</v>
      </c>
      <c r="H25" s="420">
        <f t="shared" si="3"/>
        <v>805.2</v>
      </c>
      <c r="I25" s="420">
        <f t="shared" si="4"/>
        <v>995.15</v>
      </c>
    </row>
    <row r="26" spans="1:9" x14ac:dyDescent="0.25">
      <c r="A26" s="376" t="s">
        <v>525</v>
      </c>
      <c r="B26" s="377">
        <v>1</v>
      </c>
      <c r="C26" s="377">
        <f t="shared" si="6"/>
        <v>635</v>
      </c>
      <c r="D26" s="377">
        <v>504</v>
      </c>
      <c r="E26" s="387">
        <v>131</v>
      </c>
      <c r="F26" s="360"/>
      <c r="G26" s="421">
        <v>6.1</v>
      </c>
      <c r="H26" s="420">
        <f t="shared" si="3"/>
        <v>1598.2</v>
      </c>
      <c r="I26" s="420">
        <f t="shared" si="4"/>
        <v>1975.22</v>
      </c>
    </row>
    <row r="27" spans="1:9" x14ac:dyDescent="0.25">
      <c r="A27" s="376" t="s">
        <v>525</v>
      </c>
      <c r="B27" s="377">
        <v>1</v>
      </c>
      <c r="C27" s="377">
        <f t="shared" si="6"/>
        <v>472</v>
      </c>
      <c r="D27" s="377">
        <v>400</v>
      </c>
      <c r="E27" s="387">
        <v>72</v>
      </c>
      <c r="F27" s="360"/>
      <c r="G27" s="421">
        <v>5.2</v>
      </c>
      <c r="H27" s="420">
        <f t="shared" si="3"/>
        <v>748.8</v>
      </c>
      <c r="I27" s="420">
        <f t="shared" si="4"/>
        <v>925.44</v>
      </c>
    </row>
    <row r="28" spans="1:9" x14ac:dyDescent="0.25">
      <c r="A28" s="376" t="s">
        <v>525</v>
      </c>
      <c r="B28" s="377">
        <v>1</v>
      </c>
      <c r="C28" s="377">
        <f t="shared" si="6"/>
        <v>133</v>
      </c>
      <c r="D28" s="387">
        <v>66.5</v>
      </c>
      <c r="E28" s="387">
        <v>66.5</v>
      </c>
      <c r="F28" s="360"/>
      <c r="G28" s="421">
        <v>7</v>
      </c>
      <c r="H28" s="420">
        <f t="shared" si="3"/>
        <v>931</v>
      </c>
      <c r="I28" s="420">
        <f t="shared" si="4"/>
        <v>1150.6199999999999</v>
      </c>
    </row>
    <row r="29" spans="1:9" x14ac:dyDescent="0.25">
      <c r="A29" s="376" t="s">
        <v>525</v>
      </c>
      <c r="B29" s="377">
        <v>1</v>
      </c>
      <c r="C29" s="377">
        <f t="shared" si="6"/>
        <v>163.6</v>
      </c>
      <c r="D29" s="387">
        <v>81.8</v>
      </c>
      <c r="E29" s="387">
        <v>81.8</v>
      </c>
      <c r="F29" s="426"/>
      <c r="G29" s="421">
        <v>7</v>
      </c>
      <c r="H29" s="420">
        <f t="shared" si="3"/>
        <v>1145.2</v>
      </c>
      <c r="I29" s="420">
        <f t="shared" si="4"/>
        <v>1415.35</v>
      </c>
    </row>
    <row r="30" spans="1:9" x14ac:dyDescent="0.25">
      <c r="A30" s="376" t="s">
        <v>525</v>
      </c>
      <c r="B30" s="377">
        <v>1</v>
      </c>
      <c r="C30" s="377">
        <f t="shared" si="6"/>
        <v>118.6</v>
      </c>
      <c r="D30" s="387">
        <v>59.3</v>
      </c>
      <c r="E30" s="387">
        <v>59.3</v>
      </c>
      <c r="F30" s="426"/>
      <c r="G30" s="421">
        <v>7</v>
      </c>
      <c r="H30" s="420">
        <f t="shared" si="3"/>
        <v>830.2</v>
      </c>
      <c r="I30" s="420">
        <f t="shared" si="4"/>
        <v>1026.04</v>
      </c>
    </row>
    <row r="31" spans="1:9" x14ac:dyDescent="0.25">
      <c r="A31" s="376" t="s">
        <v>525</v>
      </c>
      <c r="B31" s="377">
        <v>1</v>
      </c>
      <c r="C31" s="377">
        <f t="shared" si="6"/>
        <v>70</v>
      </c>
      <c r="D31" s="387">
        <v>35</v>
      </c>
      <c r="E31" s="387">
        <v>35</v>
      </c>
      <c r="F31" s="426"/>
      <c r="G31" s="421">
        <v>7</v>
      </c>
      <c r="H31" s="420">
        <f t="shared" si="3"/>
        <v>490</v>
      </c>
      <c r="I31" s="420">
        <f t="shared" si="4"/>
        <v>605.59</v>
      </c>
    </row>
    <row r="32" spans="1:9" x14ac:dyDescent="0.25">
      <c r="A32" s="376" t="s">
        <v>525</v>
      </c>
      <c r="B32" s="377">
        <v>1</v>
      </c>
      <c r="C32" s="377">
        <f t="shared" si="6"/>
        <v>47</v>
      </c>
      <c r="D32" s="387">
        <v>23.5</v>
      </c>
      <c r="E32" s="387">
        <v>23.5</v>
      </c>
      <c r="F32" s="426"/>
      <c r="G32" s="421">
        <v>7</v>
      </c>
      <c r="H32" s="420">
        <f t="shared" si="3"/>
        <v>329</v>
      </c>
      <c r="I32" s="420">
        <f t="shared" si="4"/>
        <v>406.61</v>
      </c>
    </row>
    <row r="33" spans="1:9" x14ac:dyDescent="0.25">
      <c r="A33" s="376" t="s">
        <v>525</v>
      </c>
      <c r="B33" s="377">
        <v>1</v>
      </c>
      <c r="C33" s="377">
        <f t="shared" si="6"/>
        <v>119</v>
      </c>
      <c r="D33" s="387">
        <v>59.5</v>
      </c>
      <c r="E33" s="387">
        <v>59.5</v>
      </c>
      <c r="F33" s="426"/>
      <c r="G33" s="421">
        <v>7</v>
      </c>
      <c r="H33" s="420">
        <f t="shared" si="3"/>
        <v>833</v>
      </c>
      <c r="I33" s="420">
        <f t="shared" si="4"/>
        <v>1029.5</v>
      </c>
    </row>
    <row r="34" spans="1:9" x14ac:dyDescent="0.25">
      <c r="A34" s="376" t="s">
        <v>525</v>
      </c>
      <c r="B34" s="377">
        <v>1</v>
      </c>
      <c r="C34" s="377">
        <f t="shared" si="6"/>
        <v>156</v>
      </c>
      <c r="D34" s="387">
        <v>78</v>
      </c>
      <c r="E34" s="387">
        <v>78</v>
      </c>
      <c r="F34" s="426"/>
      <c r="G34" s="421">
        <v>7</v>
      </c>
      <c r="H34" s="420">
        <f t="shared" si="3"/>
        <v>1092</v>
      </c>
      <c r="I34" s="420">
        <f t="shared" si="4"/>
        <v>1349.6</v>
      </c>
    </row>
    <row r="35" spans="1:9" x14ac:dyDescent="0.25">
      <c r="A35" s="376" t="s">
        <v>525</v>
      </c>
      <c r="B35" s="377">
        <v>1</v>
      </c>
      <c r="C35" s="377">
        <f t="shared" si="6"/>
        <v>288</v>
      </c>
      <c r="D35" s="387">
        <v>144</v>
      </c>
      <c r="E35" s="387">
        <v>144</v>
      </c>
      <c r="F35" s="426"/>
      <c r="G35" s="421">
        <v>7</v>
      </c>
      <c r="H35" s="420">
        <f t="shared" si="3"/>
        <v>2016</v>
      </c>
      <c r="I35" s="420">
        <f t="shared" si="4"/>
        <v>2491.5700000000002</v>
      </c>
    </row>
    <row r="36" spans="1:9" x14ac:dyDescent="0.25">
      <c r="A36" s="376" t="s">
        <v>525</v>
      </c>
      <c r="B36" s="377">
        <v>1</v>
      </c>
      <c r="C36" s="377">
        <f t="shared" si="6"/>
        <v>70</v>
      </c>
      <c r="D36" s="387">
        <v>35</v>
      </c>
      <c r="E36" s="387">
        <v>35</v>
      </c>
      <c r="F36" s="426"/>
      <c r="G36" s="421">
        <v>7</v>
      </c>
      <c r="H36" s="420">
        <f t="shared" si="3"/>
        <v>490</v>
      </c>
      <c r="I36" s="420">
        <f t="shared" si="4"/>
        <v>605.59</v>
      </c>
    </row>
    <row r="37" spans="1:9" x14ac:dyDescent="0.25">
      <c r="A37" s="376" t="s">
        <v>525</v>
      </c>
      <c r="B37" s="377">
        <v>1</v>
      </c>
      <c r="C37" s="377">
        <f t="shared" si="6"/>
        <v>85</v>
      </c>
      <c r="D37" s="387">
        <v>42.5</v>
      </c>
      <c r="E37" s="387">
        <v>42.5</v>
      </c>
      <c r="F37" s="426"/>
      <c r="G37" s="421">
        <v>7</v>
      </c>
      <c r="H37" s="420">
        <f t="shared" si="3"/>
        <v>595</v>
      </c>
      <c r="I37" s="420">
        <f t="shared" si="4"/>
        <v>735.36</v>
      </c>
    </row>
    <row r="38" spans="1:9" ht="64.5" customHeight="1" x14ac:dyDescent="0.25">
      <c r="A38" s="364" t="s">
        <v>18</v>
      </c>
      <c r="B38" s="365">
        <f>SUM(B39:B49)</f>
        <v>11</v>
      </c>
      <c r="C38" s="365"/>
      <c r="D38" s="365"/>
      <c r="E38" s="365">
        <f t="shared" ref="E38:I38" si="7">SUM(E39:E49)</f>
        <v>902.09999999999991</v>
      </c>
      <c r="F38" s="366"/>
      <c r="G38" s="366"/>
      <c r="H38" s="366">
        <f t="shared" si="7"/>
        <v>7758.0599999999995</v>
      </c>
      <c r="I38" s="366">
        <f t="shared" si="7"/>
        <v>9588.1900000000023</v>
      </c>
    </row>
    <row r="39" spans="1:9" x14ac:dyDescent="0.25">
      <c r="A39" s="376" t="s">
        <v>538</v>
      </c>
      <c r="B39" s="377">
        <v>1</v>
      </c>
      <c r="C39" s="377">
        <f>D39+E39</f>
        <v>72</v>
      </c>
      <c r="D39" s="377">
        <v>40</v>
      </c>
      <c r="E39" s="387">
        <v>32</v>
      </c>
      <c r="F39" s="427"/>
      <c r="G39" s="421">
        <v>4.3</v>
      </c>
      <c r="H39" s="420">
        <f>ROUND(E39*G39*2,2)</f>
        <v>275.2</v>
      </c>
      <c r="I39" s="420">
        <f>ROUND(H39*1.2359,2)</f>
        <v>340.12</v>
      </c>
    </row>
    <row r="40" spans="1:9" x14ac:dyDescent="0.25">
      <c r="A40" s="376" t="s">
        <v>538</v>
      </c>
      <c r="B40" s="377">
        <v>1</v>
      </c>
      <c r="C40" s="377">
        <f t="shared" ref="C40:C49" si="8">D40+E40</f>
        <v>560</v>
      </c>
      <c r="D40" s="377">
        <v>504</v>
      </c>
      <c r="E40" s="387">
        <v>56</v>
      </c>
      <c r="F40" s="427"/>
      <c r="G40" s="421">
        <v>4.3</v>
      </c>
      <c r="H40" s="420">
        <f t="shared" si="3"/>
        <v>481.6</v>
      </c>
      <c r="I40" s="420">
        <f t="shared" ref="I40:I52" si="9">ROUND(H40*1.2359,2)</f>
        <v>595.21</v>
      </c>
    </row>
    <row r="41" spans="1:9" x14ac:dyDescent="0.25">
      <c r="A41" s="376" t="s">
        <v>538</v>
      </c>
      <c r="B41" s="377">
        <v>1</v>
      </c>
      <c r="C41" s="377">
        <f t="shared" si="8"/>
        <v>568</v>
      </c>
      <c r="D41" s="377">
        <v>504</v>
      </c>
      <c r="E41" s="387">
        <v>64</v>
      </c>
      <c r="F41" s="427"/>
      <c r="G41" s="421">
        <v>4.3</v>
      </c>
      <c r="H41" s="420">
        <f t="shared" si="3"/>
        <v>550.4</v>
      </c>
      <c r="I41" s="420">
        <f t="shared" si="9"/>
        <v>680.24</v>
      </c>
    </row>
    <row r="42" spans="1:9" x14ac:dyDescent="0.25">
      <c r="A42" s="376" t="s">
        <v>538</v>
      </c>
      <c r="B42" s="377">
        <v>1</v>
      </c>
      <c r="C42" s="377">
        <f t="shared" si="8"/>
        <v>560</v>
      </c>
      <c r="D42" s="377">
        <v>504</v>
      </c>
      <c r="E42" s="387">
        <v>56</v>
      </c>
      <c r="F42" s="427"/>
      <c r="G42" s="421">
        <v>4.3</v>
      </c>
      <c r="H42" s="420">
        <f t="shared" si="3"/>
        <v>481.6</v>
      </c>
      <c r="I42" s="420">
        <f t="shared" si="9"/>
        <v>595.21</v>
      </c>
    </row>
    <row r="43" spans="1:9" x14ac:dyDescent="0.25">
      <c r="A43" s="376" t="s">
        <v>538</v>
      </c>
      <c r="B43" s="377">
        <v>1</v>
      </c>
      <c r="C43" s="377">
        <f t="shared" si="8"/>
        <v>211</v>
      </c>
      <c r="D43" s="387">
        <v>105.5</v>
      </c>
      <c r="E43" s="387">
        <v>105.5</v>
      </c>
      <c r="F43" s="426"/>
      <c r="G43" s="421">
        <v>4.3</v>
      </c>
      <c r="H43" s="420">
        <f t="shared" si="3"/>
        <v>907.3</v>
      </c>
      <c r="I43" s="420">
        <f t="shared" si="9"/>
        <v>1121.33</v>
      </c>
    </row>
    <row r="44" spans="1:9" x14ac:dyDescent="0.25">
      <c r="A44" s="376" t="s">
        <v>538</v>
      </c>
      <c r="B44" s="377">
        <v>1</v>
      </c>
      <c r="C44" s="377">
        <f t="shared" si="8"/>
        <v>16</v>
      </c>
      <c r="D44" s="387">
        <v>8</v>
      </c>
      <c r="E44" s="387">
        <v>8</v>
      </c>
      <c r="F44" s="426"/>
      <c r="G44" s="421">
        <v>4.3</v>
      </c>
      <c r="H44" s="420">
        <f t="shared" si="3"/>
        <v>68.8</v>
      </c>
      <c r="I44" s="420">
        <f t="shared" si="9"/>
        <v>85.03</v>
      </c>
    </row>
    <row r="45" spans="1:9" x14ac:dyDescent="0.25">
      <c r="A45" s="376" t="s">
        <v>538</v>
      </c>
      <c r="B45" s="377">
        <v>1</v>
      </c>
      <c r="C45" s="377">
        <f t="shared" si="8"/>
        <v>364</v>
      </c>
      <c r="D45" s="387">
        <v>182</v>
      </c>
      <c r="E45" s="387">
        <v>182</v>
      </c>
      <c r="F45" s="426"/>
      <c r="G45" s="421">
        <v>4.3</v>
      </c>
      <c r="H45" s="420">
        <f t="shared" si="3"/>
        <v>1565.2</v>
      </c>
      <c r="I45" s="420">
        <f t="shared" si="9"/>
        <v>1934.43</v>
      </c>
    </row>
    <row r="46" spans="1:9" x14ac:dyDescent="0.25">
      <c r="A46" s="376" t="s">
        <v>538</v>
      </c>
      <c r="B46" s="377">
        <v>1</v>
      </c>
      <c r="C46" s="377">
        <f t="shared" si="8"/>
        <v>221</v>
      </c>
      <c r="D46" s="387">
        <v>110.5</v>
      </c>
      <c r="E46" s="387">
        <v>110.5</v>
      </c>
      <c r="F46" s="426"/>
      <c r="G46" s="421">
        <v>4.3</v>
      </c>
      <c r="H46" s="420">
        <f t="shared" si="3"/>
        <v>950.3</v>
      </c>
      <c r="I46" s="420">
        <f t="shared" si="9"/>
        <v>1174.48</v>
      </c>
    </row>
    <row r="47" spans="1:9" x14ac:dyDescent="0.25">
      <c r="A47" s="376" t="s">
        <v>538</v>
      </c>
      <c r="B47" s="377">
        <v>1</v>
      </c>
      <c r="C47" s="377">
        <f t="shared" si="8"/>
        <v>149</v>
      </c>
      <c r="D47" s="387">
        <v>74.5</v>
      </c>
      <c r="E47" s="387">
        <v>74.5</v>
      </c>
      <c r="F47" s="426"/>
      <c r="G47" s="421">
        <v>4.3</v>
      </c>
      <c r="H47" s="420">
        <f t="shared" si="3"/>
        <v>640.70000000000005</v>
      </c>
      <c r="I47" s="420">
        <f t="shared" si="9"/>
        <v>791.84</v>
      </c>
    </row>
    <row r="48" spans="1:9" x14ac:dyDescent="0.25">
      <c r="A48" s="376" t="s">
        <v>538</v>
      </c>
      <c r="B48" s="377">
        <v>1</v>
      </c>
      <c r="C48" s="377">
        <f t="shared" si="8"/>
        <v>373.6</v>
      </c>
      <c r="D48" s="387">
        <v>186.8</v>
      </c>
      <c r="E48" s="387">
        <v>186.8</v>
      </c>
      <c r="F48" s="426"/>
      <c r="G48" s="421">
        <v>4.3</v>
      </c>
      <c r="H48" s="420">
        <f t="shared" si="3"/>
        <v>1606.48</v>
      </c>
      <c r="I48" s="420">
        <f t="shared" si="9"/>
        <v>1985.45</v>
      </c>
    </row>
    <row r="49" spans="1:9" x14ac:dyDescent="0.25">
      <c r="A49" s="376" t="s">
        <v>538</v>
      </c>
      <c r="B49" s="377">
        <v>1</v>
      </c>
      <c r="C49" s="377">
        <f t="shared" si="8"/>
        <v>53.6</v>
      </c>
      <c r="D49" s="387">
        <v>26.8</v>
      </c>
      <c r="E49" s="387">
        <v>26.8</v>
      </c>
      <c r="F49" s="426"/>
      <c r="G49" s="421">
        <v>4.3</v>
      </c>
      <c r="H49" s="420">
        <f t="shared" si="3"/>
        <v>230.48</v>
      </c>
      <c r="I49" s="420">
        <f t="shared" si="9"/>
        <v>284.85000000000002</v>
      </c>
    </row>
    <row r="50" spans="1:9" ht="49.5" x14ac:dyDescent="0.25">
      <c r="A50" s="364" t="s">
        <v>19</v>
      </c>
      <c r="B50" s="365">
        <f>SUM(B51:B52)</f>
        <v>2</v>
      </c>
      <c r="C50" s="365"/>
      <c r="D50" s="365"/>
      <c r="E50" s="365">
        <f t="shared" ref="E50:I50" si="10">SUM(E51:E52)</f>
        <v>22</v>
      </c>
      <c r="F50" s="366"/>
      <c r="G50" s="366"/>
      <c r="H50" s="366">
        <f t="shared" si="10"/>
        <v>165.44</v>
      </c>
      <c r="I50" s="366">
        <f t="shared" si="10"/>
        <v>204.46</v>
      </c>
    </row>
    <row r="51" spans="1:9" x14ac:dyDescent="0.25">
      <c r="A51" s="406" t="s">
        <v>781</v>
      </c>
      <c r="B51" s="377">
        <v>1</v>
      </c>
      <c r="C51" s="377">
        <f>D51+E51</f>
        <v>515</v>
      </c>
      <c r="D51" s="377">
        <v>504</v>
      </c>
      <c r="E51" s="377">
        <v>11</v>
      </c>
      <c r="F51" s="360"/>
      <c r="G51" s="421">
        <v>3.76</v>
      </c>
      <c r="H51" s="420">
        <f t="shared" si="3"/>
        <v>82.72</v>
      </c>
      <c r="I51" s="420">
        <f t="shared" si="9"/>
        <v>102.23</v>
      </c>
    </row>
    <row r="52" spans="1:9" x14ac:dyDescent="0.25">
      <c r="A52" s="406" t="s">
        <v>781</v>
      </c>
      <c r="B52" s="377">
        <v>1</v>
      </c>
      <c r="C52" s="377">
        <f>D52+E52</f>
        <v>515</v>
      </c>
      <c r="D52" s="377">
        <v>504</v>
      </c>
      <c r="E52" s="377">
        <v>11</v>
      </c>
      <c r="F52" s="360"/>
      <c r="G52" s="421">
        <v>3.76</v>
      </c>
      <c r="H52" s="420">
        <f t="shared" si="3"/>
        <v>82.72</v>
      </c>
      <c r="I52" s="420">
        <f t="shared" si="9"/>
        <v>102.23</v>
      </c>
    </row>
    <row r="53" spans="1:9" x14ac:dyDescent="0.25">
      <c r="B53" s="45"/>
      <c r="C53" s="45"/>
      <c r="D53" s="45"/>
      <c r="E53" s="45"/>
      <c r="F53" s="46"/>
      <c r="G53" s="46"/>
      <c r="H53" s="46"/>
      <c r="I53" s="46"/>
    </row>
    <row r="54" spans="1:9" x14ac:dyDescent="0.25">
      <c r="F54" s="46"/>
      <c r="G54" s="46"/>
    </row>
  </sheetData>
  <mergeCells count="12">
    <mergeCell ref="H1:I1"/>
    <mergeCell ref="A2:I2"/>
    <mergeCell ref="A7:A9"/>
    <mergeCell ref="B7:B9"/>
    <mergeCell ref="C7:E7"/>
    <mergeCell ref="F7:F9"/>
    <mergeCell ref="G7:G9"/>
    <mergeCell ref="H7:H9"/>
    <mergeCell ref="I7:I9"/>
    <mergeCell ref="C8:C9"/>
    <mergeCell ref="D8:D9"/>
    <mergeCell ref="E8:E9"/>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29ED8-8B17-49DE-9E87-AEC0F3CD8C3D}">
  <sheetPr>
    <tabColor theme="7" tint="0.59999389629810485"/>
  </sheetPr>
  <dimension ref="A1:I68"/>
  <sheetViews>
    <sheetView zoomScale="90" zoomScaleNormal="90" workbookViewId="0">
      <selection activeCell="A2" sqref="A2:I2"/>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6384" width="9.140625" style="32"/>
  </cols>
  <sheetData>
    <row r="1" spans="1:9" x14ac:dyDescent="0.25">
      <c r="H1" s="579" t="s">
        <v>916</v>
      </c>
      <c r="I1" s="579"/>
    </row>
    <row r="2" spans="1:9" s="33" customFormat="1" ht="39.75" customHeight="1" x14ac:dyDescent="0.25">
      <c r="A2" s="521" t="s">
        <v>13</v>
      </c>
      <c r="B2" s="521"/>
      <c r="C2" s="521"/>
      <c r="D2" s="521"/>
      <c r="E2" s="521"/>
      <c r="F2" s="521"/>
      <c r="G2" s="521"/>
      <c r="H2" s="521"/>
      <c r="I2" s="521"/>
    </row>
    <row r="4" spans="1:9" x14ac:dyDescent="0.25">
      <c r="A4" s="32" t="s">
        <v>769</v>
      </c>
    </row>
    <row r="5" spans="1:9" x14ac:dyDescent="0.25">
      <c r="A5" s="32" t="s">
        <v>854</v>
      </c>
    </row>
    <row r="6" spans="1:9" x14ac:dyDescent="0.25">
      <c r="B6" s="359"/>
      <c r="C6" s="359"/>
      <c r="D6" s="359"/>
      <c r="E6" s="371"/>
      <c r="F6" s="359"/>
      <c r="G6" s="359"/>
      <c r="H6" s="358"/>
      <c r="I6" s="359"/>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855</v>
      </c>
      <c r="E8" s="549" t="s">
        <v>10</v>
      </c>
      <c r="F8" s="549"/>
      <c r="G8" s="549"/>
      <c r="H8" s="554"/>
      <c r="I8" s="555"/>
    </row>
    <row r="9" spans="1:9" ht="72.7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B12+B15+B42+B51</f>
        <v>42</v>
      </c>
      <c r="C11" s="38"/>
      <c r="D11" s="38"/>
      <c r="E11" s="38">
        <f>E12+E15+E42+E51</f>
        <v>3052</v>
      </c>
      <c r="F11" s="39"/>
      <c r="G11" s="39"/>
      <c r="H11" s="39">
        <f>H12+H15+H42+H51</f>
        <v>32175.159999999996</v>
      </c>
      <c r="I11" s="39">
        <f>I12+I15+I42+I51</f>
        <v>39765.279999999999</v>
      </c>
    </row>
    <row r="12" spans="1:9" ht="37.5" customHeight="1" x14ac:dyDescent="0.25">
      <c r="A12" s="40" t="s">
        <v>16</v>
      </c>
      <c r="B12" s="106">
        <f>SUM(B13:B14)</f>
        <v>2</v>
      </c>
      <c r="C12" s="106">
        <f>SUM(C13:C14)</f>
        <v>1420</v>
      </c>
      <c r="D12" s="106">
        <f>SUM(D13:D14)</f>
        <v>1276</v>
      </c>
      <c r="E12" s="106">
        <f>SUM(E13:E14)</f>
        <v>144</v>
      </c>
      <c r="F12" s="106"/>
      <c r="G12" s="106"/>
      <c r="H12" s="75">
        <f>SUM(H13:H14)</f>
        <v>2753.2799999999997</v>
      </c>
      <c r="I12" s="75">
        <f>SUM(I13:I14)</f>
        <v>3402.7799999999997</v>
      </c>
    </row>
    <row r="13" spans="1:9" ht="17.25" customHeight="1" x14ac:dyDescent="0.25">
      <c r="A13" s="87" t="s">
        <v>770</v>
      </c>
      <c r="B13" s="41">
        <v>1</v>
      </c>
      <c r="C13" s="41">
        <f>D13+E13</f>
        <v>710</v>
      </c>
      <c r="D13" s="41">
        <v>662</v>
      </c>
      <c r="E13" s="41">
        <v>48</v>
      </c>
      <c r="F13" s="42">
        <v>1606.08</v>
      </c>
      <c r="G13" s="42">
        <f>F13/168</f>
        <v>9.5599999999999987</v>
      </c>
      <c r="H13" s="42">
        <f>ROUND(E13*G13*2,2)</f>
        <v>917.76</v>
      </c>
      <c r="I13" s="42">
        <f>ROUND(H13*1.2359,2)</f>
        <v>1134.26</v>
      </c>
    </row>
    <row r="14" spans="1:9" ht="17.25" customHeight="1" x14ac:dyDescent="0.25">
      <c r="A14" s="87" t="s">
        <v>770</v>
      </c>
      <c r="B14" s="41">
        <v>1</v>
      </c>
      <c r="C14" s="41">
        <f>D14+E14</f>
        <v>710</v>
      </c>
      <c r="D14" s="41">
        <v>614</v>
      </c>
      <c r="E14" s="41">
        <v>96</v>
      </c>
      <c r="F14" s="42">
        <v>1606.08</v>
      </c>
      <c r="G14" s="42">
        <f t="shared" ref="G14:G50" si="0">F14/168</f>
        <v>9.5599999999999987</v>
      </c>
      <c r="H14" s="42">
        <f t="shared" ref="H14" si="1">ROUND(E14*G14*2,2)</f>
        <v>1835.52</v>
      </c>
      <c r="I14" s="42">
        <f>ROUND(H14*1.2359,2)</f>
        <v>2268.52</v>
      </c>
    </row>
    <row r="15" spans="1:9" ht="49.5" customHeight="1" x14ac:dyDescent="0.25">
      <c r="A15" s="40" t="s">
        <v>17</v>
      </c>
      <c r="B15" s="106">
        <f>SUM(B16:B41)</f>
        <v>26</v>
      </c>
      <c r="C15" s="106">
        <f>SUM(C16:C41)</f>
        <v>17666</v>
      </c>
      <c r="D15" s="106">
        <f>SUM(D16:D41)</f>
        <v>15855</v>
      </c>
      <c r="E15" s="106">
        <f>SUM(E16:E41)</f>
        <v>1811</v>
      </c>
      <c r="F15" s="106"/>
      <c r="G15" s="106"/>
      <c r="H15" s="75">
        <f>SUM(H16:H41)</f>
        <v>21107.8</v>
      </c>
      <c r="I15" s="75">
        <f>SUM(I16:I41)</f>
        <v>26087.130000000005</v>
      </c>
    </row>
    <row r="16" spans="1:9" x14ac:dyDescent="0.25">
      <c r="A16" s="40" t="s">
        <v>35</v>
      </c>
      <c r="B16" s="41">
        <v>1</v>
      </c>
      <c r="C16" s="41">
        <f>D16+E16</f>
        <v>758</v>
      </c>
      <c r="D16" s="41">
        <v>662</v>
      </c>
      <c r="E16" s="41">
        <v>96</v>
      </c>
      <c r="F16" s="42">
        <v>989.52</v>
      </c>
      <c r="G16" s="42">
        <f t="shared" si="0"/>
        <v>5.89</v>
      </c>
      <c r="H16" s="42">
        <f t="shared" ref="H16:H41" si="2">ROUND(E16*G16*2,2)</f>
        <v>1130.8800000000001</v>
      </c>
      <c r="I16" s="42">
        <f>ROUND(H16*1.2359,2)</f>
        <v>1397.65</v>
      </c>
    </row>
    <row r="17" spans="1:9" x14ac:dyDescent="0.25">
      <c r="A17" s="40" t="s">
        <v>35</v>
      </c>
      <c r="B17" s="41">
        <v>1</v>
      </c>
      <c r="C17" s="41">
        <f t="shared" ref="C17:C41" si="3">D17+E17</f>
        <v>686</v>
      </c>
      <c r="D17" s="41">
        <v>662</v>
      </c>
      <c r="E17" s="41">
        <v>24</v>
      </c>
      <c r="F17" s="42">
        <v>989.52</v>
      </c>
      <c r="G17" s="42">
        <f t="shared" si="0"/>
        <v>5.89</v>
      </c>
      <c r="H17" s="42">
        <f t="shared" si="2"/>
        <v>282.72000000000003</v>
      </c>
      <c r="I17" s="42">
        <f t="shared" ref="I17:I57" si="4">ROUND(H17*1.2359,2)</f>
        <v>349.41</v>
      </c>
    </row>
    <row r="18" spans="1:9" x14ac:dyDescent="0.25">
      <c r="A18" s="40" t="s">
        <v>35</v>
      </c>
      <c r="B18" s="41">
        <v>1</v>
      </c>
      <c r="C18" s="41">
        <f t="shared" si="3"/>
        <v>599</v>
      </c>
      <c r="D18" s="41">
        <v>575</v>
      </c>
      <c r="E18" s="41">
        <v>24</v>
      </c>
      <c r="F18" s="42">
        <v>989.52</v>
      </c>
      <c r="G18" s="42">
        <f t="shared" si="0"/>
        <v>5.89</v>
      </c>
      <c r="H18" s="42">
        <f t="shared" si="2"/>
        <v>282.72000000000003</v>
      </c>
      <c r="I18" s="42">
        <f t="shared" si="4"/>
        <v>349.41</v>
      </c>
    </row>
    <row r="19" spans="1:9" x14ac:dyDescent="0.25">
      <c r="A19" s="40" t="s">
        <v>35</v>
      </c>
      <c r="B19" s="41">
        <v>1</v>
      </c>
      <c r="C19" s="41">
        <f t="shared" si="3"/>
        <v>692</v>
      </c>
      <c r="D19" s="41">
        <v>662</v>
      </c>
      <c r="E19" s="41">
        <v>30</v>
      </c>
      <c r="F19" s="42">
        <v>989.52</v>
      </c>
      <c r="G19" s="42">
        <f t="shared" si="0"/>
        <v>5.89</v>
      </c>
      <c r="H19" s="42">
        <f t="shared" si="2"/>
        <v>353.4</v>
      </c>
      <c r="I19" s="42">
        <f t="shared" si="4"/>
        <v>436.77</v>
      </c>
    </row>
    <row r="20" spans="1:9" x14ac:dyDescent="0.25">
      <c r="A20" s="40" t="s">
        <v>35</v>
      </c>
      <c r="B20" s="41">
        <v>1</v>
      </c>
      <c r="C20" s="41">
        <f t="shared" si="3"/>
        <v>582</v>
      </c>
      <c r="D20" s="41">
        <v>558</v>
      </c>
      <c r="E20" s="41">
        <v>24</v>
      </c>
      <c r="F20" s="42">
        <v>989.52</v>
      </c>
      <c r="G20" s="42">
        <f t="shared" si="0"/>
        <v>5.89</v>
      </c>
      <c r="H20" s="42">
        <f t="shared" si="2"/>
        <v>282.72000000000003</v>
      </c>
      <c r="I20" s="42">
        <f t="shared" si="4"/>
        <v>349.41</v>
      </c>
    </row>
    <row r="21" spans="1:9" x14ac:dyDescent="0.25">
      <c r="A21" s="40" t="s">
        <v>35</v>
      </c>
      <c r="B21" s="41">
        <v>1</v>
      </c>
      <c r="C21" s="41">
        <f t="shared" si="3"/>
        <v>591</v>
      </c>
      <c r="D21" s="41">
        <v>567</v>
      </c>
      <c r="E21" s="41">
        <v>24</v>
      </c>
      <c r="F21" s="42">
        <v>989.52</v>
      </c>
      <c r="G21" s="42">
        <f t="shared" si="0"/>
        <v>5.89</v>
      </c>
      <c r="H21" s="42">
        <f t="shared" si="2"/>
        <v>282.72000000000003</v>
      </c>
      <c r="I21" s="42">
        <f t="shared" si="4"/>
        <v>349.41</v>
      </c>
    </row>
    <row r="22" spans="1:9" x14ac:dyDescent="0.25">
      <c r="A22" s="40" t="s">
        <v>35</v>
      </c>
      <c r="B22" s="41">
        <v>1</v>
      </c>
      <c r="C22" s="41">
        <f t="shared" si="3"/>
        <v>720</v>
      </c>
      <c r="D22" s="41">
        <v>662</v>
      </c>
      <c r="E22" s="41">
        <v>58</v>
      </c>
      <c r="F22" s="42">
        <v>989.52</v>
      </c>
      <c r="G22" s="42">
        <f t="shared" si="0"/>
        <v>5.89</v>
      </c>
      <c r="H22" s="42">
        <f t="shared" si="2"/>
        <v>683.24</v>
      </c>
      <c r="I22" s="42">
        <f t="shared" si="4"/>
        <v>844.42</v>
      </c>
    </row>
    <row r="23" spans="1:9" x14ac:dyDescent="0.25">
      <c r="A23" s="40" t="s">
        <v>35</v>
      </c>
      <c r="B23" s="41">
        <v>1</v>
      </c>
      <c r="C23" s="41">
        <f t="shared" si="3"/>
        <v>722</v>
      </c>
      <c r="D23" s="41">
        <v>662</v>
      </c>
      <c r="E23" s="41">
        <v>60</v>
      </c>
      <c r="F23" s="42">
        <v>989.52</v>
      </c>
      <c r="G23" s="42">
        <f t="shared" si="0"/>
        <v>5.89</v>
      </c>
      <c r="H23" s="42">
        <f t="shared" si="2"/>
        <v>706.8</v>
      </c>
      <c r="I23" s="42">
        <f t="shared" si="4"/>
        <v>873.53</v>
      </c>
    </row>
    <row r="24" spans="1:9" x14ac:dyDescent="0.25">
      <c r="A24" s="40" t="s">
        <v>35</v>
      </c>
      <c r="B24" s="41">
        <v>1</v>
      </c>
      <c r="C24" s="41">
        <f t="shared" si="3"/>
        <v>479</v>
      </c>
      <c r="D24" s="41">
        <v>454</v>
      </c>
      <c r="E24" s="41">
        <v>25</v>
      </c>
      <c r="F24" s="42">
        <v>870.24</v>
      </c>
      <c r="G24" s="42">
        <f t="shared" si="0"/>
        <v>5.18</v>
      </c>
      <c r="H24" s="42">
        <f t="shared" si="2"/>
        <v>259</v>
      </c>
      <c r="I24" s="42">
        <f t="shared" si="4"/>
        <v>320.10000000000002</v>
      </c>
    </row>
    <row r="25" spans="1:9" x14ac:dyDescent="0.25">
      <c r="A25" s="40" t="s">
        <v>35</v>
      </c>
      <c r="B25" s="41">
        <v>1</v>
      </c>
      <c r="C25" s="41">
        <f t="shared" si="3"/>
        <v>432</v>
      </c>
      <c r="D25" s="41">
        <v>430</v>
      </c>
      <c r="E25" s="41">
        <v>2</v>
      </c>
      <c r="F25" s="42">
        <v>989.52</v>
      </c>
      <c r="G25" s="42">
        <f t="shared" si="0"/>
        <v>5.89</v>
      </c>
      <c r="H25" s="42">
        <f t="shared" si="2"/>
        <v>23.56</v>
      </c>
      <c r="I25" s="42">
        <f t="shared" si="4"/>
        <v>29.12</v>
      </c>
    </row>
    <row r="26" spans="1:9" x14ac:dyDescent="0.25">
      <c r="A26" s="40" t="s">
        <v>35</v>
      </c>
      <c r="B26" s="41">
        <v>1</v>
      </c>
      <c r="C26" s="41">
        <f t="shared" si="3"/>
        <v>696</v>
      </c>
      <c r="D26" s="41">
        <v>590</v>
      </c>
      <c r="E26" s="41">
        <v>106</v>
      </c>
      <c r="F26" s="42">
        <v>989.52</v>
      </c>
      <c r="G26" s="42">
        <f t="shared" si="0"/>
        <v>5.89</v>
      </c>
      <c r="H26" s="42">
        <f t="shared" si="2"/>
        <v>1248.68</v>
      </c>
      <c r="I26" s="42">
        <f t="shared" si="4"/>
        <v>1543.24</v>
      </c>
    </row>
    <row r="27" spans="1:9" x14ac:dyDescent="0.25">
      <c r="A27" s="40" t="s">
        <v>35</v>
      </c>
      <c r="B27" s="41">
        <v>1</v>
      </c>
      <c r="C27" s="41">
        <f t="shared" si="3"/>
        <v>710</v>
      </c>
      <c r="D27" s="41">
        <v>662</v>
      </c>
      <c r="E27" s="41">
        <v>48</v>
      </c>
      <c r="F27" s="42">
        <v>989.52</v>
      </c>
      <c r="G27" s="42">
        <f>F27/168</f>
        <v>5.89</v>
      </c>
      <c r="H27" s="42">
        <f t="shared" si="2"/>
        <v>565.44000000000005</v>
      </c>
      <c r="I27" s="42">
        <f t="shared" si="4"/>
        <v>698.83</v>
      </c>
    </row>
    <row r="28" spans="1:9" x14ac:dyDescent="0.25">
      <c r="A28" s="40" t="s">
        <v>35</v>
      </c>
      <c r="B28" s="41">
        <v>1</v>
      </c>
      <c r="C28" s="41">
        <f t="shared" si="3"/>
        <v>829</v>
      </c>
      <c r="D28" s="41">
        <v>551</v>
      </c>
      <c r="E28" s="41">
        <v>278</v>
      </c>
      <c r="F28" s="42">
        <v>989.52</v>
      </c>
      <c r="G28" s="42">
        <f t="shared" si="0"/>
        <v>5.89</v>
      </c>
      <c r="H28" s="42">
        <f t="shared" si="2"/>
        <v>3274.84</v>
      </c>
      <c r="I28" s="42">
        <f t="shared" si="4"/>
        <v>4047.37</v>
      </c>
    </row>
    <row r="29" spans="1:9" x14ac:dyDescent="0.25">
      <c r="A29" s="40" t="s">
        <v>35</v>
      </c>
      <c r="B29" s="41">
        <v>1</v>
      </c>
      <c r="C29" s="41">
        <f t="shared" si="3"/>
        <v>699</v>
      </c>
      <c r="D29" s="41">
        <v>550</v>
      </c>
      <c r="E29" s="41">
        <v>149</v>
      </c>
      <c r="F29" s="42">
        <v>989.52</v>
      </c>
      <c r="G29" s="42">
        <f t="shared" si="0"/>
        <v>5.89</v>
      </c>
      <c r="H29" s="42">
        <f t="shared" si="2"/>
        <v>1755.22</v>
      </c>
      <c r="I29" s="42">
        <f t="shared" si="4"/>
        <v>2169.2800000000002</v>
      </c>
    </row>
    <row r="30" spans="1:9" x14ac:dyDescent="0.25">
      <c r="A30" s="40" t="s">
        <v>35</v>
      </c>
      <c r="B30" s="41">
        <v>1</v>
      </c>
      <c r="C30" s="41">
        <f t="shared" si="3"/>
        <v>665</v>
      </c>
      <c r="D30" s="41">
        <v>662</v>
      </c>
      <c r="E30" s="41">
        <v>3</v>
      </c>
      <c r="F30" s="42">
        <v>989.52</v>
      </c>
      <c r="G30" s="42">
        <f t="shared" si="0"/>
        <v>5.89</v>
      </c>
      <c r="H30" s="42">
        <f t="shared" si="2"/>
        <v>35.340000000000003</v>
      </c>
      <c r="I30" s="42">
        <f t="shared" si="4"/>
        <v>43.68</v>
      </c>
    </row>
    <row r="31" spans="1:9" x14ac:dyDescent="0.25">
      <c r="A31" s="40" t="s">
        <v>35</v>
      </c>
      <c r="B31" s="41">
        <v>1</v>
      </c>
      <c r="C31" s="41">
        <f t="shared" si="3"/>
        <v>720</v>
      </c>
      <c r="D31" s="41">
        <v>662</v>
      </c>
      <c r="E31" s="41">
        <v>58</v>
      </c>
      <c r="F31" s="42">
        <v>989.52</v>
      </c>
      <c r="G31" s="42">
        <f t="shared" si="0"/>
        <v>5.89</v>
      </c>
      <c r="H31" s="42">
        <f t="shared" si="2"/>
        <v>683.24</v>
      </c>
      <c r="I31" s="42">
        <f t="shared" si="4"/>
        <v>844.42</v>
      </c>
    </row>
    <row r="32" spans="1:9" x14ac:dyDescent="0.25">
      <c r="A32" s="40" t="s">
        <v>35</v>
      </c>
      <c r="B32" s="41">
        <v>1</v>
      </c>
      <c r="C32" s="41">
        <f t="shared" si="3"/>
        <v>713</v>
      </c>
      <c r="D32" s="41">
        <v>662</v>
      </c>
      <c r="E32" s="41">
        <v>51</v>
      </c>
      <c r="F32" s="42">
        <v>870.24</v>
      </c>
      <c r="G32" s="42">
        <f t="shared" si="0"/>
        <v>5.18</v>
      </c>
      <c r="H32" s="42">
        <f t="shared" si="2"/>
        <v>528.36</v>
      </c>
      <c r="I32" s="42">
        <f t="shared" si="4"/>
        <v>653</v>
      </c>
    </row>
    <row r="33" spans="1:9" x14ac:dyDescent="0.25">
      <c r="A33" s="40" t="s">
        <v>35</v>
      </c>
      <c r="B33" s="41">
        <v>1</v>
      </c>
      <c r="C33" s="41">
        <f t="shared" si="3"/>
        <v>1007</v>
      </c>
      <c r="D33" s="41">
        <v>662</v>
      </c>
      <c r="E33" s="41">
        <v>345</v>
      </c>
      <c r="F33" s="42">
        <v>989.52</v>
      </c>
      <c r="G33" s="42">
        <f t="shared" si="0"/>
        <v>5.89</v>
      </c>
      <c r="H33" s="42">
        <f t="shared" si="2"/>
        <v>4064.1</v>
      </c>
      <c r="I33" s="42">
        <f t="shared" si="4"/>
        <v>5022.82</v>
      </c>
    </row>
    <row r="34" spans="1:9" x14ac:dyDescent="0.25">
      <c r="A34" s="40" t="s">
        <v>35</v>
      </c>
      <c r="B34" s="41">
        <v>1</v>
      </c>
      <c r="C34" s="41">
        <f t="shared" si="3"/>
        <v>703</v>
      </c>
      <c r="D34" s="41">
        <v>622</v>
      </c>
      <c r="E34" s="41">
        <v>81</v>
      </c>
      <c r="F34" s="42">
        <v>989.52</v>
      </c>
      <c r="G34" s="42">
        <f t="shared" si="0"/>
        <v>5.89</v>
      </c>
      <c r="H34" s="42">
        <f t="shared" si="2"/>
        <v>954.18</v>
      </c>
      <c r="I34" s="42">
        <f t="shared" si="4"/>
        <v>1179.27</v>
      </c>
    </row>
    <row r="35" spans="1:9" x14ac:dyDescent="0.25">
      <c r="A35" s="40" t="s">
        <v>35</v>
      </c>
      <c r="B35" s="41">
        <v>1</v>
      </c>
      <c r="C35" s="41">
        <f t="shared" si="3"/>
        <v>672</v>
      </c>
      <c r="D35" s="41">
        <v>662</v>
      </c>
      <c r="E35" s="41">
        <v>10</v>
      </c>
      <c r="F35" s="42">
        <v>989.52</v>
      </c>
      <c r="G35" s="42">
        <f t="shared" si="0"/>
        <v>5.89</v>
      </c>
      <c r="H35" s="42">
        <f t="shared" si="2"/>
        <v>117.8</v>
      </c>
      <c r="I35" s="42">
        <f t="shared" si="4"/>
        <v>145.59</v>
      </c>
    </row>
    <row r="36" spans="1:9" x14ac:dyDescent="0.25">
      <c r="A36" s="40" t="s">
        <v>35</v>
      </c>
      <c r="B36" s="41">
        <v>1</v>
      </c>
      <c r="C36" s="41">
        <f t="shared" si="3"/>
        <v>719</v>
      </c>
      <c r="D36" s="41">
        <v>662</v>
      </c>
      <c r="E36" s="41">
        <v>57</v>
      </c>
      <c r="F36" s="42">
        <v>989.52</v>
      </c>
      <c r="G36" s="42">
        <f t="shared" si="0"/>
        <v>5.89</v>
      </c>
      <c r="H36" s="42">
        <f t="shared" si="2"/>
        <v>671.46</v>
      </c>
      <c r="I36" s="42">
        <f t="shared" si="4"/>
        <v>829.86</v>
      </c>
    </row>
    <row r="37" spans="1:9" x14ac:dyDescent="0.25">
      <c r="A37" s="40" t="s">
        <v>35</v>
      </c>
      <c r="B37" s="41">
        <v>1</v>
      </c>
      <c r="C37" s="41">
        <f t="shared" si="3"/>
        <v>768</v>
      </c>
      <c r="D37" s="41">
        <v>662</v>
      </c>
      <c r="E37" s="41">
        <v>106</v>
      </c>
      <c r="F37" s="42">
        <v>989.52</v>
      </c>
      <c r="G37" s="42">
        <f t="shared" si="0"/>
        <v>5.89</v>
      </c>
      <c r="H37" s="42">
        <f t="shared" si="2"/>
        <v>1248.68</v>
      </c>
      <c r="I37" s="42">
        <f t="shared" si="4"/>
        <v>1543.24</v>
      </c>
    </row>
    <row r="38" spans="1:9" x14ac:dyDescent="0.25">
      <c r="A38" s="40" t="s">
        <v>35</v>
      </c>
      <c r="B38" s="41">
        <v>1</v>
      </c>
      <c r="C38" s="41">
        <f t="shared" si="3"/>
        <v>713</v>
      </c>
      <c r="D38" s="41">
        <v>630</v>
      </c>
      <c r="E38" s="41">
        <v>83</v>
      </c>
      <c r="F38" s="42">
        <v>870.24</v>
      </c>
      <c r="G38" s="42">
        <f t="shared" si="0"/>
        <v>5.18</v>
      </c>
      <c r="H38" s="42">
        <f t="shared" si="2"/>
        <v>859.88</v>
      </c>
      <c r="I38" s="42">
        <f t="shared" si="4"/>
        <v>1062.73</v>
      </c>
    </row>
    <row r="39" spans="1:9" x14ac:dyDescent="0.25">
      <c r="A39" s="40" t="s">
        <v>35</v>
      </c>
      <c r="B39" s="41">
        <v>1</v>
      </c>
      <c r="C39" s="41">
        <f t="shared" si="3"/>
        <v>587</v>
      </c>
      <c r="D39" s="41">
        <v>566</v>
      </c>
      <c r="E39" s="41">
        <v>21</v>
      </c>
      <c r="F39" s="42">
        <v>989.52</v>
      </c>
      <c r="G39" s="42">
        <f t="shared" si="0"/>
        <v>5.89</v>
      </c>
      <c r="H39" s="42">
        <f t="shared" si="2"/>
        <v>247.38</v>
      </c>
      <c r="I39" s="42">
        <f t="shared" si="4"/>
        <v>305.74</v>
      </c>
    </row>
    <row r="40" spans="1:9" x14ac:dyDescent="0.25">
      <c r="A40" s="40" t="s">
        <v>35</v>
      </c>
      <c r="B40" s="41">
        <v>1</v>
      </c>
      <c r="C40" s="41">
        <f t="shared" si="3"/>
        <v>548</v>
      </c>
      <c r="D40" s="41">
        <v>526</v>
      </c>
      <c r="E40" s="41">
        <v>22</v>
      </c>
      <c r="F40" s="42">
        <v>989.52</v>
      </c>
      <c r="G40" s="42">
        <f t="shared" si="0"/>
        <v>5.89</v>
      </c>
      <c r="H40" s="42">
        <f t="shared" si="2"/>
        <v>259.16000000000003</v>
      </c>
      <c r="I40" s="42">
        <f t="shared" si="4"/>
        <v>320.3</v>
      </c>
    </row>
    <row r="41" spans="1:9" x14ac:dyDescent="0.25">
      <c r="A41" s="40" t="s">
        <v>35</v>
      </c>
      <c r="B41" s="41">
        <v>1</v>
      </c>
      <c r="C41" s="41">
        <f t="shared" si="3"/>
        <v>656</v>
      </c>
      <c r="D41" s="41">
        <v>630</v>
      </c>
      <c r="E41" s="41">
        <v>26</v>
      </c>
      <c r="F41" s="42">
        <v>989.52</v>
      </c>
      <c r="G41" s="42">
        <f t="shared" si="0"/>
        <v>5.89</v>
      </c>
      <c r="H41" s="42">
        <f t="shared" si="2"/>
        <v>306.27999999999997</v>
      </c>
      <c r="I41" s="42">
        <f t="shared" si="4"/>
        <v>378.53</v>
      </c>
    </row>
    <row r="42" spans="1:9" ht="49.5" x14ac:dyDescent="0.25">
      <c r="A42" s="40" t="s">
        <v>18</v>
      </c>
      <c r="B42" s="106">
        <f>SUM(B43:B50)</f>
        <v>8</v>
      </c>
      <c r="C42" s="106">
        <f>SUM(C43:C50)</f>
        <v>4787</v>
      </c>
      <c r="D42" s="106">
        <f>SUM(D43:D50)</f>
        <v>4290</v>
      </c>
      <c r="E42" s="106">
        <f>SUM(E43:E50)</f>
        <v>497</v>
      </c>
      <c r="F42" s="106"/>
      <c r="G42" s="106"/>
      <c r="H42" s="75">
        <f>SUM(H43:H50)</f>
        <v>4294.08</v>
      </c>
      <c r="I42" s="75">
        <f>SUM(I43:I50)</f>
        <v>5307.0599999999995</v>
      </c>
    </row>
    <row r="43" spans="1:9" x14ac:dyDescent="0.25">
      <c r="A43" s="40" t="s">
        <v>497</v>
      </c>
      <c r="B43" s="41">
        <v>1</v>
      </c>
      <c r="C43" s="41">
        <f t="shared" ref="C43:C50" si="5">D43+E43</f>
        <v>672</v>
      </c>
      <c r="D43" s="41">
        <v>606</v>
      </c>
      <c r="E43" s="41">
        <v>66</v>
      </c>
      <c r="F43" s="42">
        <v>725.76</v>
      </c>
      <c r="G43" s="42">
        <f t="shared" si="0"/>
        <v>4.32</v>
      </c>
      <c r="H43" s="42">
        <f t="shared" ref="H43:H50" si="6">ROUND(E43*G43*2,2)</f>
        <v>570.24</v>
      </c>
      <c r="I43" s="42">
        <f t="shared" si="4"/>
        <v>704.76</v>
      </c>
    </row>
    <row r="44" spans="1:9" x14ac:dyDescent="0.25">
      <c r="A44" s="40" t="s">
        <v>497</v>
      </c>
      <c r="B44" s="41">
        <v>1</v>
      </c>
      <c r="C44" s="41">
        <f t="shared" si="5"/>
        <v>696</v>
      </c>
      <c r="D44" s="41">
        <v>662</v>
      </c>
      <c r="E44" s="41">
        <v>34</v>
      </c>
      <c r="F44" s="42">
        <v>725.76</v>
      </c>
      <c r="G44" s="42">
        <f t="shared" si="0"/>
        <v>4.32</v>
      </c>
      <c r="H44" s="42">
        <f t="shared" si="6"/>
        <v>293.76</v>
      </c>
      <c r="I44" s="42">
        <f t="shared" si="4"/>
        <v>363.06</v>
      </c>
    </row>
    <row r="45" spans="1:9" x14ac:dyDescent="0.25">
      <c r="A45" s="40" t="s">
        <v>497</v>
      </c>
      <c r="B45" s="41">
        <v>1</v>
      </c>
      <c r="C45" s="41">
        <f t="shared" si="5"/>
        <v>456</v>
      </c>
      <c r="D45" s="41">
        <v>438</v>
      </c>
      <c r="E45" s="41">
        <v>18</v>
      </c>
      <c r="F45" s="42">
        <v>725.76</v>
      </c>
      <c r="G45" s="42">
        <f t="shared" si="0"/>
        <v>4.32</v>
      </c>
      <c r="H45" s="42">
        <f t="shared" si="6"/>
        <v>155.52000000000001</v>
      </c>
      <c r="I45" s="42">
        <f t="shared" si="4"/>
        <v>192.21</v>
      </c>
    </row>
    <row r="46" spans="1:9" x14ac:dyDescent="0.25">
      <c r="A46" s="40" t="s">
        <v>497</v>
      </c>
      <c r="B46" s="41">
        <v>1</v>
      </c>
      <c r="C46" s="41">
        <f t="shared" si="5"/>
        <v>720</v>
      </c>
      <c r="D46" s="41">
        <v>662</v>
      </c>
      <c r="E46" s="41">
        <v>58</v>
      </c>
      <c r="F46" s="42">
        <v>725.76</v>
      </c>
      <c r="G46" s="42">
        <f t="shared" si="0"/>
        <v>4.32</v>
      </c>
      <c r="H46" s="42">
        <f t="shared" si="6"/>
        <v>501.12</v>
      </c>
      <c r="I46" s="42">
        <f t="shared" si="4"/>
        <v>619.33000000000004</v>
      </c>
    </row>
    <row r="47" spans="1:9" x14ac:dyDescent="0.25">
      <c r="A47" s="40" t="s">
        <v>497</v>
      </c>
      <c r="B47" s="41">
        <v>1</v>
      </c>
      <c r="C47" s="41">
        <f t="shared" si="5"/>
        <v>439</v>
      </c>
      <c r="D47" s="41">
        <v>382</v>
      </c>
      <c r="E47" s="41">
        <v>57</v>
      </c>
      <c r="F47" s="42">
        <v>725.76</v>
      </c>
      <c r="G47" s="42">
        <f t="shared" si="0"/>
        <v>4.32</v>
      </c>
      <c r="H47" s="42">
        <f t="shared" si="6"/>
        <v>492.48</v>
      </c>
      <c r="I47" s="42">
        <f t="shared" si="4"/>
        <v>608.66</v>
      </c>
    </row>
    <row r="48" spans="1:9" x14ac:dyDescent="0.25">
      <c r="A48" s="40" t="s">
        <v>497</v>
      </c>
      <c r="B48" s="41">
        <v>1</v>
      </c>
      <c r="C48" s="41">
        <f t="shared" si="5"/>
        <v>592</v>
      </c>
      <c r="D48" s="41">
        <v>544</v>
      </c>
      <c r="E48" s="41">
        <v>48</v>
      </c>
      <c r="F48" s="42">
        <v>725.76</v>
      </c>
      <c r="G48" s="42">
        <f t="shared" si="0"/>
        <v>4.32</v>
      </c>
      <c r="H48" s="42">
        <f t="shared" si="6"/>
        <v>414.72</v>
      </c>
      <c r="I48" s="42">
        <f t="shared" si="4"/>
        <v>512.54999999999995</v>
      </c>
    </row>
    <row r="49" spans="1:9" x14ac:dyDescent="0.25">
      <c r="A49" s="40" t="s">
        <v>497</v>
      </c>
      <c r="B49" s="41">
        <v>1</v>
      </c>
      <c r="C49" s="41">
        <f t="shared" si="5"/>
        <v>406</v>
      </c>
      <c r="D49" s="41">
        <v>334</v>
      </c>
      <c r="E49" s="41">
        <v>72</v>
      </c>
      <c r="F49" s="42">
        <v>725.76</v>
      </c>
      <c r="G49" s="42">
        <f t="shared" si="0"/>
        <v>4.32</v>
      </c>
      <c r="H49" s="42">
        <f t="shared" si="6"/>
        <v>622.08000000000004</v>
      </c>
      <c r="I49" s="42">
        <f t="shared" si="4"/>
        <v>768.83</v>
      </c>
    </row>
    <row r="50" spans="1:9" x14ac:dyDescent="0.25">
      <c r="A50" s="40" t="s">
        <v>497</v>
      </c>
      <c r="B50" s="41">
        <v>1</v>
      </c>
      <c r="C50" s="41">
        <f t="shared" si="5"/>
        <v>806</v>
      </c>
      <c r="D50" s="41">
        <v>662</v>
      </c>
      <c r="E50" s="41">
        <v>144</v>
      </c>
      <c r="F50" s="42">
        <v>725.76</v>
      </c>
      <c r="G50" s="42">
        <f t="shared" si="0"/>
        <v>4.32</v>
      </c>
      <c r="H50" s="42">
        <f t="shared" si="6"/>
        <v>1244.1600000000001</v>
      </c>
      <c r="I50" s="42">
        <f t="shared" si="4"/>
        <v>1537.66</v>
      </c>
    </row>
    <row r="51" spans="1:9" ht="36" customHeight="1" x14ac:dyDescent="0.25">
      <c r="A51" s="40" t="s">
        <v>19</v>
      </c>
      <c r="B51" s="106">
        <f>SUM(B52:B57)</f>
        <v>6</v>
      </c>
      <c r="C51" s="106">
        <f>SUM(C52:C57)</f>
        <v>4325</v>
      </c>
      <c r="D51" s="106">
        <f>SUM(D52:D57)</f>
        <v>3725</v>
      </c>
      <c r="E51" s="106">
        <f>SUM(E52:E57)</f>
        <v>600</v>
      </c>
      <c r="F51" s="106"/>
      <c r="G51" s="106"/>
      <c r="H51" s="75">
        <f>SUM(H52:H57)</f>
        <v>4020.0000000000005</v>
      </c>
      <c r="I51" s="75">
        <f>SUM(I52:I57)</f>
        <v>4968.3100000000004</v>
      </c>
    </row>
    <row r="52" spans="1:9" x14ac:dyDescent="0.25">
      <c r="A52" s="40" t="s">
        <v>23</v>
      </c>
      <c r="B52" s="41">
        <v>1</v>
      </c>
      <c r="C52" s="41">
        <f t="shared" ref="C52:C57" si="7">D52+E52</f>
        <v>797</v>
      </c>
      <c r="D52" s="41">
        <v>662</v>
      </c>
      <c r="E52" s="41">
        <v>135</v>
      </c>
      <c r="F52" s="42">
        <v>562.79999999999995</v>
      </c>
      <c r="G52" s="42">
        <f t="shared" ref="G52:G57" si="8">F52/168</f>
        <v>3.3499999999999996</v>
      </c>
      <c r="H52" s="42">
        <f t="shared" ref="H52:H57" si="9">ROUND(E52*G52*2,2)</f>
        <v>904.5</v>
      </c>
      <c r="I52" s="42">
        <f t="shared" si="4"/>
        <v>1117.8699999999999</v>
      </c>
    </row>
    <row r="53" spans="1:9" x14ac:dyDescent="0.25">
      <c r="A53" s="40" t="s">
        <v>23</v>
      </c>
      <c r="B53" s="41">
        <v>1</v>
      </c>
      <c r="C53" s="41">
        <f t="shared" si="7"/>
        <v>682</v>
      </c>
      <c r="D53" s="41">
        <v>583</v>
      </c>
      <c r="E53" s="41">
        <v>99</v>
      </c>
      <c r="F53" s="42">
        <v>562.79999999999995</v>
      </c>
      <c r="G53" s="42">
        <f t="shared" si="8"/>
        <v>3.3499999999999996</v>
      </c>
      <c r="H53" s="42">
        <f t="shared" si="9"/>
        <v>663.3</v>
      </c>
      <c r="I53" s="42">
        <f t="shared" si="4"/>
        <v>819.77</v>
      </c>
    </row>
    <row r="54" spans="1:9" x14ac:dyDescent="0.25">
      <c r="A54" s="40" t="s">
        <v>23</v>
      </c>
      <c r="B54" s="41">
        <v>1</v>
      </c>
      <c r="C54" s="41">
        <f t="shared" si="7"/>
        <v>662</v>
      </c>
      <c r="D54" s="41">
        <v>582</v>
      </c>
      <c r="E54" s="41">
        <v>80</v>
      </c>
      <c r="F54" s="42">
        <v>562.79999999999995</v>
      </c>
      <c r="G54" s="42">
        <f t="shared" si="8"/>
        <v>3.3499999999999996</v>
      </c>
      <c r="H54" s="42">
        <f t="shared" si="9"/>
        <v>536</v>
      </c>
      <c r="I54" s="42">
        <f t="shared" si="4"/>
        <v>662.44</v>
      </c>
    </row>
    <row r="55" spans="1:9" x14ac:dyDescent="0.25">
      <c r="A55" s="40" t="s">
        <v>23</v>
      </c>
      <c r="B55" s="41">
        <v>1</v>
      </c>
      <c r="C55" s="41">
        <f t="shared" si="7"/>
        <v>792</v>
      </c>
      <c r="D55" s="41">
        <v>662</v>
      </c>
      <c r="E55" s="41">
        <v>130</v>
      </c>
      <c r="F55" s="42">
        <v>562.79999999999995</v>
      </c>
      <c r="G55" s="42">
        <f t="shared" si="8"/>
        <v>3.3499999999999996</v>
      </c>
      <c r="H55" s="42">
        <f t="shared" si="9"/>
        <v>871</v>
      </c>
      <c r="I55" s="42">
        <f t="shared" si="4"/>
        <v>1076.47</v>
      </c>
    </row>
    <row r="56" spans="1:9" x14ac:dyDescent="0.25">
      <c r="A56" s="40" t="s">
        <v>23</v>
      </c>
      <c r="B56" s="41">
        <v>1</v>
      </c>
      <c r="C56" s="41">
        <f t="shared" si="7"/>
        <v>648</v>
      </c>
      <c r="D56" s="41">
        <v>574</v>
      </c>
      <c r="E56" s="41">
        <v>74</v>
      </c>
      <c r="F56" s="42">
        <v>562.79999999999995</v>
      </c>
      <c r="G56" s="42">
        <f t="shared" si="8"/>
        <v>3.3499999999999996</v>
      </c>
      <c r="H56" s="42">
        <f t="shared" si="9"/>
        <v>495.8</v>
      </c>
      <c r="I56" s="42">
        <f t="shared" si="4"/>
        <v>612.76</v>
      </c>
    </row>
    <row r="57" spans="1:9" x14ac:dyDescent="0.25">
      <c r="A57" s="40" t="s">
        <v>23</v>
      </c>
      <c r="B57" s="41">
        <v>1</v>
      </c>
      <c r="C57" s="41">
        <f t="shared" si="7"/>
        <v>744</v>
      </c>
      <c r="D57" s="41">
        <v>662</v>
      </c>
      <c r="E57" s="41">
        <v>82</v>
      </c>
      <c r="F57" s="42">
        <v>562.79999999999995</v>
      </c>
      <c r="G57" s="42">
        <f t="shared" si="8"/>
        <v>3.3499999999999996</v>
      </c>
      <c r="H57" s="42">
        <f t="shared" si="9"/>
        <v>549.4</v>
      </c>
      <c r="I57" s="42">
        <f t="shared" si="4"/>
        <v>679</v>
      </c>
    </row>
    <row r="58" spans="1:9" x14ac:dyDescent="0.25">
      <c r="B58" s="45"/>
      <c r="C58" s="45"/>
      <c r="D58" s="45"/>
      <c r="E58" s="45"/>
      <c r="F58" s="46"/>
      <c r="G58" s="46"/>
      <c r="H58" s="46"/>
      <c r="I58" s="46"/>
    </row>
    <row r="60" spans="1:9" x14ac:dyDescent="0.25">
      <c r="A60" s="47" t="s">
        <v>1</v>
      </c>
      <c r="B60" s="48"/>
      <c r="C60" s="48"/>
      <c r="D60" s="48"/>
      <c r="E60" s="48"/>
      <c r="F60" s="48"/>
      <c r="G60" s="48"/>
      <c r="H60" s="48"/>
      <c r="I60" s="48"/>
    </row>
    <row r="61" spans="1:9" ht="36" customHeight="1" x14ac:dyDescent="0.25">
      <c r="A61" s="576" t="s">
        <v>85</v>
      </c>
      <c r="B61" s="576"/>
      <c r="C61" s="576"/>
      <c r="D61" s="576"/>
      <c r="E61" s="576"/>
      <c r="F61" s="576"/>
      <c r="G61" s="576"/>
      <c r="H61" s="576"/>
      <c r="I61" s="576"/>
    </row>
    <row r="62" spans="1:9" ht="18" customHeight="1" x14ac:dyDescent="0.25">
      <c r="A62" s="49" t="s">
        <v>3</v>
      </c>
      <c r="D62" s="48"/>
      <c r="E62" s="48"/>
      <c r="F62" s="48"/>
      <c r="G62" s="48"/>
      <c r="H62" s="48"/>
      <c r="I62" s="48"/>
    </row>
    <row r="63" spans="1:9" ht="18" customHeight="1" x14ac:dyDescent="0.25">
      <c r="A63" s="48" t="s">
        <v>771</v>
      </c>
      <c r="B63" s="49"/>
      <c r="C63" s="49"/>
      <c r="D63" s="48"/>
      <c r="E63" s="48"/>
      <c r="F63" s="48"/>
      <c r="G63" s="48"/>
      <c r="H63" s="48"/>
      <c r="I63" s="48"/>
    </row>
    <row r="64" spans="1:9" ht="18" customHeight="1" x14ac:dyDescent="0.25">
      <c r="A64" s="48" t="s">
        <v>772</v>
      </c>
      <c r="B64" s="49"/>
      <c r="C64" s="49"/>
      <c r="D64" s="48"/>
      <c r="E64" s="48"/>
      <c r="F64" s="48"/>
      <c r="G64" s="48"/>
      <c r="H64" s="48"/>
      <c r="I64" s="48"/>
    </row>
    <row r="65" spans="1:9" ht="18" customHeight="1" x14ac:dyDescent="0.25">
      <c r="A65" s="48" t="s">
        <v>773</v>
      </c>
      <c r="B65" s="49"/>
      <c r="C65" s="49"/>
      <c r="D65" s="48"/>
      <c r="E65" s="48"/>
      <c r="F65" s="48"/>
      <c r="G65" s="48"/>
      <c r="H65" s="48"/>
      <c r="I65" s="48"/>
    </row>
    <row r="66" spans="1:9" ht="18" customHeight="1" x14ac:dyDescent="0.25">
      <c r="A66" s="48" t="s">
        <v>774</v>
      </c>
      <c r="B66" s="49"/>
      <c r="C66" s="49"/>
      <c r="D66" s="48"/>
      <c r="E66" s="48"/>
      <c r="F66" s="48"/>
      <c r="G66" s="48"/>
      <c r="H66" s="48"/>
      <c r="I66" s="48"/>
    </row>
    <row r="67" spans="1:9" ht="18" customHeight="1" x14ac:dyDescent="0.25">
      <c r="A67" s="48"/>
      <c r="B67" s="49"/>
      <c r="C67" s="49"/>
      <c r="D67" s="48"/>
      <c r="E67" s="48"/>
      <c r="F67" s="48"/>
      <c r="G67" s="48"/>
      <c r="H67" s="48"/>
      <c r="I67" s="48"/>
    </row>
    <row r="68" spans="1:9" ht="18" customHeight="1" x14ac:dyDescent="0.25">
      <c r="A68" s="48"/>
      <c r="B68" s="49"/>
      <c r="C68" s="49"/>
      <c r="D68" s="48"/>
      <c r="E68" s="48"/>
      <c r="F68" s="48"/>
      <c r="G68" s="48"/>
      <c r="H68" s="48"/>
      <c r="I68" s="48"/>
    </row>
  </sheetData>
  <mergeCells count="13">
    <mergeCell ref="A61:I61"/>
    <mergeCell ref="H1:I1"/>
    <mergeCell ref="A2:I2"/>
    <mergeCell ref="A7:A9"/>
    <mergeCell ref="B7:B9"/>
    <mergeCell ref="C7:E7"/>
    <mergeCell ref="F7:F9"/>
    <mergeCell ref="G7:G9"/>
    <mergeCell ref="H7:H9"/>
    <mergeCell ref="I7:I9"/>
    <mergeCell ref="C8:C9"/>
    <mergeCell ref="D8:D9"/>
    <mergeCell ref="E8:E9"/>
  </mergeCells>
  <pageMargins left="0.7" right="0.7" top="0.75" bottom="0.75" header="0.3" footer="0.3"/>
  <pageSetup orientation="portrait" horizontalDpi="90" verticalDpi="90"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59999389629810485"/>
    <pageSetUpPr fitToPage="1"/>
  </sheetPr>
  <dimension ref="A1:I16"/>
  <sheetViews>
    <sheetView zoomScale="80" zoomScaleNormal="80" workbookViewId="0">
      <selection activeCell="M15" sqref="M15"/>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0.7109375" style="32" customWidth="1"/>
    <col min="10" max="16384" width="9.140625" style="32"/>
  </cols>
  <sheetData>
    <row r="1" spans="1:9" x14ac:dyDescent="0.25">
      <c r="H1" s="579" t="s">
        <v>917</v>
      </c>
      <c r="I1" s="579"/>
    </row>
    <row r="2" spans="1:9" s="33" customFormat="1" ht="39.75" customHeight="1" x14ac:dyDescent="0.25">
      <c r="A2" s="521" t="s">
        <v>13</v>
      </c>
      <c r="B2" s="521"/>
      <c r="C2" s="521"/>
      <c r="D2" s="521"/>
      <c r="E2" s="521"/>
      <c r="F2" s="521"/>
      <c r="G2" s="521"/>
      <c r="H2" s="521"/>
      <c r="I2" s="521"/>
    </row>
    <row r="4" spans="1:9" x14ac:dyDescent="0.25">
      <c r="A4" s="32" t="s">
        <v>856</v>
      </c>
    </row>
    <row r="5" spans="1:9" x14ac:dyDescent="0.25">
      <c r="A5" s="32" t="s">
        <v>857</v>
      </c>
    </row>
    <row r="6" spans="1:9" x14ac:dyDescent="0.25">
      <c r="B6" s="434"/>
      <c r="C6" s="434"/>
      <c r="D6" s="434"/>
      <c r="E6" s="435"/>
      <c r="F6" s="434"/>
      <c r="G6" s="434"/>
      <c r="H6" s="436"/>
      <c r="I6" s="434"/>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85.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B12+B14</f>
        <v>3</v>
      </c>
      <c r="C11" s="38"/>
      <c r="D11" s="38"/>
      <c r="E11" s="38">
        <f t="shared" ref="E11:I11" si="0">E12+E14</f>
        <v>72</v>
      </c>
      <c r="F11" s="38"/>
      <c r="G11" s="38"/>
      <c r="H11" s="39">
        <f t="shared" si="0"/>
        <v>966.90000000000009</v>
      </c>
      <c r="I11" s="39">
        <f t="shared" si="0"/>
        <v>1175.06</v>
      </c>
    </row>
    <row r="12" spans="1:9" ht="37.5" customHeight="1" x14ac:dyDescent="0.25">
      <c r="A12" s="364" t="s">
        <v>16</v>
      </c>
      <c r="B12" s="365">
        <f>B13</f>
        <v>1</v>
      </c>
      <c r="C12" s="365"/>
      <c r="D12" s="365"/>
      <c r="E12" s="365">
        <f>E13</f>
        <v>24</v>
      </c>
      <c r="F12" s="366"/>
      <c r="G12" s="366"/>
      <c r="H12" s="366">
        <f>H13</f>
        <v>446.7</v>
      </c>
      <c r="I12" s="398">
        <f>I13</f>
        <v>539.48</v>
      </c>
    </row>
    <row r="13" spans="1:9" ht="18.75" customHeight="1" x14ac:dyDescent="0.25">
      <c r="A13" s="40" t="s">
        <v>83</v>
      </c>
      <c r="B13" s="41">
        <v>1</v>
      </c>
      <c r="C13" s="41">
        <f>D13+E13</f>
        <v>184</v>
      </c>
      <c r="D13" s="41">
        <v>160</v>
      </c>
      <c r="E13" s="41">
        <v>24</v>
      </c>
      <c r="F13" s="42">
        <v>1489</v>
      </c>
      <c r="G13" s="360">
        <f>F13/D13</f>
        <v>9.3062500000000004</v>
      </c>
      <c r="H13" s="360">
        <f>ROUND(E13*G13*2,2)</f>
        <v>446.7</v>
      </c>
      <c r="I13" s="437">
        <f>ROUND(H13*1.2077,2)</f>
        <v>539.48</v>
      </c>
    </row>
    <row r="14" spans="1:9" ht="49.5" customHeight="1" x14ac:dyDescent="0.25">
      <c r="A14" s="364" t="s">
        <v>17</v>
      </c>
      <c r="B14" s="365">
        <f>SUM(B15:B16)</f>
        <v>2</v>
      </c>
      <c r="C14" s="365"/>
      <c r="D14" s="365"/>
      <c r="E14" s="365">
        <f>SUM(E15:E16)</f>
        <v>48</v>
      </c>
      <c r="F14" s="366"/>
      <c r="G14" s="366"/>
      <c r="H14" s="366">
        <f>SUM(H15:H16)</f>
        <v>520.20000000000005</v>
      </c>
      <c r="I14" s="366">
        <f>SUM(I15:I16)</f>
        <v>635.57999999999993</v>
      </c>
    </row>
    <row r="15" spans="1:9" x14ac:dyDescent="0.25">
      <c r="A15" s="40" t="s">
        <v>84</v>
      </c>
      <c r="B15" s="41">
        <v>1</v>
      </c>
      <c r="C15" s="41">
        <f>D15+E15</f>
        <v>184</v>
      </c>
      <c r="D15" s="41">
        <v>160</v>
      </c>
      <c r="E15" s="41">
        <v>24</v>
      </c>
      <c r="F15" s="42">
        <v>867</v>
      </c>
      <c r="G15" s="360">
        <f>F15/D15</f>
        <v>5.4187500000000002</v>
      </c>
      <c r="H15" s="360">
        <f>ROUND(E15*G15*2,2)</f>
        <v>260.10000000000002</v>
      </c>
      <c r="I15" s="437">
        <f>ROUND(H15*1.2077,2)</f>
        <v>314.12</v>
      </c>
    </row>
    <row r="16" spans="1:9" x14ac:dyDescent="0.25">
      <c r="A16" s="40" t="s">
        <v>84</v>
      </c>
      <c r="B16" s="41">
        <v>1</v>
      </c>
      <c r="C16" s="41">
        <f>D16+E16</f>
        <v>184</v>
      </c>
      <c r="D16" s="41">
        <v>160</v>
      </c>
      <c r="E16" s="41">
        <v>24</v>
      </c>
      <c r="F16" s="42">
        <v>867</v>
      </c>
      <c r="G16" s="360">
        <f t="shared" ref="G16" si="1">F16/D16</f>
        <v>5.4187500000000002</v>
      </c>
      <c r="H16" s="360">
        <f>ROUND(E16*G16*2,2)</f>
        <v>260.10000000000002</v>
      </c>
      <c r="I16" s="437">
        <f>ROUND(H16*1.2359,2)</f>
        <v>321.45999999999998</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50" orientation="landscape"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tint="0.59999389629810485"/>
    <pageSetUpPr fitToPage="1"/>
  </sheetPr>
  <dimension ref="A1:K14"/>
  <sheetViews>
    <sheetView zoomScale="85" zoomScaleNormal="85" workbookViewId="0">
      <selection activeCell="I17" sqref="I17"/>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1" width="15.85546875" style="32" customWidth="1"/>
    <col min="12" max="16384" width="9.140625" style="32"/>
  </cols>
  <sheetData>
    <row r="1" spans="1:11" x14ac:dyDescent="0.25">
      <c r="H1" s="579" t="s">
        <v>918</v>
      </c>
      <c r="I1" s="579"/>
    </row>
    <row r="2" spans="1:11" s="33" customFormat="1" ht="39.75" customHeight="1" x14ac:dyDescent="0.25">
      <c r="A2" s="521" t="s">
        <v>13</v>
      </c>
      <c r="B2" s="521"/>
      <c r="C2" s="521"/>
      <c r="D2" s="521"/>
      <c r="E2" s="521"/>
      <c r="F2" s="521"/>
      <c r="G2" s="521"/>
      <c r="H2" s="521"/>
      <c r="I2" s="521"/>
    </row>
    <row r="4" spans="1:11" x14ac:dyDescent="0.25">
      <c r="A4" s="32" t="s">
        <v>856</v>
      </c>
    </row>
    <row r="5" spans="1:11" x14ac:dyDescent="0.25">
      <c r="A5" s="32" t="s">
        <v>823</v>
      </c>
    </row>
    <row r="6" spans="1:11" x14ac:dyDescent="0.25">
      <c r="B6" s="359"/>
      <c r="C6" s="359"/>
      <c r="D6" s="359"/>
      <c r="E6" s="371"/>
      <c r="F6" s="359"/>
      <c r="G6" s="359"/>
      <c r="H6" s="358"/>
      <c r="I6" s="359"/>
    </row>
    <row r="7" spans="1:11" ht="45.75" customHeight="1" x14ac:dyDescent="0.25">
      <c r="A7" s="553"/>
      <c r="B7" s="553" t="s">
        <v>6</v>
      </c>
      <c r="C7" s="549" t="s">
        <v>8</v>
      </c>
      <c r="D7" s="549"/>
      <c r="E7" s="549"/>
      <c r="F7" s="549" t="s">
        <v>4</v>
      </c>
      <c r="G7" s="549" t="s">
        <v>79</v>
      </c>
      <c r="H7" s="554" t="s">
        <v>9</v>
      </c>
      <c r="I7" s="555" t="s">
        <v>2</v>
      </c>
    </row>
    <row r="8" spans="1:11" ht="24" customHeight="1" x14ac:dyDescent="0.25">
      <c r="A8" s="553"/>
      <c r="B8" s="553"/>
      <c r="C8" s="547" t="s">
        <v>14</v>
      </c>
      <c r="D8" s="547" t="s">
        <v>80</v>
      </c>
      <c r="E8" s="549" t="s">
        <v>10</v>
      </c>
      <c r="F8" s="549"/>
      <c r="G8" s="549"/>
      <c r="H8" s="554"/>
      <c r="I8" s="555"/>
    </row>
    <row r="9" spans="1:11" ht="115.5" customHeight="1" x14ac:dyDescent="0.25">
      <c r="A9" s="553"/>
      <c r="B9" s="553"/>
      <c r="C9" s="548"/>
      <c r="D9" s="548"/>
      <c r="E9" s="549"/>
      <c r="F9" s="549"/>
      <c r="G9" s="549"/>
      <c r="H9" s="554"/>
      <c r="I9" s="555"/>
    </row>
    <row r="10" spans="1:11" ht="20.25" customHeight="1" x14ac:dyDescent="0.25">
      <c r="A10" s="36">
        <v>1</v>
      </c>
      <c r="B10" s="36">
        <v>6</v>
      </c>
      <c r="C10" s="36" t="s">
        <v>81</v>
      </c>
      <c r="D10" s="36">
        <v>8</v>
      </c>
      <c r="E10" s="36">
        <v>9</v>
      </c>
      <c r="F10" s="36">
        <v>11</v>
      </c>
      <c r="G10" s="36">
        <v>12</v>
      </c>
      <c r="H10" s="36">
        <v>13</v>
      </c>
      <c r="I10" s="36" t="s">
        <v>82</v>
      </c>
    </row>
    <row r="11" spans="1:11" s="33" customFormat="1" ht="26.25" customHeight="1" x14ac:dyDescent="0.25">
      <c r="A11" s="37" t="s">
        <v>0</v>
      </c>
      <c r="B11" s="38">
        <f>B12</f>
        <v>2</v>
      </c>
      <c r="C11" s="38"/>
      <c r="D11" s="38"/>
      <c r="E11" s="38">
        <f t="shared" ref="E11:I11" si="0">E12</f>
        <v>56</v>
      </c>
      <c r="F11" s="38"/>
      <c r="G11" s="38"/>
      <c r="H11" s="39">
        <f t="shared" si="0"/>
        <v>618.70000000000005</v>
      </c>
      <c r="I11" s="39">
        <f t="shared" si="0"/>
        <v>764.66</v>
      </c>
    </row>
    <row r="12" spans="1:11" ht="49.5" customHeight="1" x14ac:dyDescent="0.25">
      <c r="A12" s="364" t="s">
        <v>17</v>
      </c>
      <c r="B12" s="365">
        <f>SUM(B13:B14)</f>
        <v>2</v>
      </c>
      <c r="C12" s="365"/>
      <c r="D12" s="365"/>
      <c r="E12" s="365">
        <f>SUM(E13:E14)</f>
        <v>56</v>
      </c>
      <c r="F12" s="366"/>
      <c r="G12" s="366"/>
      <c r="H12" s="366">
        <f>SUM(H13:H14)</f>
        <v>618.70000000000005</v>
      </c>
      <c r="I12" s="366">
        <f>SUM(I13:I14)</f>
        <v>764.66</v>
      </c>
    </row>
    <row r="13" spans="1:11" x14ac:dyDescent="0.25">
      <c r="A13" s="40" t="s">
        <v>84</v>
      </c>
      <c r="B13" s="41">
        <v>1</v>
      </c>
      <c r="C13" s="41">
        <f>D13+E13</f>
        <v>168</v>
      </c>
      <c r="D13" s="41">
        <v>160</v>
      </c>
      <c r="E13" s="41">
        <v>8</v>
      </c>
      <c r="F13" s="42">
        <v>985</v>
      </c>
      <c r="G13" s="360">
        <f>F13/D13</f>
        <v>6.15625</v>
      </c>
      <c r="H13" s="360">
        <f>ROUND(E13*G13*2,2)</f>
        <v>98.5</v>
      </c>
      <c r="I13" s="437">
        <f>ROUND(H13*1.2359,2)</f>
        <v>121.74</v>
      </c>
      <c r="K13" s="46"/>
    </row>
    <row r="14" spans="1:11" x14ac:dyDescent="0.25">
      <c r="A14" s="40" t="s">
        <v>84</v>
      </c>
      <c r="B14" s="41">
        <v>1</v>
      </c>
      <c r="C14" s="41">
        <f>D14+E14</f>
        <v>208</v>
      </c>
      <c r="D14" s="41">
        <v>160</v>
      </c>
      <c r="E14" s="41">
        <v>48</v>
      </c>
      <c r="F14" s="42">
        <v>867</v>
      </c>
      <c r="G14" s="360">
        <f t="shared" ref="G14" si="1">F14/D14</f>
        <v>5.4187500000000002</v>
      </c>
      <c r="H14" s="360">
        <f>ROUND(E14*G14*2,2)</f>
        <v>520.20000000000005</v>
      </c>
      <c r="I14" s="437">
        <f>ROUND(H14*1.2359,2)</f>
        <v>642.91999999999996</v>
      </c>
      <c r="K14" s="46"/>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I56"/>
  <sheetViews>
    <sheetView workbookViewId="0">
      <selection activeCell="M14" sqref="M14"/>
    </sheetView>
  </sheetViews>
  <sheetFormatPr defaultColWidth="9.140625" defaultRowHeight="16.5" x14ac:dyDescent="0.25"/>
  <cols>
    <col min="1" max="1" width="47.140625" style="51" customWidth="1"/>
    <col min="2" max="2" width="15.28515625" style="51" customWidth="1"/>
    <col min="3" max="3" width="11.5703125" style="51" customWidth="1"/>
    <col min="4" max="4" width="12.140625" style="51" customWidth="1"/>
    <col min="5" max="5" width="18.42578125" style="51" customWidth="1"/>
    <col min="6" max="6" width="11.85546875" style="51" customWidth="1"/>
    <col min="7" max="7" width="17.42578125" style="51" customWidth="1"/>
    <col min="8" max="8" width="18.28515625" style="51" customWidth="1"/>
    <col min="9" max="9" width="16.42578125" style="51" customWidth="1"/>
    <col min="10" max="16384" width="9.140625" style="51"/>
  </cols>
  <sheetData>
    <row r="1" spans="1:9" x14ac:dyDescent="0.25">
      <c r="H1" s="531" t="s">
        <v>892</v>
      </c>
      <c r="I1" s="531"/>
    </row>
    <row r="2" spans="1:9" s="52" customFormat="1" ht="39.75" customHeight="1" x14ac:dyDescent="0.25">
      <c r="A2" s="532" t="s">
        <v>87</v>
      </c>
      <c r="B2" s="532"/>
      <c r="C2" s="532"/>
      <c r="D2" s="532"/>
      <c r="E2" s="532"/>
      <c r="F2" s="532"/>
      <c r="G2" s="532"/>
      <c r="H2" s="532"/>
      <c r="I2" s="532"/>
    </row>
    <row r="4" spans="1:9" x14ac:dyDescent="0.25">
      <c r="A4" s="51" t="s">
        <v>820</v>
      </c>
    </row>
    <row r="5" spans="1:9" x14ac:dyDescent="0.25">
      <c r="A5" s="51" t="s">
        <v>821</v>
      </c>
    </row>
    <row r="6" spans="1:9" x14ac:dyDescent="0.25">
      <c r="E6" s="53"/>
      <c r="H6" s="54"/>
    </row>
    <row r="7" spans="1:9" ht="45.75" customHeight="1" x14ac:dyDescent="0.25">
      <c r="A7" s="537"/>
      <c r="B7" s="537" t="s">
        <v>6</v>
      </c>
      <c r="C7" s="538" t="s">
        <v>8</v>
      </c>
      <c r="D7" s="538"/>
      <c r="E7" s="538"/>
      <c r="F7" s="538" t="s">
        <v>4</v>
      </c>
      <c r="G7" s="538" t="s">
        <v>79</v>
      </c>
      <c r="H7" s="539" t="s">
        <v>88</v>
      </c>
      <c r="I7" s="540" t="s">
        <v>89</v>
      </c>
    </row>
    <row r="8" spans="1:9" ht="24" customHeight="1" x14ac:dyDescent="0.25">
      <c r="A8" s="537"/>
      <c r="B8" s="537"/>
      <c r="C8" s="541" t="s">
        <v>14</v>
      </c>
      <c r="D8" s="541" t="s">
        <v>90</v>
      </c>
      <c r="E8" s="538" t="s">
        <v>91</v>
      </c>
      <c r="F8" s="538"/>
      <c r="G8" s="538"/>
      <c r="H8" s="539"/>
      <c r="I8" s="540"/>
    </row>
    <row r="9" spans="1:9" ht="61.5" customHeight="1" x14ac:dyDescent="0.25">
      <c r="A9" s="537"/>
      <c r="B9" s="537"/>
      <c r="C9" s="542"/>
      <c r="D9" s="542"/>
      <c r="E9" s="538"/>
      <c r="F9" s="538"/>
      <c r="G9" s="538"/>
      <c r="H9" s="539"/>
      <c r="I9" s="540"/>
    </row>
    <row r="10" spans="1:9" ht="20.25" customHeight="1" x14ac:dyDescent="0.25">
      <c r="A10" s="55">
        <v>1</v>
      </c>
      <c r="B10" s="55">
        <v>6</v>
      </c>
      <c r="C10" s="55" t="s">
        <v>81</v>
      </c>
      <c r="D10" s="55">
        <v>8</v>
      </c>
      <c r="E10" s="55">
        <v>9</v>
      </c>
      <c r="F10" s="55">
        <v>11</v>
      </c>
      <c r="G10" s="55">
        <v>12</v>
      </c>
      <c r="H10" s="55">
        <v>13</v>
      </c>
      <c r="I10" s="55" t="s">
        <v>92</v>
      </c>
    </row>
    <row r="11" spans="1:9" s="52" customFormat="1" x14ac:dyDescent="0.25">
      <c r="A11" s="56" t="s">
        <v>0</v>
      </c>
      <c r="B11" s="57">
        <f>SUM(B12,B16,B23)</f>
        <v>32</v>
      </c>
      <c r="C11" s="57"/>
      <c r="D11" s="57"/>
      <c r="E11" s="57">
        <f t="shared" ref="E11:I11" si="0">SUM(E12,E16,E23)</f>
        <v>488</v>
      </c>
      <c r="F11" s="57"/>
      <c r="G11" s="57"/>
      <c r="H11" s="57">
        <f t="shared" si="0"/>
        <v>9680.66</v>
      </c>
      <c r="I11" s="58">
        <f t="shared" si="0"/>
        <v>11964.34</v>
      </c>
    </row>
    <row r="12" spans="1:9" ht="33" x14ac:dyDescent="0.25">
      <c r="A12" s="274" t="s">
        <v>93</v>
      </c>
      <c r="B12" s="60">
        <f>COUNTA(A13:A15)</f>
        <v>3</v>
      </c>
      <c r="C12" s="62"/>
      <c r="D12" s="62"/>
      <c r="E12" s="61">
        <f t="shared" ref="E12:H12" si="1">SUM(E13:E15)</f>
        <v>54</v>
      </c>
      <c r="F12" s="62"/>
      <c r="G12" s="62"/>
      <c r="H12" s="62">
        <f t="shared" si="1"/>
        <v>1654.7800000000002</v>
      </c>
      <c r="I12" s="62">
        <f>SUM(I13:I15)</f>
        <v>2045.1399999999999</v>
      </c>
    </row>
    <row r="13" spans="1:9" ht="18.75" customHeight="1" x14ac:dyDescent="0.25">
      <c r="A13" s="63" t="s">
        <v>94</v>
      </c>
      <c r="B13" s="64"/>
      <c r="C13" s="64">
        <f>D13+E13</f>
        <v>172</v>
      </c>
      <c r="D13" s="64">
        <v>160</v>
      </c>
      <c r="E13" s="64">
        <v>12</v>
      </c>
      <c r="F13" s="65">
        <v>4264.2</v>
      </c>
      <c r="G13" s="65">
        <f t="shared" ref="G13:G46" si="2">F13/160</f>
        <v>26.651249999999997</v>
      </c>
      <c r="H13" s="65">
        <f>ROUND(G13*E13*2,2)</f>
        <v>639.63</v>
      </c>
      <c r="I13" s="65">
        <f>ROUND(H13*1.2359,2)</f>
        <v>790.52</v>
      </c>
    </row>
    <row r="14" spans="1:9" ht="18.75" customHeight="1" x14ac:dyDescent="0.25">
      <c r="A14" s="63" t="s">
        <v>95</v>
      </c>
      <c r="B14" s="64"/>
      <c r="C14" s="64">
        <f t="shared" ref="C14:C15" si="3">D14+E14</f>
        <v>170</v>
      </c>
      <c r="D14" s="64">
        <v>160</v>
      </c>
      <c r="E14" s="64">
        <v>10</v>
      </c>
      <c r="F14" s="65">
        <v>2794.5</v>
      </c>
      <c r="G14" s="65">
        <f t="shared" si="2"/>
        <v>17.465624999999999</v>
      </c>
      <c r="H14" s="65">
        <f t="shared" ref="H14:H15" si="4">ROUND(G14*E14*2,2)</f>
        <v>349.31</v>
      </c>
      <c r="I14" s="65">
        <f t="shared" ref="I14:I22" si="5">ROUND(H14*1.2359,2)</f>
        <v>431.71</v>
      </c>
    </row>
    <row r="15" spans="1:9" ht="18.75" customHeight="1" x14ac:dyDescent="0.25">
      <c r="A15" s="63" t="s">
        <v>96</v>
      </c>
      <c r="B15" s="64"/>
      <c r="C15" s="64">
        <f t="shared" si="3"/>
        <v>192</v>
      </c>
      <c r="D15" s="64">
        <v>160</v>
      </c>
      <c r="E15" s="64">
        <v>32</v>
      </c>
      <c r="F15" s="65">
        <v>1664.6</v>
      </c>
      <c r="G15" s="65">
        <f t="shared" si="2"/>
        <v>10.403749999999999</v>
      </c>
      <c r="H15" s="65">
        <f t="shared" si="4"/>
        <v>665.84</v>
      </c>
      <c r="I15" s="65">
        <f t="shared" si="5"/>
        <v>822.91</v>
      </c>
    </row>
    <row r="16" spans="1:9" ht="49.5" customHeight="1" x14ac:dyDescent="0.25">
      <c r="A16" s="274" t="s">
        <v>17</v>
      </c>
      <c r="B16" s="60">
        <f>COUNTA(A17:A22)</f>
        <v>6</v>
      </c>
      <c r="C16" s="62"/>
      <c r="D16" s="62"/>
      <c r="E16" s="61">
        <f t="shared" ref="E16:H16" si="6">SUM(E17:E22)</f>
        <v>130</v>
      </c>
      <c r="F16" s="62"/>
      <c r="G16" s="65"/>
      <c r="H16" s="62">
        <f t="shared" si="6"/>
        <v>2692.75</v>
      </c>
      <c r="I16" s="62">
        <f>SUM(I17:I22)</f>
        <v>3327.98</v>
      </c>
    </row>
    <row r="17" spans="1:9" x14ac:dyDescent="0.25">
      <c r="A17" s="63" t="s">
        <v>97</v>
      </c>
      <c r="B17" s="64"/>
      <c r="C17" s="64">
        <f t="shared" ref="C17:C22" si="7">D17+E17</f>
        <v>176</v>
      </c>
      <c r="D17" s="64">
        <v>160</v>
      </c>
      <c r="E17" s="64">
        <v>16</v>
      </c>
      <c r="F17" s="65">
        <v>2484</v>
      </c>
      <c r="G17" s="65">
        <f t="shared" si="2"/>
        <v>15.525</v>
      </c>
      <c r="H17" s="65">
        <f>ROUND(G17*E17*2,2)</f>
        <v>496.8</v>
      </c>
      <c r="I17" s="65">
        <f t="shared" si="5"/>
        <v>614</v>
      </c>
    </row>
    <row r="18" spans="1:9" ht="17.25" customHeight="1" x14ac:dyDescent="0.25">
      <c r="A18" s="63" t="s">
        <v>98</v>
      </c>
      <c r="B18" s="64"/>
      <c r="C18" s="64">
        <f t="shared" si="7"/>
        <v>170</v>
      </c>
      <c r="D18" s="64">
        <v>160</v>
      </c>
      <c r="E18" s="64">
        <v>10</v>
      </c>
      <c r="F18" s="65">
        <v>2484</v>
      </c>
      <c r="G18" s="65">
        <f t="shared" si="2"/>
        <v>15.525</v>
      </c>
      <c r="H18" s="65">
        <f t="shared" ref="H18:H22" si="8">ROUND(G18*E18*2,2)</f>
        <v>310.5</v>
      </c>
      <c r="I18" s="65">
        <f t="shared" si="5"/>
        <v>383.75</v>
      </c>
    </row>
    <row r="19" spans="1:9" ht="17.25" customHeight="1" x14ac:dyDescent="0.25">
      <c r="A19" s="63" t="s">
        <v>99</v>
      </c>
      <c r="B19" s="64"/>
      <c r="C19" s="64">
        <f t="shared" si="7"/>
        <v>192</v>
      </c>
      <c r="D19" s="64">
        <v>160</v>
      </c>
      <c r="E19" s="64">
        <v>32</v>
      </c>
      <c r="F19" s="65">
        <v>1440</v>
      </c>
      <c r="G19" s="65">
        <f t="shared" si="2"/>
        <v>9</v>
      </c>
      <c r="H19" s="65">
        <f t="shared" si="8"/>
        <v>576</v>
      </c>
      <c r="I19" s="65">
        <f t="shared" si="5"/>
        <v>711.88</v>
      </c>
    </row>
    <row r="20" spans="1:9" x14ac:dyDescent="0.25">
      <c r="A20" s="63" t="s">
        <v>100</v>
      </c>
      <c r="B20" s="64"/>
      <c r="C20" s="64">
        <f t="shared" si="7"/>
        <v>192</v>
      </c>
      <c r="D20" s="64">
        <v>160</v>
      </c>
      <c r="E20" s="64">
        <v>32</v>
      </c>
      <c r="F20" s="65">
        <v>1242</v>
      </c>
      <c r="G20" s="65">
        <f t="shared" si="2"/>
        <v>7.7625000000000002</v>
      </c>
      <c r="H20" s="65">
        <f t="shared" si="8"/>
        <v>496.8</v>
      </c>
      <c r="I20" s="65">
        <f t="shared" si="5"/>
        <v>614</v>
      </c>
    </row>
    <row r="21" spans="1:9" x14ac:dyDescent="0.25">
      <c r="A21" s="63" t="s">
        <v>101</v>
      </c>
      <c r="B21" s="64"/>
      <c r="C21" s="64">
        <f t="shared" si="7"/>
        <v>192</v>
      </c>
      <c r="D21" s="64">
        <v>160</v>
      </c>
      <c r="E21" s="64">
        <v>32</v>
      </c>
      <c r="F21" s="65">
        <v>1540</v>
      </c>
      <c r="G21" s="65">
        <f t="shared" si="2"/>
        <v>9.625</v>
      </c>
      <c r="H21" s="65">
        <f t="shared" si="8"/>
        <v>616</v>
      </c>
      <c r="I21" s="65">
        <f t="shared" si="5"/>
        <v>761.31</v>
      </c>
    </row>
    <row r="22" spans="1:9" x14ac:dyDescent="0.25">
      <c r="A22" s="63" t="s">
        <v>102</v>
      </c>
      <c r="B22" s="64"/>
      <c r="C22" s="64">
        <f t="shared" si="7"/>
        <v>168</v>
      </c>
      <c r="D22" s="64">
        <v>160</v>
      </c>
      <c r="E22" s="64">
        <v>8</v>
      </c>
      <c r="F22" s="65">
        <v>1966.5</v>
      </c>
      <c r="G22" s="65">
        <f t="shared" si="2"/>
        <v>12.290625</v>
      </c>
      <c r="H22" s="65">
        <f t="shared" si="8"/>
        <v>196.65</v>
      </c>
      <c r="I22" s="65">
        <f t="shared" si="5"/>
        <v>243.04</v>
      </c>
    </row>
    <row r="23" spans="1:9" ht="33" x14ac:dyDescent="0.25">
      <c r="A23" s="274" t="s">
        <v>19</v>
      </c>
      <c r="B23" s="60">
        <f>COUNTA(A24:A46)</f>
        <v>23</v>
      </c>
      <c r="C23" s="62"/>
      <c r="D23" s="62"/>
      <c r="E23" s="61">
        <f t="shared" ref="E23:H23" si="9">SUM(E24:E46)</f>
        <v>304</v>
      </c>
      <c r="F23" s="62"/>
      <c r="G23" s="65"/>
      <c r="H23" s="62">
        <f t="shared" si="9"/>
        <v>5333.13</v>
      </c>
      <c r="I23" s="62">
        <f>SUM(I24:I46)</f>
        <v>6591.2199999999993</v>
      </c>
    </row>
    <row r="24" spans="1:9" x14ac:dyDescent="0.25">
      <c r="A24" s="66" t="s">
        <v>104</v>
      </c>
      <c r="B24" s="64"/>
      <c r="C24" s="64">
        <f t="shared" ref="C24:C46" si="10">D24+E24</f>
        <v>168</v>
      </c>
      <c r="D24" s="64">
        <v>160</v>
      </c>
      <c r="E24" s="64">
        <v>8</v>
      </c>
      <c r="F24" s="65">
        <v>1900</v>
      </c>
      <c r="G24" s="65">
        <f t="shared" si="2"/>
        <v>11.875</v>
      </c>
      <c r="H24" s="65">
        <f>ROUND(G24*E24*2,2)</f>
        <v>190</v>
      </c>
      <c r="I24" s="65">
        <f t="shared" ref="I24:I46" si="11">ROUND(H24*1.2359,2)</f>
        <v>234.82</v>
      </c>
    </row>
    <row r="25" spans="1:9" x14ac:dyDescent="0.25">
      <c r="A25" s="66" t="s">
        <v>105</v>
      </c>
      <c r="B25" s="64"/>
      <c r="C25" s="64">
        <f t="shared" si="10"/>
        <v>168</v>
      </c>
      <c r="D25" s="64">
        <v>160</v>
      </c>
      <c r="E25" s="64">
        <v>8</v>
      </c>
      <c r="F25" s="65">
        <v>1100</v>
      </c>
      <c r="G25" s="65">
        <f t="shared" si="2"/>
        <v>6.875</v>
      </c>
      <c r="H25" s="65">
        <f t="shared" ref="H25:H46" si="12">ROUND(G25*E25*2,2)</f>
        <v>110</v>
      </c>
      <c r="I25" s="65">
        <f t="shared" si="11"/>
        <v>135.94999999999999</v>
      </c>
    </row>
    <row r="26" spans="1:9" x14ac:dyDescent="0.25">
      <c r="A26" s="66" t="s">
        <v>106</v>
      </c>
      <c r="B26" s="64"/>
      <c r="C26" s="64">
        <f t="shared" si="10"/>
        <v>168</v>
      </c>
      <c r="D26" s="64">
        <v>160</v>
      </c>
      <c r="E26" s="64">
        <v>8</v>
      </c>
      <c r="F26" s="65">
        <v>1400</v>
      </c>
      <c r="G26" s="65">
        <f t="shared" si="2"/>
        <v>8.75</v>
      </c>
      <c r="H26" s="65">
        <f t="shared" si="12"/>
        <v>140</v>
      </c>
      <c r="I26" s="65">
        <f t="shared" si="11"/>
        <v>173.03</v>
      </c>
    </row>
    <row r="27" spans="1:9" x14ac:dyDescent="0.25">
      <c r="A27" s="66" t="s">
        <v>107</v>
      </c>
      <c r="B27" s="64"/>
      <c r="C27" s="64">
        <f t="shared" si="10"/>
        <v>181</v>
      </c>
      <c r="D27" s="64">
        <v>160</v>
      </c>
      <c r="E27" s="64">
        <v>21</v>
      </c>
      <c r="F27" s="65">
        <v>1400</v>
      </c>
      <c r="G27" s="65">
        <f t="shared" si="2"/>
        <v>8.75</v>
      </c>
      <c r="H27" s="65">
        <f t="shared" si="12"/>
        <v>367.5</v>
      </c>
      <c r="I27" s="65">
        <f t="shared" si="11"/>
        <v>454.19</v>
      </c>
    </row>
    <row r="28" spans="1:9" x14ac:dyDescent="0.25">
      <c r="A28" s="66" t="s">
        <v>108</v>
      </c>
      <c r="B28" s="64"/>
      <c r="C28" s="64">
        <f t="shared" si="10"/>
        <v>180</v>
      </c>
      <c r="D28" s="64">
        <v>160</v>
      </c>
      <c r="E28" s="64">
        <v>20</v>
      </c>
      <c r="F28" s="65">
        <v>1350</v>
      </c>
      <c r="G28" s="65">
        <f t="shared" si="2"/>
        <v>8.4375</v>
      </c>
      <c r="H28" s="65">
        <f t="shared" si="12"/>
        <v>337.5</v>
      </c>
      <c r="I28" s="65">
        <f t="shared" si="11"/>
        <v>417.12</v>
      </c>
    </row>
    <row r="29" spans="1:9" x14ac:dyDescent="0.25">
      <c r="A29" s="66" t="s">
        <v>109</v>
      </c>
      <c r="B29" s="64"/>
      <c r="C29" s="64">
        <f t="shared" si="10"/>
        <v>168</v>
      </c>
      <c r="D29" s="64">
        <v>160</v>
      </c>
      <c r="E29" s="64">
        <v>8</v>
      </c>
      <c r="F29" s="65">
        <v>2700</v>
      </c>
      <c r="G29" s="65">
        <f t="shared" si="2"/>
        <v>16.875</v>
      </c>
      <c r="H29" s="65">
        <f t="shared" si="12"/>
        <v>270</v>
      </c>
      <c r="I29" s="65">
        <f t="shared" si="11"/>
        <v>333.69</v>
      </c>
    </row>
    <row r="30" spans="1:9" x14ac:dyDescent="0.25">
      <c r="A30" s="66" t="s">
        <v>110</v>
      </c>
      <c r="B30" s="64"/>
      <c r="C30" s="64">
        <f t="shared" si="10"/>
        <v>164</v>
      </c>
      <c r="D30" s="64">
        <v>160</v>
      </c>
      <c r="E30" s="64">
        <v>4</v>
      </c>
      <c r="F30" s="65">
        <v>1500</v>
      </c>
      <c r="G30" s="65">
        <f t="shared" si="2"/>
        <v>9.375</v>
      </c>
      <c r="H30" s="65">
        <f t="shared" si="12"/>
        <v>75</v>
      </c>
      <c r="I30" s="65">
        <f t="shared" si="11"/>
        <v>92.69</v>
      </c>
    </row>
    <row r="31" spans="1:9" x14ac:dyDescent="0.25">
      <c r="A31" s="66" t="s">
        <v>111</v>
      </c>
      <c r="B31" s="64"/>
      <c r="C31" s="64">
        <f t="shared" si="10"/>
        <v>164</v>
      </c>
      <c r="D31" s="64">
        <v>160</v>
      </c>
      <c r="E31" s="64">
        <v>4</v>
      </c>
      <c r="F31" s="65">
        <v>1300</v>
      </c>
      <c r="G31" s="65">
        <f t="shared" si="2"/>
        <v>8.125</v>
      </c>
      <c r="H31" s="65">
        <f t="shared" si="12"/>
        <v>65</v>
      </c>
      <c r="I31" s="65">
        <f t="shared" si="11"/>
        <v>80.33</v>
      </c>
    </row>
    <row r="32" spans="1:9" x14ac:dyDescent="0.25">
      <c r="A32" s="66" t="s">
        <v>112</v>
      </c>
      <c r="B32" s="64"/>
      <c r="C32" s="64">
        <f t="shared" si="10"/>
        <v>168</v>
      </c>
      <c r="D32" s="64">
        <v>160</v>
      </c>
      <c r="E32" s="64">
        <v>8</v>
      </c>
      <c r="F32" s="65">
        <v>1000</v>
      </c>
      <c r="G32" s="65">
        <f t="shared" si="2"/>
        <v>6.25</v>
      </c>
      <c r="H32" s="65">
        <f t="shared" si="12"/>
        <v>100</v>
      </c>
      <c r="I32" s="65">
        <f t="shared" si="11"/>
        <v>123.59</v>
      </c>
    </row>
    <row r="33" spans="1:9" x14ac:dyDescent="0.25">
      <c r="A33" s="66" t="s">
        <v>113</v>
      </c>
      <c r="B33" s="64"/>
      <c r="C33" s="64">
        <f t="shared" si="10"/>
        <v>164</v>
      </c>
      <c r="D33" s="64">
        <v>160</v>
      </c>
      <c r="E33" s="64">
        <v>4</v>
      </c>
      <c r="F33" s="65">
        <v>1000</v>
      </c>
      <c r="G33" s="65">
        <f t="shared" si="2"/>
        <v>6.25</v>
      </c>
      <c r="H33" s="65">
        <f t="shared" si="12"/>
        <v>50</v>
      </c>
      <c r="I33" s="65">
        <f t="shared" si="11"/>
        <v>61.8</v>
      </c>
    </row>
    <row r="34" spans="1:9" x14ac:dyDescent="0.25">
      <c r="A34" s="66" t="s">
        <v>113</v>
      </c>
      <c r="B34" s="64"/>
      <c r="C34" s="64">
        <f t="shared" si="10"/>
        <v>168</v>
      </c>
      <c r="D34" s="64">
        <v>160</v>
      </c>
      <c r="E34" s="64">
        <v>8</v>
      </c>
      <c r="F34" s="65">
        <v>1000</v>
      </c>
      <c r="G34" s="65">
        <f t="shared" si="2"/>
        <v>6.25</v>
      </c>
      <c r="H34" s="65">
        <f t="shared" si="12"/>
        <v>100</v>
      </c>
      <c r="I34" s="65">
        <f t="shared" si="11"/>
        <v>123.59</v>
      </c>
    </row>
    <row r="35" spans="1:9" x14ac:dyDescent="0.25">
      <c r="A35" s="66" t="s">
        <v>113</v>
      </c>
      <c r="B35" s="64"/>
      <c r="C35" s="64">
        <f t="shared" si="10"/>
        <v>164</v>
      </c>
      <c r="D35" s="64">
        <v>160</v>
      </c>
      <c r="E35" s="64">
        <v>4</v>
      </c>
      <c r="F35" s="65">
        <v>1000</v>
      </c>
      <c r="G35" s="65">
        <f t="shared" si="2"/>
        <v>6.25</v>
      </c>
      <c r="H35" s="65">
        <f t="shared" si="12"/>
        <v>50</v>
      </c>
      <c r="I35" s="65">
        <f t="shared" si="11"/>
        <v>61.8</v>
      </c>
    </row>
    <row r="36" spans="1:9" x14ac:dyDescent="0.25">
      <c r="A36" s="66" t="s">
        <v>114</v>
      </c>
      <c r="B36" s="64"/>
      <c r="C36" s="64">
        <f t="shared" si="10"/>
        <v>197</v>
      </c>
      <c r="D36" s="64">
        <v>160</v>
      </c>
      <c r="E36" s="64">
        <v>37</v>
      </c>
      <c r="F36" s="65">
        <v>1200</v>
      </c>
      <c r="G36" s="65">
        <f t="shared" si="2"/>
        <v>7.5</v>
      </c>
      <c r="H36" s="65">
        <f t="shared" si="12"/>
        <v>555</v>
      </c>
      <c r="I36" s="65">
        <f t="shared" si="11"/>
        <v>685.92</v>
      </c>
    </row>
    <row r="37" spans="1:9" x14ac:dyDescent="0.25">
      <c r="A37" s="66" t="s">
        <v>115</v>
      </c>
      <c r="B37" s="64"/>
      <c r="C37" s="64">
        <f t="shared" si="10"/>
        <v>182</v>
      </c>
      <c r="D37" s="64">
        <v>160</v>
      </c>
      <c r="E37" s="64">
        <v>22</v>
      </c>
      <c r="F37" s="65">
        <v>1500</v>
      </c>
      <c r="G37" s="65">
        <f t="shared" si="2"/>
        <v>9.375</v>
      </c>
      <c r="H37" s="65">
        <f t="shared" si="12"/>
        <v>412.5</v>
      </c>
      <c r="I37" s="65">
        <f t="shared" si="11"/>
        <v>509.81</v>
      </c>
    </row>
    <row r="38" spans="1:9" x14ac:dyDescent="0.25">
      <c r="A38" s="66" t="s">
        <v>116</v>
      </c>
      <c r="B38" s="64"/>
      <c r="C38" s="64">
        <f t="shared" si="10"/>
        <v>189</v>
      </c>
      <c r="D38" s="64">
        <v>160</v>
      </c>
      <c r="E38" s="64">
        <v>29</v>
      </c>
      <c r="F38" s="65">
        <v>1400</v>
      </c>
      <c r="G38" s="65">
        <f t="shared" si="2"/>
        <v>8.75</v>
      </c>
      <c r="H38" s="65">
        <f t="shared" si="12"/>
        <v>507.5</v>
      </c>
      <c r="I38" s="65">
        <f t="shared" si="11"/>
        <v>627.22</v>
      </c>
    </row>
    <row r="39" spans="1:9" x14ac:dyDescent="0.25">
      <c r="A39" s="66" t="s">
        <v>117</v>
      </c>
      <c r="B39" s="64"/>
      <c r="C39" s="64">
        <f t="shared" si="10"/>
        <v>202</v>
      </c>
      <c r="D39" s="64">
        <v>160</v>
      </c>
      <c r="E39" s="64">
        <v>42</v>
      </c>
      <c r="F39" s="65">
        <v>1300</v>
      </c>
      <c r="G39" s="65">
        <f t="shared" si="2"/>
        <v>8.125</v>
      </c>
      <c r="H39" s="65">
        <f t="shared" si="12"/>
        <v>682.5</v>
      </c>
      <c r="I39" s="65">
        <f t="shared" si="11"/>
        <v>843.5</v>
      </c>
    </row>
    <row r="40" spans="1:9" x14ac:dyDescent="0.25">
      <c r="A40" s="66" t="s">
        <v>118</v>
      </c>
      <c r="B40" s="64"/>
      <c r="C40" s="64">
        <f t="shared" si="10"/>
        <v>190</v>
      </c>
      <c r="D40" s="64">
        <v>160</v>
      </c>
      <c r="E40" s="64">
        <v>30</v>
      </c>
      <c r="F40" s="65">
        <v>975</v>
      </c>
      <c r="G40" s="65">
        <f t="shared" si="2"/>
        <v>6.09375</v>
      </c>
      <c r="H40" s="65">
        <f t="shared" si="12"/>
        <v>365.63</v>
      </c>
      <c r="I40" s="65">
        <f t="shared" si="11"/>
        <v>451.88</v>
      </c>
    </row>
    <row r="41" spans="1:9" x14ac:dyDescent="0.25">
      <c r="A41" s="66" t="s">
        <v>119</v>
      </c>
      <c r="B41" s="64"/>
      <c r="C41" s="64">
        <f t="shared" si="10"/>
        <v>165</v>
      </c>
      <c r="D41" s="64">
        <v>160</v>
      </c>
      <c r="E41" s="64">
        <v>5</v>
      </c>
      <c r="F41" s="65">
        <v>2000</v>
      </c>
      <c r="G41" s="65">
        <f t="shared" si="2"/>
        <v>12.5</v>
      </c>
      <c r="H41" s="65">
        <f t="shared" si="12"/>
        <v>125</v>
      </c>
      <c r="I41" s="65">
        <f t="shared" si="11"/>
        <v>154.49</v>
      </c>
    </row>
    <row r="42" spans="1:9" x14ac:dyDescent="0.25">
      <c r="A42" s="66" t="s">
        <v>119</v>
      </c>
      <c r="B42" s="64"/>
      <c r="C42" s="64">
        <f t="shared" si="10"/>
        <v>165</v>
      </c>
      <c r="D42" s="64">
        <v>160</v>
      </c>
      <c r="E42" s="64">
        <v>5</v>
      </c>
      <c r="F42" s="65">
        <v>2000</v>
      </c>
      <c r="G42" s="65">
        <f t="shared" si="2"/>
        <v>12.5</v>
      </c>
      <c r="H42" s="65">
        <f t="shared" si="12"/>
        <v>125</v>
      </c>
      <c r="I42" s="65">
        <f t="shared" si="11"/>
        <v>154.49</v>
      </c>
    </row>
    <row r="43" spans="1:9" x14ac:dyDescent="0.25">
      <c r="A43" s="66" t="s">
        <v>119</v>
      </c>
      <c r="B43" s="64"/>
      <c r="C43" s="64">
        <f t="shared" si="10"/>
        <v>165</v>
      </c>
      <c r="D43" s="64">
        <v>160</v>
      </c>
      <c r="E43" s="64">
        <v>5</v>
      </c>
      <c r="F43" s="65">
        <v>2000</v>
      </c>
      <c r="G43" s="65">
        <f t="shared" si="2"/>
        <v>12.5</v>
      </c>
      <c r="H43" s="65">
        <f t="shared" si="12"/>
        <v>125</v>
      </c>
      <c r="I43" s="65">
        <f t="shared" si="11"/>
        <v>154.49</v>
      </c>
    </row>
    <row r="44" spans="1:9" x14ac:dyDescent="0.25">
      <c r="A44" s="66" t="s">
        <v>120</v>
      </c>
      <c r="B44" s="64"/>
      <c r="C44" s="64">
        <f t="shared" si="10"/>
        <v>172</v>
      </c>
      <c r="D44" s="64">
        <v>160</v>
      </c>
      <c r="E44" s="64">
        <v>12</v>
      </c>
      <c r="F44" s="65">
        <v>2500</v>
      </c>
      <c r="G44" s="65">
        <f t="shared" si="2"/>
        <v>15.625</v>
      </c>
      <c r="H44" s="65">
        <f t="shared" si="12"/>
        <v>375</v>
      </c>
      <c r="I44" s="65">
        <f t="shared" si="11"/>
        <v>463.46</v>
      </c>
    </row>
    <row r="45" spans="1:9" x14ac:dyDescent="0.25">
      <c r="A45" s="66" t="s">
        <v>121</v>
      </c>
      <c r="B45" s="64"/>
      <c r="C45" s="64">
        <f t="shared" si="10"/>
        <v>164</v>
      </c>
      <c r="D45" s="64">
        <v>160</v>
      </c>
      <c r="E45" s="64">
        <v>4</v>
      </c>
      <c r="F45" s="65">
        <v>2500</v>
      </c>
      <c r="G45" s="65">
        <f t="shared" si="2"/>
        <v>15.625</v>
      </c>
      <c r="H45" s="65">
        <f t="shared" si="12"/>
        <v>125</v>
      </c>
      <c r="I45" s="65">
        <f t="shared" si="11"/>
        <v>154.49</v>
      </c>
    </row>
    <row r="46" spans="1:9" x14ac:dyDescent="0.25">
      <c r="A46" s="66" t="s">
        <v>122</v>
      </c>
      <c r="B46" s="64"/>
      <c r="C46" s="64">
        <f t="shared" si="10"/>
        <v>168</v>
      </c>
      <c r="D46" s="64">
        <v>160</v>
      </c>
      <c r="E46" s="64">
        <v>8</v>
      </c>
      <c r="F46" s="65">
        <v>800</v>
      </c>
      <c r="G46" s="65">
        <f t="shared" si="2"/>
        <v>5</v>
      </c>
      <c r="H46" s="65">
        <f t="shared" si="12"/>
        <v>80</v>
      </c>
      <c r="I46" s="65">
        <f t="shared" si="11"/>
        <v>98.87</v>
      </c>
    </row>
    <row r="47" spans="1:9" x14ac:dyDescent="0.25">
      <c r="E47" s="67"/>
    </row>
    <row r="48" spans="1:9" x14ac:dyDescent="0.25">
      <c r="A48" s="69" t="s">
        <v>1</v>
      </c>
      <c r="B48" s="70"/>
      <c r="C48" s="70"/>
      <c r="D48" s="70"/>
      <c r="E48" s="275"/>
      <c r="F48" s="70"/>
      <c r="G48" s="70"/>
      <c r="H48" s="70"/>
      <c r="I48" s="70"/>
    </row>
    <row r="49" spans="1:9" ht="48.75" customHeight="1" x14ac:dyDescent="0.25">
      <c r="A49" s="527" t="s">
        <v>123</v>
      </c>
      <c r="B49" s="527"/>
      <c r="C49" s="527"/>
      <c r="D49" s="527"/>
      <c r="E49" s="527"/>
      <c r="F49" s="527"/>
      <c r="G49" s="527"/>
      <c r="H49" s="527"/>
      <c r="I49" s="527"/>
    </row>
    <row r="50" spans="1:9" ht="18" customHeight="1" x14ac:dyDescent="0.25">
      <c r="A50" s="71" t="s">
        <v>124</v>
      </c>
      <c r="D50" s="70"/>
      <c r="E50" s="70"/>
      <c r="F50" s="70"/>
      <c r="G50" s="70"/>
      <c r="H50" s="70"/>
      <c r="I50" s="70"/>
    </row>
    <row r="51" spans="1:9" ht="18" customHeight="1" x14ac:dyDescent="0.3">
      <c r="A51" s="70" t="s">
        <v>86</v>
      </c>
      <c r="B51" s="71"/>
      <c r="C51" s="71"/>
      <c r="D51" s="70"/>
      <c r="E51" s="70"/>
      <c r="F51" s="70"/>
      <c r="G51" s="70"/>
      <c r="H51" s="70"/>
      <c r="I51" s="70"/>
    </row>
    <row r="52" spans="1:9" ht="18" customHeight="1" x14ac:dyDescent="0.25">
      <c r="A52" s="70"/>
      <c r="B52" s="71"/>
      <c r="C52" s="71"/>
      <c r="D52" s="70"/>
      <c r="E52" s="70"/>
      <c r="F52" s="70"/>
      <c r="G52" s="70"/>
      <c r="H52" s="70"/>
      <c r="I52" s="70"/>
    </row>
    <row r="53" spans="1:9" s="273" customFormat="1" ht="30.75" customHeight="1" x14ac:dyDescent="0.25">
      <c r="A53" s="543" t="s">
        <v>15</v>
      </c>
      <c r="B53" s="543"/>
      <c r="C53" s="543"/>
      <c r="D53" s="543"/>
      <c r="E53" s="543"/>
      <c r="F53" s="543"/>
      <c r="G53" s="543"/>
      <c r="H53" s="543"/>
      <c r="I53" s="543"/>
    </row>
    <row r="54" spans="1:9" s="273" customFormat="1" ht="37.5" customHeight="1" x14ac:dyDescent="0.25">
      <c r="A54" s="544" t="s">
        <v>125</v>
      </c>
      <c r="B54" s="544"/>
      <c r="C54" s="544"/>
      <c r="D54" s="544"/>
      <c r="E54" s="544"/>
      <c r="F54" s="544"/>
      <c r="G54" s="544"/>
      <c r="H54" s="544"/>
      <c r="I54" s="544"/>
    </row>
    <row r="55" spans="1:9" s="273" customFormat="1" ht="18" customHeight="1" x14ac:dyDescent="0.25">
      <c r="A55" s="536" t="s">
        <v>7</v>
      </c>
      <c r="B55" s="536"/>
      <c r="C55" s="536"/>
      <c r="D55" s="536"/>
      <c r="E55" s="536"/>
      <c r="F55" s="536"/>
      <c r="G55" s="536"/>
      <c r="H55" s="536"/>
      <c r="I55" s="536"/>
    </row>
    <row r="56" spans="1:9" x14ac:dyDescent="0.25">
      <c r="A56" s="72"/>
      <c r="B56" s="72"/>
      <c r="C56" s="72"/>
      <c r="D56" s="72"/>
      <c r="E56" s="72"/>
      <c r="F56" s="72"/>
      <c r="G56" s="72"/>
      <c r="H56" s="72"/>
      <c r="I56" s="72"/>
    </row>
  </sheetData>
  <mergeCells count="16">
    <mergeCell ref="A55:I55"/>
    <mergeCell ref="H1:I1"/>
    <mergeCell ref="A2:I2"/>
    <mergeCell ref="A7:A9"/>
    <mergeCell ref="B7:B9"/>
    <mergeCell ref="C7:E7"/>
    <mergeCell ref="F7:F9"/>
    <mergeCell ref="G7:G9"/>
    <mergeCell ref="H7:H9"/>
    <mergeCell ref="I7:I9"/>
    <mergeCell ref="C8:C9"/>
    <mergeCell ref="D8:D9"/>
    <mergeCell ref="E8:E9"/>
    <mergeCell ref="A49:I49"/>
    <mergeCell ref="A53:I53"/>
    <mergeCell ref="A54:I54"/>
  </mergeCells>
  <pageMargins left="0.70866141732283472" right="0.70866141732283472" top="0.74803149606299213" bottom="0.74803149606299213" header="0.31496062992125984" footer="0.31496062992125984"/>
  <pageSetup paperSize="9" scale="3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F423D-FC24-4D8F-9EE2-3F8D562907FE}">
  <sheetPr>
    <tabColor theme="7" tint="0.59999389629810485"/>
  </sheetPr>
  <dimension ref="A1:I45"/>
  <sheetViews>
    <sheetView zoomScale="90" zoomScaleNormal="90" workbookViewId="0">
      <selection activeCell="A2" sqref="A2:I2"/>
    </sheetView>
  </sheetViews>
  <sheetFormatPr defaultColWidth="9.140625" defaultRowHeight="16.5" x14ac:dyDescent="0.25"/>
  <cols>
    <col min="1" max="1" width="42.7109375" style="32" customWidth="1"/>
    <col min="2" max="2" width="15.28515625" style="32" customWidth="1"/>
    <col min="3" max="3" width="15" style="32" customWidth="1"/>
    <col min="4" max="4" width="14.7109375" style="32" customWidth="1"/>
    <col min="5" max="5" width="18.42578125" style="32" customWidth="1"/>
    <col min="6" max="7" width="20.140625" style="32" customWidth="1"/>
    <col min="8" max="8" width="23.42578125" style="32" customWidth="1"/>
    <col min="9" max="9" width="24.7109375" style="32" customWidth="1"/>
    <col min="10" max="16384" width="9.140625" style="32"/>
  </cols>
  <sheetData>
    <row r="1" spans="1:9" x14ac:dyDescent="0.25">
      <c r="H1" s="579" t="s">
        <v>919</v>
      </c>
      <c r="I1" s="579"/>
    </row>
    <row r="2" spans="1:9" s="33" customFormat="1" ht="40.5" customHeight="1" x14ac:dyDescent="0.25">
      <c r="A2" s="521" t="s">
        <v>13</v>
      </c>
      <c r="B2" s="521"/>
      <c r="C2" s="521"/>
      <c r="D2" s="521"/>
      <c r="E2" s="521"/>
      <c r="F2" s="521"/>
      <c r="G2" s="521"/>
      <c r="H2" s="521"/>
      <c r="I2" s="521"/>
    </row>
    <row r="4" spans="1:9" x14ac:dyDescent="0.25">
      <c r="A4" s="32" t="s">
        <v>610</v>
      </c>
    </row>
    <row r="5" spans="1:9" x14ac:dyDescent="0.25">
      <c r="A5" s="32" t="s">
        <v>858</v>
      </c>
    </row>
    <row r="6" spans="1:9" x14ac:dyDescent="0.25">
      <c r="C6" s="431"/>
      <c r="D6" s="431"/>
      <c r="E6" s="432"/>
      <c r="F6" s="431"/>
      <c r="G6" s="431"/>
      <c r="H6" s="433"/>
      <c r="I6" s="431"/>
    </row>
    <row r="7" spans="1:9" x14ac:dyDescent="0.25">
      <c r="A7" s="553"/>
      <c r="B7" s="553" t="s">
        <v>6</v>
      </c>
      <c r="C7" s="549" t="s">
        <v>8</v>
      </c>
      <c r="D7" s="549"/>
      <c r="E7" s="549"/>
      <c r="F7" s="549" t="s">
        <v>4</v>
      </c>
      <c r="G7" s="549" t="s">
        <v>79</v>
      </c>
      <c r="H7" s="554" t="s">
        <v>9</v>
      </c>
      <c r="I7" s="555" t="s">
        <v>2</v>
      </c>
    </row>
    <row r="8" spans="1:9" x14ac:dyDescent="0.25">
      <c r="A8" s="553"/>
      <c r="B8" s="553"/>
      <c r="C8" s="547" t="s">
        <v>14</v>
      </c>
      <c r="D8" s="547" t="s">
        <v>80</v>
      </c>
      <c r="E8" s="549" t="s">
        <v>10</v>
      </c>
      <c r="F8" s="549"/>
      <c r="G8" s="549"/>
      <c r="H8" s="554"/>
      <c r="I8" s="555"/>
    </row>
    <row r="9" spans="1:9" ht="91.5" customHeight="1" x14ac:dyDescent="0.25">
      <c r="A9" s="553"/>
      <c r="B9" s="553"/>
      <c r="C9" s="548"/>
      <c r="D9" s="548"/>
      <c r="E9" s="549"/>
      <c r="F9" s="549"/>
      <c r="G9" s="549"/>
      <c r="H9" s="554"/>
      <c r="I9" s="555"/>
    </row>
    <row r="10" spans="1:9" x14ac:dyDescent="0.25">
      <c r="A10" s="36">
        <v>1</v>
      </c>
      <c r="B10" s="36">
        <v>6</v>
      </c>
      <c r="C10" s="36" t="s">
        <v>81</v>
      </c>
      <c r="D10" s="36">
        <v>8</v>
      </c>
      <c r="E10" s="36">
        <v>9</v>
      </c>
      <c r="F10" s="36">
        <v>11</v>
      </c>
      <c r="G10" s="36">
        <v>12</v>
      </c>
      <c r="H10" s="36">
        <v>13</v>
      </c>
      <c r="I10" s="36" t="s">
        <v>82</v>
      </c>
    </row>
    <row r="11" spans="1:9" s="33" customFormat="1" x14ac:dyDescent="0.25">
      <c r="A11" s="37" t="s">
        <v>0</v>
      </c>
      <c r="B11" s="217">
        <f>B12+B23+B28+B32</f>
        <v>23</v>
      </c>
      <c r="C11" s="217"/>
      <c r="D11" s="217"/>
      <c r="E11" s="217">
        <f t="shared" ref="E11:I11" si="0">E12+E23+E28+E32</f>
        <v>809.20399999999995</v>
      </c>
      <c r="F11" s="217"/>
      <c r="G11" s="217"/>
      <c r="H11" s="218">
        <f t="shared" si="0"/>
        <v>15513.14</v>
      </c>
      <c r="I11" s="218">
        <f t="shared" si="0"/>
        <v>19172.690000000002</v>
      </c>
    </row>
    <row r="12" spans="1:9" ht="33" x14ac:dyDescent="0.25">
      <c r="A12" s="364" t="s">
        <v>16</v>
      </c>
      <c r="B12" s="365">
        <f>SUM(B13:B22)</f>
        <v>10</v>
      </c>
      <c r="C12" s="365"/>
      <c r="D12" s="365"/>
      <c r="E12" s="365">
        <f t="shared" ref="E12:I12" si="1">SUM(E13:E22)</f>
        <v>408</v>
      </c>
      <c r="F12" s="365"/>
      <c r="G12" s="365"/>
      <c r="H12" s="366">
        <f t="shared" si="1"/>
        <v>11275.720000000001</v>
      </c>
      <c r="I12" s="366">
        <f t="shared" si="1"/>
        <v>13935.68</v>
      </c>
    </row>
    <row r="13" spans="1:9" x14ac:dyDescent="0.25">
      <c r="A13" s="376" t="s">
        <v>611</v>
      </c>
      <c r="B13" s="377">
        <v>1</v>
      </c>
      <c r="C13" s="377">
        <f t="shared" ref="C13:C22" si="2">D13+E13</f>
        <v>188</v>
      </c>
      <c r="D13" s="377">
        <v>160</v>
      </c>
      <c r="E13" s="377">
        <v>28</v>
      </c>
      <c r="F13" s="360"/>
      <c r="G13" s="360">
        <v>12.34</v>
      </c>
      <c r="H13" s="360">
        <f t="shared" ref="H13:H22" si="3">ROUND(E13*G13*2,2)</f>
        <v>691.04</v>
      </c>
      <c r="I13" s="360">
        <f t="shared" ref="I13:I38" si="4">ROUND(H13*1.2359,2)</f>
        <v>854.06</v>
      </c>
    </row>
    <row r="14" spans="1:9" x14ac:dyDescent="0.25">
      <c r="A14" s="376" t="s">
        <v>611</v>
      </c>
      <c r="B14" s="377">
        <v>1</v>
      </c>
      <c r="C14" s="377">
        <f t="shared" si="2"/>
        <v>397</v>
      </c>
      <c r="D14" s="377">
        <v>344</v>
      </c>
      <c r="E14" s="377">
        <v>53</v>
      </c>
      <c r="F14" s="360"/>
      <c r="G14" s="360">
        <v>12.72</v>
      </c>
      <c r="H14" s="360">
        <f t="shared" si="3"/>
        <v>1348.32</v>
      </c>
      <c r="I14" s="360">
        <f t="shared" si="4"/>
        <v>1666.39</v>
      </c>
    </row>
    <row r="15" spans="1:9" x14ac:dyDescent="0.25">
      <c r="A15" s="376" t="s">
        <v>612</v>
      </c>
      <c r="B15" s="377">
        <v>1</v>
      </c>
      <c r="C15" s="377">
        <f t="shared" si="2"/>
        <v>164</v>
      </c>
      <c r="D15" s="377">
        <v>160</v>
      </c>
      <c r="E15" s="377">
        <v>4</v>
      </c>
      <c r="F15" s="360"/>
      <c r="G15" s="360">
        <v>12.34</v>
      </c>
      <c r="H15" s="360">
        <f t="shared" si="3"/>
        <v>98.72</v>
      </c>
      <c r="I15" s="360">
        <f t="shared" si="4"/>
        <v>122.01</v>
      </c>
    </row>
    <row r="16" spans="1:9" x14ac:dyDescent="0.25">
      <c r="A16" s="376" t="s">
        <v>612</v>
      </c>
      <c r="B16" s="377">
        <v>1</v>
      </c>
      <c r="C16" s="377">
        <f t="shared" si="2"/>
        <v>397</v>
      </c>
      <c r="D16" s="377">
        <v>344</v>
      </c>
      <c r="E16" s="377">
        <v>53</v>
      </c>
      <c r="F16" s="360"/>
      <c r="G16" s="360">
        <v>12.72</v>
      </c>
      <c r="H16" s="360">
        <f t="shared" si="3"/>
        <v>1348.32</v>
      </c>
      <c r="I16" s="360">
        <f t="shared" si="4"/>
        <v>1666.39</v>
      </c>
    </row>
    <row r="17" spans="1:9" x14ac:dyDescent="0.25">
      <c r="A17" s="376" t="s">
        <v>613</v>
      </c>
      <c r="B17" s="377">
        <v>1</v>
      </c>
      <c r="C17" s="377">
        <f t="shared" si="2"/>
        <v>212</v>
      </c>
      <c r="D17" s="377">
        <v>160</v>
      </c>
      <c r="E17" s="377">
        <v>52</v>
      </c>
      <c r="F17" s="360"/>
      <c r="G17" s="360">
        <v>12.34</v>
      </c>
      <c r="H17" s="360">
        <f t="shared" si="3"/>
        <v>1283.3599999999999</v>
      </c>
      <c r="I17" s="360">
        <f t="shared" si="4"/>
        <v>1586.1</v>
      </c>
    </row>
    <row r="18" spans="1:9" x14ac:dyDescent="0.25">
      <c r="A18" s="376" t="s">
        <v>613</v>
      </c>
      <c r="B18" s="377">
        <v>1</v>
      </c>
      <c r="C18" s="377">
        <f t="shared" si="2"/>
        <v>212</v>
      </c>
      <c r="D18" s="377">
        <v>160</v>
      </c>
      <c r="E18" s="377">
        <v>52</v>
      </c>
      <c r="F18" s="360"/>
      <c r="G18" s="360">
        <v>12.72</v>
      </c>
      <c r="H18" s="360">
        <f t="shared" si="3"/>
        <v>1322.88</v>
      </c>
      <c r="I18" s="360">
        <f t="shared" si="4"/>
        <v>1634.95</v>
      </c>
    </row>
    <row r="19" spans="1:9" x14ac:dyDescent="0.25">
      <c r="A19" s="376" t="s">
        <v>614</v>
      </c>
      <c r="B19" s="377">
        <v>1</v>
      </c>
      <c r="C19" s="377">
        <f t="shared" si="2"/>
        <v>164</v>
      </c>
      <c r="D19" s="377">
        <v>160</v>
      </c>
      <c r="E19" s="377">
        <v>4</v>
      </c>
      <c r="F19" s="360"/>
      <c r="G19" s="360">
        <v>12.34</v>
      </c>
      <c r="H19" s="360">
        <f t="shared" si="3"/>
        <v>98.72</v>
      </c>
      <c r="I19" s="360">
        <f t="shared" si="4"/>
        <v>122.01</v>
      </c>
    </row>
    <row r="20" spans="1:9" x14ac:dyDescent="0.25">
      <c r="A20" s="376" t="s">
        <v>614</v>
      </c>
      <c r="B20" s="377">
        <v>1</v>
      </c>
      <c r="C20" s="377">
        <f t="shared" si="2"/>
        <v>188</v>
      </c>
      <c r="D20" s="377">
        <v>160</v>
      </c>
      <c r="E20" s="377">
        <v>28</v>
      </c>
      <c r="F20" s="360"/>
      <c r="G20" s="360">
        <v>12.72</v>
      </c>
      <c r="H20" s="360">
        <f t="shared" si="3"/>
        <v>712.32</v>
      </c>
      <c r="I20" s="360">
        <f t="shared" si="4"/>
        <v>880.36</v>
      </c>
    </row>
    <row r="21" spans="1:9" x14ac:dyDescent="0.25">
      <c r="A21" s="376" t="s">
        <v>615</v>
      </c>
      <c r="B21" s="377">
        <v>1</v>
      </c>
      <c r="C21" s="377">
        <f t="shared" si="2"/>
        <v>579</v>
      </c>
      <c r="D21" s="377">
        <v>504</v>
      </c>
      <c r="E21" s="377">
        <v>75</v>
      </c>
      <c r="F21" s="360"/>
      <c r="G21" s="360">
        <v>16.93</v>
      </c>
      <c r="H21" s="360">
        <f t="shared" si="3"/>
        <v>2539.5</v>
      </c>
      <c r="I21" s="360">
        <f t="shared" si="4"/>
        <v>3138.57</v>
      </c>
    </row>
    <row r="22" spans="1:9" x14ac:dyDescent="0.25">
      <c r="A22" s="376" t="s">
        <v>616</v>
      </c>
      <c r="B22" s="377">
        <v>1</v>
      </c>
      <c r="C22" s="377">
        <f t="shared" si="2"/>
        <v>563</v>
      </c>
      <c r="D22" s="377">
        <v>504</v>
      </c>
      <c r="E22" s="377">
        <v>59</v>
      </c>
      <c r="F22" s="360"/>
      <c r="G22" s="360">
        <v>15.53</v>
      </c>
      <c r="H22" s="360">
        <f t="shared" si="3"/>
        <v>1832.54</v>
      </c>
      <c r="I22" s="360">
        <f t="shared" si="4"/>
        <v>2264.84</v>
      </c>
    </row>
    <row r="23" spans="1:9" ht="49.5" x14ac:dyDescent="0.25">
      <c r="A23" s="364" t="s">
        <v>17</v>
      </c>
      <c r="B23" s="365">
        <f>SUM(B24:B27)</f>
        <v>4</v>
      </c>
      <c r="C23" s="365"/>
      <c r="D23" s="365"/>
      <c r="E23" s="365">
        <f t="shared" ref="E23:I23" si="5">SUM(E24:E27)</f>
        <v>82.204000000000008</v>
      </c>
      <c r="F23" s="365"/>
      <c r="G23" s="365"/>
      <c r="H23" s="366">
        <f t="shared" si="5"/>
        <v>1172.96</v>
      </c>
      <c r="I23" s="366">
        <f t="shared" si="5"/>
        <v>1449.6599999999999</v>
      </c>
    </row>
    <row r="24" spans="1:9" x14ac:dyDescent="0.25">
      <c r="A24" s="376" t="s">
        <v>617</v>
      </c>
      <c r="B24" s="377">
        <v>1</v>
      </c>
      <c r="C24" s="377">
        <f>D24+E24</f>
        <v>508</v>
      </c>
      <c r="D24" s="438">
        <v>504</v>
      </c>
      <c r="E24" s="377">
        <v>4</v>
      </c>
      <c r="F24" s="360"/>
      <c r="G24" s="360">
        <v>7.54</v>
      </c>
      <c r="H24" s="360">
        <f>ROUND(E24*G24*2,2)</f>
        <v>60.32</v>
      </c>
      <c r="I24" s="360">
        <f t="shared" si="4"/>
        <v>74.55</v>
      </c>
    </row>
    <row r="25" spans="1:9" x14ac:dyDescent="0.25">
      <c r="A25" s="376" t="s">
        <v>618</v>
      </c>
      <c r="B25" s="377">
        <v>1</v>
      </c>
      <c r="C25" s="377">
        <f>D25+E25</f>
        <v>168</v>
      </c>
      <c r="D25" s="438">
        <v>160</v>
      </c>
      <c r="E25" s="377">
        <v>8</v>
      </c>
      <c r="F25" s="360"/>
      <c r="G25" s="360">
        <v>7.54</v>
      </c>
      <c r="H25" s="360">
        <f>ROUND(E25*G25*2,2)</f>
        <v>120.64</v>
      </c>
      <c r="I25" s="360">
        <f t="shared" si="4"/>
        <v>149.1</v>
      </c>
    </row>
    <row r="26" spans="1:9" x14ac:dyDescent="0.25">
      <c r="A26" s="376" t="s">
        <v>618</v>
      </c>
      <c r="B26" s="438">
        <v>1</v>
      </c>
      <c r="C26" s="438">
        <f>D26+E26</f>
        <v>303.20400000000001</v>
      </c>
      <c r="D26" s="438">
        <v>273</v>
      </c>
      <c r="E26" s="438">
        <v>30.204000000000001</v>
      </c>
      <c r="F26" s="439">
        <v>1235</v>
      </c>
      <c r="G26" s="439">
        <f>ROUND(F26*3/(160+160+184),2)</f>
        <v>7.35</v>
      </c>
      <c r="H26" s="360">
        <f>ROUND(E26*G26*2,2)</f>
        <v>444</v>
      </c>
      <c r="I26" s="439">
        <f>ROUND(H26*1.2359,2)</f>
        <v>548.74</v>
      </c>
    </row>
    <row r="27" spans="1:9" x14ac:dyDescent="0.25">
      <c r="A27" s="376" t="s">
        <v>619</v>
      </c>
      <c r="B27" s="377">
        <v>1</v>
      </c>
      <c r="C27" s="377">
        <f>D27+E27</f>
        <v>200</v>
      </c>
      <c r="D27" s="438">
        <v>160</v>
      </c>
      <c r="E27" s="377">
        <v>40</v>
      </c>
      <c r="F27" s="360"/>
      <c r="G27" s="360">
        <v>6.85</v>
      </c>
      <c r="H27" s="360">
        <f>ROUND(E27*G27*2,2)</f>
        <v>548</v>
      </c>
      <c r="I27" s="360">
        <f t="shared" si="4"/>
        <v>677.27</v>
      </c>
    </row>
    <row r="28" spans="1:9" ht="49.5" x14ac:dyDescent="0.25">
      <c r="A28" s="364" t="s">
        <v>18</v>
      </c>
      <c r="B28" s="365">
        <f>SUM(B29:B31)</f>
        <v>3</v>
      </c>
      <c r="C28" s="365"/>
      <c r="D28" s="365"/>
      <c r="E28" s="365">
        <f t="shared" ref="E28:I28" si="6">SUM(E29:E31)</f>
        <v>103</v>
      </c>
      <c r="F28" s="365"/>
      <c r="G28" s="365"/>
      <c r="H28" s="366">
        <f t="shared" si="6"/>
        <v>1046.6599999999999</v>
      </c>
      <c r="I28" s="366">
        <f t="shared" si="6"/>
        <v>1293.56</v>
      </c>
    </row>
    <row r="29" spans="1:9" x14ac:dyDescent="0.25">
      <c r="A29" s="376" t="s">
        <v>620</v>
      </c>
      <c r="B29" s="377">
        <v>1</v>
      </c>
      <c r="C29" s="377">
        <f t="shared" ref="C29:C38" si="7">D29+E29</f>
        <v>552</v>
      </c>
      <c r="D29" s="438">
        <v>504</v>
      </c>
      <c r="E29" s="377">
        <v>48</v>
      </c>
      <c r="F29" s="360"/>
      <c r="G29" s="360">
        <v>4.5199999999999996</v>
      </c>
      <c r="H29" s="360">
        <f>ROUND(E29*G29*2,2)</f>
        <v>433.92</v>
      </c>
      <c r="I29" s="360">
        <f t="shared" si="4"/>
        <v>536.28</v>
      </c>
    </row>
    <row r="30" spans="1:9" x14ac:dyDescent="0.25">
      <c r="A30" s="376" t="s">
        <v>621</v>
      </c>
      <c r="B30" s="377">
        <v>1</v>
      </c>
      <c r="C30" s="377">
        <f t="shared" si="7"/>
        <v>312</v>
      </c>
      <c r="D30" s="438">
        <v>296</v>
      </c>
      <c r="E30" s="377">
        <v>16</v>
      </c>
      <c r="F30" s="360"/>
      <c r="G30" s="360">
        <v>5.62</v>
      </c>
      <c r="H30" s="360">
        <f t="shared" ref="H30:H31" si="8">ROUND(E30*G30*2,2)</f>
        <v>179.84</v>
      </c>
      <c r="I30" s="360">
        <f t="shared" si="4"/>
        <v>222.26</v>
      </c>
    </row>
    <row r="31" spans="1:9" x14ac:dyDescent="0.25">
      <c r="A31" s="376" t="s">
        <v>622</v>
      </c>
      <c r="B31" s="377">
        <v>1</v>
      </c>
      <c r="C31" s="377">
        <f t="shared" si="7"/>
        <v>543</v>
      </c>
      <c r="D31" s="438">
        <v>504</v>
      </c>
      <c r="E31" s="377">
        <v>39</v>
      </c>
      <c r="F31" s="360"/>
      <c r="G31" s="360">
        <v>5.55</v>
      </c>
      <c r="H31" s="360">
        <f t="shared" si="8"/>
        <v>432.9</v>
      </c>
      <c r="I31" s="360">
        <f t="shared" si="4"/>
        <v>535.02</v>
      </c>
    </row>
    <row r="32" spans="1:9" ht="49.5" x14ac:dyDescent="0.25">
      <c r="A32" s="364" t="s">
        <v>19</v>
      </c>
      <c r="B32" s="365">
        <f>SUM(B33:B38)</f>
        <v>6</v>
      </c>
      <c r="C32" s="365"/>
      <c r="D32" s="365"/>
      <c r="E32" s="365">
        <f t="shared" ref="E32:I32" si="9">SUM(E33:E38)</f>
        <v>216</v>
      </c>
      <c r="F32" s="365"/>
      <c r="G32" s="365"/>
      <c r="H32" s="366">
        <f t="shared" si="9"/>
        <v>2017.8000000000002</v>
      </c>
      <c r="I32" s="366">
        <f t="shared" si="9"/>
        <v>2493.79</v>
      </c>
    </row>
    <row r="33" spans="1:9" x14ac:dyDescent="0.25">
      <c r="A33" s="406" t="s">
        <v>623</v>
      </c>
      <c r="B33" s="377">
        <v>1</v>
      </c>
      <c r="C33" s="377">
        <f t="shared" si="7"/>
        <v>531</v>
      </c>
      <c r="D33" s="438">
        <v>504</v>
      </c>
      <c r="E33" s="377">
        <v>27</v>
      </c>
      <c r="F33" s="360"/>
      <c r="G33" s="360">
        <v>4.46</v>
      </c>
      <c r="H33" s="360">
        <f>ROUND(E33*G33*2,2)</f>
        <v>240.84</v>
      </c>
      <c r="I33" s="360">
        <f t="shared" si="4"/>
        <v>297.64999999999998</v>
      </c>
    </row>
    <row r="34" spans="1:9" x14ac:dyDescent="0.25">
      <c r="A34" s="406" t="s">
        <v>624</v>
      </c>
      <c r="B34" s="377">
        <v>1</v>
      </c>
      <c r="C34" s="377">
        <f t="shared" si="7"/>
        <v>497</v>
      </c>
      <c r="D34" s="438">
        <v>440</v>
      </c>
      <c r="E34" s="377">
        <v>57</v>
      </c>
      <c r="F34" s="360"/>
      <c r="G34" s="360">
        <v>4.5199999999999996</v>
      </c>
      <c r="H34" s="360">
        <f t="shared" ref="H34" si="10">ROUND(E34*G34*2,2)</f>
        <v>515.28</v>
      </c>
      <c r="I34" s="360">
        <f t="shared" si="4"/>
        <v>636.83000000000004</v>
      </c>
    </row>
    <row r="35" spans="1:9" x14ac:dyDescent="0.25">
      <c r="A35" s="406" t="s">
        <v>625</v>
      </c>
      <c r="B35" s="377">
        <v>1</v>
      </c>
      <c r="C35" s="377">
        <f t="shared" si="7"/>
        <v>508</v>
      </c>
      <c r="D35" s="438">
        <v>504</v>
      </c>
      <c r="E35" s="377">
        <v>4</v>
      </c>
      <c r="F35" s="360"/>
      <c r="G35" s="360">
        <v>4.46</v>
      </c>
      <c r="H35" s="360">
        <f>ROUND(E35*G35*2,2)</f>
        <v>35.68</v>
      </c>
      <c r="I35" s="360">
        <f t="shared" si="4"/>
        <v>44.1</v>
      </c>
    </row>
    <row r="36" spans="1:9" x14ac:dyDescent="0.25">
      <c r="A36" s="406" t="s">
        <v>626</v>
      </c>
      <c r="B36" s="377">
        <v>1</v>
      </c>
      <c r="C36" s="377">
        <f t="shared" si="7"/>
        <v>412</v>
      </c>
      <c r="D36" s="438">
        <v>400</v>
      </c>
      <c r="E36" s="377">
        <v>12</v>
      </c>
      <c r="F36" s="360"/>
      <c r="G36" s="360">
        <v>7.61</v>
      </c>
      <c r="H36" s="360">
        <f>ROUND(E36*G36*2,2)</f>
        <v>182.64</v>
      </c>
      <c r="I36" s="360">
        <f t="shared" si="4"/>
        <v>225.72</v>
      </c>
    </row>
    <row r="37" spans="1:9" x14ac:dyDescent="0.25">
      <c r="A37" s="406" t="s">
        <v>627</v>
      </c>
      <c r="B37" s="377">
        <v>1</v>
      </c>
      <c r="C37" s="377">
        <f t="shared" si="7"/>
        <v>548</v>
      </c>
      <c r="D37" s="438">
        <v>504</v>
      </c>
      <c r="E37" s="377">
        <v>44</v>
      </c>
      <c r="F37" s="360"/>
      <c r="G37" s="360">
        <v>4.46</v>
      </c>
      <c r="H37" s="360">
        <f>ROUND(E37*G37*2,2)</f>
        <v>392.48</v>
      </c>
      <c r="I37" s="360">
        <f t="shared" si="4"/>
        <v>485.07</v>
      </c>
    </row>
    <row r="38" spans="1:9" x14ac:dyDescent="0.25">
      <c r="A38" s="406" t="s">
        <v>628</v>
      </c>
      <c r="B38" s="377">
        <v>1</v>
      </c>
      <c r="C38" s="377">
        <f t="shared" si="7"/>
        <v>576</v>
      </c>
      <c r="D38" s="438">
        <v>504</v>
      </c>
      <c r="E38" s="377">
        <v>72</v>
      </c>
      <c r="F38" s="360"/>
      <c r="G38" s="360">
        <v>4.5199999999999996</v>
      </c>
      <c r="H38" s="360">
        <f>ROUND(E38*G38*2,2)</f>
        <v>650.88</v>
      </c>
      <c r="I38" s="360">
        <f t="shared" si="4"/>
        <v>804.42</v>
      </c>
    </row>
    <row r="40" spans="1:9" x14ac:dyDescent="0.25">
      <c r="A40" s="47" t="s">
        <v>1</v>
      </c>
      <c r="B40" s="48"/>
      <c r="C40" s="48"/>
      <c r="D40" s="48"/>
      <c r="E40" s="48"/>
      <c r="F40" s="48"/>
      <c r="G40" s="48"/>
      <c r="H40" s="48"/>
      <c r="I40" s="48"/>
    </row>
    <row r="41" spans="1:9" x14ac:dyDescent="0.25">
      <c r="A41" s="576" t="s">
        <v>85</v>
      </c>
      <c r="B41" s="576"/>
      <c r="C41" s="576"/>
      <c r="D41" s="576"/>
      <c r="E41" s="576"/>
      <c r="F41" s="576"/>
      <c r="G41" s="576"/>
      <c r="H41" s="576"/>
      <c r="I41" s="576"/>
    </row>
    <row r="42" spans="1:9" x14ac:dyDescent="0.25">
      <c r="A42" s="49" t="s">
        <v>3</v>
      </c>
      <c r="D42" s="48"/>
      <c r="E42" s="48"/>
      <c r="F42" s="48"/>
      <c r="G42" s="48"/>
      <c r="H42" s="48"/>
      <c r="I42" s="48"/>
    </row>
    <row r="43" spans="1:9" x14ac:dyDescent="0.25">
      <c r="A43" s="48" t="s">
        <v>629</v>
      </c>
      <c r="B43" s="49"/>
      <c r="C43" s="49"/>
      <c r="D43" s="48"/>
      <c r="E43" s="48"/>
      <c r="F43" s="48"/>
      <c r="G43" s="48"/>
      <c r="H43" s="48"/>
      <c r="I43" s="48"/>
    </row>
    <row r="44" spans="1:9" x14ac:dyDescent="0.25">
      <c r="A44" s="48" t="s">
        <v>630</v>
      </c>
      <c r="B44" s="49"/>
      <c r="C44" s="49"/>
      <c r="D44" s="48"/>
      <c r="E44" s="48"/>
      <c r="F44" s="48"/>
      <c r="G44" s="48"/>
      <c r="H44" s="48"/>
      <c r="I44" s="48"/>
    </row>
    <row r="45" spans="1:9" x14ac:dyDescent="0.25">
      <c r="A45" s="48" t="s">
        <v>631</v>
      </c>
      <c r="B45" s="49"/>
      <c r="C45" s="49"/>
      <c r="D45" s="48"/>
      <c r="E45" s="48"/>
      <c r="F45" s="48"/>
      <c r="G45" s="48"/>
      <c r="H45" s="48"/>
      <c r="I45" s="48"/>
    </row>
  </sheetData>
  <mergeCells count="13">
    <mergeCell ref="A41:I41"/>
    <mergeCell ref="H1:I1"/>
    <mergeCell ref="A2:I2"/>
    <mergeCell ref="A7:A9"/>
    <mergeCell ref="B7:B9"/>
    <mergeCell ref="C7:E7"/>
    <mergeCell ref="F7:F9"/>
    <mergeCell ref="G7:G9"/>
    <mergeCell ref="H7:H9"/>
    <mergeCell ref="I7:I9"/>
    <mergeCell ref="C8:C9"/>
    <mergeCell ref="D8:D9"/>
    <mergeCell ref="E8:E9"/>
  </mergeCells>
  <pageMargins left="0.70866141732283472" right="0.70866141732283472" top="0.74803149606299213" bottom="0.74803149606299213" header="0.31496062992125984" footer="0.31496062992125984"/>
  <pageSetup paperSize="9" scale="50" fitToHeight="0" orientation="landscape"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5" tint="0.59999389629810485"/>
  </sheetPr>
  <dimension ref="A1:I466"/>
  <sheetViews>
    <sheetView zoomScale="90" zoomScaleNormal="90" workbookViewId="0">
      <pane xSplit="1" topLeftCell="B1" activePane="topRight" state="frozen"/>
      <selection activeCell="A4" sqref="A4"/>
      <selection pane="topRight" activeCell="P17" sqref="P17"/>
    </sheetView>
  </sheetViews>
  <sheetFormatPr defaultColWidth="9.140625" defaultRowHeight="16.5" x14ac:dyDescent="0.25"/>
  <cols>
    <col min="1" max="1" width="44.140625" style="32" customWidth="1"/>
    <col min="2" max="2" width="12" style="32" customWidth="1"/>
    <col min="3" max="3" width="14.5703125" style="32" customWidth="1"/>
    <col min="4" max="4" width="13.28515625" style="98" customWidth="1"/>
    <col min="5" max="5" width="15.85546875" style="98" customWidth="1"/>
    <col min="6" max="6" width="11.28515625" style="32" customWidth="1"/>
    <col min="7" max="7" width="14.28515625" style="32" customWidth="1"/>
    <col min="8" max="8" width="18.140625" style="32" customWidth="1"/>
    <col min="9" max="9" width="15.42578125" style="32" customWidth="1"/>
    <col min="10" max="16384" width="9.140625" style="32"/>
  </cols>
  <sheetData>
    <row r="1" spans="1:9" x14ac:dyDescent="0.25">
      <c r="H1" s="579" t="s">
        <v>920</v>
      </c>
      <c r="I1" s="579"/>
    </row>
    <row r="2" spans="1:9" s="33" customFormat="1" ht="54" customHeight="1" x14ac:dyDescent="0.25">
      <c r="A2" s="521" t="s">
        <v>13</v>
      </c>
      <c r="B2" s="521"/>
      <c r="C2" s="521"/>
      <c r="D2" s="521"/>
      <c r="E2" s="521"/>
      <c r="F2" s="521"/>
      <c r="G2" s="521"/>
      <c r="H2" s="521"/>
      <c r="I2" s="521"/>
    </row>
    <row r="4" spans="1:9" x14ac:dyDescent="0.25">
      <c r="A4" s="32" t="s">
        <v>136</v>
      </c>
    </row>
    <row r="5" spans="1:9" x14ac:dyDescent="0.25">
      <c r="A5" s="32" t="s">
        <v>821</v>
      </c>
    </row>
    <row r="6" spans="1:9" ht="14.45" customHeight="1" x14ac:dyDescent="0.25">
      <c r="B6" s="359"/>
      <c r="C6" s="359"/>
      <c r="D6" s="440"/>
      <c r="E6" s="441"/>
      <c r="F6" s="359"/>
      <c r="G6" s="359"/>
      <c r="H6" s="358"/>
      <c r="I6" s="359"/>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115.5" customHeight="1" x14ac:dyDescent="0.25">
      <c r="A9" s="553"/>
      <c r="B9" s="553"/>
      <c r="C9" s="548"/>
      <c r="D9" s="548"/>
      <c r="E9" s="549"/>
      <c r="F9" s="549"/>
      <c r="G9" s="549"/>
      <c r="H9" s="554"/>
      <c r="I9" s="555"/>
    </row>
    <row r="10" spans="1:9" ht="29.45" customHeight="1" x14ac:dyDescent="0.25">
      <c r="A10" s="36">
        <v>1</v>
      </c>
      <c r="B10" s="36">
        <v>6</v>
      </c>
      <c r="C10" s="36" t="s">
        <v>81</v>
      </c>
      <c r="D10" s="100">
        <v>8</v>
      </c>
      <c r="E10" s="100">
        <v>9</v>
      </c>
      <c r="F10" s="36">
        <v>11</v>
      </c>
      <c r="G10" s="36">
        <v>12</v>
      </c>
      <c r="H10" s="36">
        <v>13</v>
      </c>
      <c r="I10" s="36" t="s">
        <v>82</v>
      </c>
    </row>
    <row r="11" spans="1:9" s="33" customFormat="1" x14ac:dyDescent="0.25">
      <c r="A11" s="37" t="s">
        <v>0</v>
      </c>
      <c r="B11" s="38">
        <f>B12+B95</f>
        <v>116</v>
      </c>
      <c r="C11" s="38"/>
      <c r="D11" s="38"/>
      <c r="E11" s="38">
        <f>E12+E95</f>
        <v>2571</v>
      </c>
      <c r="F11" s="38"/>
      <c r="G11" s="38"/>
      <c r="H11" s="39">
        <f>H12+H95</f>
        <v>31735.832000000002</v>
      </c>
      <c r="I11" s="39">
        <f>I12+I95</f>
        <v>39183.270000000004</v>
      </c>
    </row>
    <row r="12" spans="1:9" s="102" customFormat="1" x14ac:dyDescent="0.25">
      <c r="A12" s="442" t="s">
        <v>137</v>
      </c>
      <c r="B12" s="103">
        <f>B13+B17+B56+B91</f>
        <v>78</v>
      </c>
      <c r="C12" s="103"/>
      <c r="D12" s="103"/>
      <c r="E12" s="103">
        <f>E13+E17+E56+E91</f>
        <v>1456</v>
      </c>
      <c r="F12" s="103"/>
      <c r="G12" s="103"/>
      <c r="H12" s="104">
        <f>H13+H17+H56+H91</f>
        <v>18471.822</v>
      </c>
      <c r="I12" s="104">
        <f>I13+I17+I56+I91</f>
        <v>22790.300000000003</v>
      </c>
    </row>
    <row r="13" spans="1:9" s="33" customFormat="1" ht="33" x14ac:dyDescent="0.25">
      <c r="A13" s="105" t="s">
        <v>16</v>
      </c>
      <c r="B13" s="106">
        <f>SUM(B14:B16)</f>
        <v>3</v>
      </c>
      <c r="C13" s="106"/>
      <c r="D13" s="106"/>
      <c r="E13" s="106">
        <f t="shared" ref="E13:I13" si="0">SUM(E14:E16)</f>
        <v>31</v>
      </c>
      <c r="F13" s="106"/>
      <c r="G13" s="106"/>
      <c r="H13" s="106">
        <f t="shared" si="0"/>
        <v>828.60799999999995</v>
      </c>
      <c r="I13" s="106">
        <f t="shared" si="0"/>
        <v>1021.5200000000001</v>
      </c>
    </row>
    <row r="14" spans="1:9" s="102" customFormat="1" x14ac:dyDescent="0.25">
      <c r="A14" s="443" t="s">
        <v>138</v>
      </c>
      <c r="B14" s="76">
        <v>1</v>
      </c>
      <c r="C14" s="76">
        <f>D14+E14</f>
        <v>164</v>
      </c>
      <c r="D14" s="81">
        <v>140</v>
      </c>
      <c r="E14" s="447">
        <v>24</v>
      </c>
      <c r="F14" s="108">
        <v>2001</v>
      </c>
      <c r="G14" s="77">
        <f>ROUND(F14/146.42,3)</f>
        <v>13.666</v>
      </c>
      <c r="H14" s="77">
        <f>ROUND(E14*G14,3)*2</f>
        <v>655.96799999999996</v>
      </c>
      <c r="I14" s="77">
        <f>ROUND(H14*1.2359,2)</f>
        <v>810.71</v>
      </c>
    </row>
    <row r="15" spans="1:9" s="102" customFormat="1" x14ac:dyDescent="0.25">
      <c r="A15" s="444" t="s">
        <v>139</v>
      </c>
      <c r="B15" s="76">
        <v>1</v>
      </c>
      <c r="C15" s="76">
        <f t="shared" ref="C15:C16" si="1">D15+E15</f>
        <v>143</v>
      </c>
      <c r="D15" s="81">
        <v>140</v>
      </c>
      <c r="E15" s="447">
        <v>3</v>
      </c>
      <c r="F15" s="108">
        <v>2001</v>
      </c>
      <c r="G15" s="77">
        <f t="shared" ref="G15:G54" si="2">ROUND(F15/146.42,3)</f>
        <v>13.666</v>
      </c>
      <c r="H15" s="77">
        <f>ROUND(E15*G15,2)*2</f>
        <v>82</v>
      </c>
      <c r="I15" s="77">
        <f t="shared" ref="I15" si="3">ROUND(H15*1.2359,2)</f>
        <v>101.34</v>
      </c>
    </row>
    <row r="16" spans="1:9" s="109" customFormat="1" x14ac:dyDescent="0.25">
      <c r="A16" s="443" t="s">
        <v>140</v>
      </c>
      <c r="B16" s="76">
        <v>1</v>
      </c>
      <c r="C16" s="76">
        <f t="shared" si="1"/>
        <v>144</v>
      </c>
      <c r="D16" s="81">
        <v>140</v>
      </c>
      <c r="E16" s="81">
        <v>4</v>
      </c>
      <c r="F16" s="108">
        <v>1659</v>
      </c>
      <c r="G16" s="77">
        <f t="shared" si="2"/>
        <v>11.33</v>
      </c>
      <c r="H16" s="77">
        <f>ROUND(E16*G16,3)*2</f>
        <v>90.64</v>
      </c>
      <c r="I16" s="77">
        <f>ROUND(H16*1.2077,2)</f>
        <v>109.47</v>
      </c>
    </row>
    <row r="17" spans="1:9" s="33" customFormat="1" ht="49.5" x14ac:dyDescent="0.25">
      <c r="A17" s="105" t="s">
        <v>17</v>
      </c>
      <c r="B17" s="106">
        <f>SUM(B18:B55)</f>
        <v>38</v>
      </c>
      <c r="C17" s="106"/>
      <c r="D17" s="110"/>
      <c r="E17" s="110">
        <f>SUM(E18:E55)</f>
        <v>687</v>
      </c>
      <c r="F17" s="111"/>
      <c r="G17" s="111"/>
      <c r="H17" s="75">
        <f>SUM(H18:H55)</f>
        <v>10084.481999999996</v>
      </c>
      <c r="I17" s="75">
        <f>SUM(I18:I55)</f>
        <v>12450.13</v>
      </c>
    </row>
    <row r="18" spans="1:9" x14ac:dyDescent="0.25">
      <c r="A18" s="445" t="s">
        <v>141</v>
      </c>
      <c r="B18" s="41">
        <v>1</v>
      </c>
      <c r="C18" s="41">
        <f>D18+E18</f>
        <v>164</v>
      </c>
      <c r="D18" s="81">
        <v>140</v>
      </c>
      <c r="E18" s="113">
        <v>24</v>
      </c>
      <c r="F18" s="114">
        <v>1065</v>
      </c>
      <c r="G18" s="77">
        <f t="shared" si="2"/>
        <v>7.274</v>
      </c>
      <c r="H18" s="77">
        <f t="shared" ref="H18:H55" si="4">ROUND(E18*G18,3)*2</f>
        <v>349.15199999999999</v>
      </c>
      <c r="I18" s="77">
        <f t="shared" ref="I18:I55" si="5">ROUND(H18*1.2359,2)</f>
        <v>431.52</v>
      </c>
    </row>
    <row r="19" spans="1:9" x14ac:dyDescent="0.25">
      <c r="A19" s="445" t="s">
        <v>142</v>
      </c>
      <c r="B19" s="41">
        <v>1</v>
      </c>
      <c r="C19" s="41">
        <f t="shared" ref="C19:C55" si="6">D19+E19</f>
        <v>164</v>
      </c>
      <c r="D19" s="81">
        <v>140</v>
      </c>
      <c r="E19" s="113">
        <v>24</v>
      </c>
      <c r="F19" s="114">
        <v>1065</v>
      </c>
      <c r="G19" s="77">
        <f t="shared" si="2"/>
        <v>7.274</v>
      </c>
      <c r="H19" s="77">
        <f t="shared" si="4"/>
        <v>349.15199999999999</v>
      </c>
      <c r="I19" s="77">
        <f t="shared" si="5"/>
        <v>431.52</v>
      </c>
    </row>
    <row r="20" spans="1:9" x14ac:dyDescent="0.25">
      <c r="A20" s="445" t="s">
        <v>143</v>
      </c>
      <c r="B20" s="41">
        <v>1</v>
      </c>
      <c r="C20" s="41">
        <f t="shared" si="6"/>
        <v>164</v>
      </c>
      <c r="D20" s="81">
        <v>140</v>
      </c>
      <c r="E20" s="113">
        <v>24</v>
      </c>
      <c r="F20" s="114">
        <v>1065</v>
      </c>
      <c r="G20" s="77">
        <f t="shared" si="2"/>
        <v>7.274</v>
      </c>
      <c r="H20" s="77">
        <f t="shared" si="4"/>
        <v>349.15199999999999</v>
      </c>
      <c r="I20" s="77">
        <f t="shared" si="5"/>
        <v>431.52</v>
      </c>
    </row>
    <row r="21" spans="1:9" x14ac:dyDescent="0.25">
      <c r="A21" s="445" t="s">
        <v>144</v>
      </c>
      <c r="B21" s="41">
        <v>1</v>
      </c>
      <c r="C21" s="41">
        <f t="shared" si="6"/>
        <v>152</v>
      </c>
      <c r="D21" s="81">
        <v>140</v>
      </c>
      <c r="E21" s="113">
        <v>12</v>
      </c>
      <c r="F21" s="114">
        <v>1065</v>
      </c>
      <c r="G21" s="77">
        <f t="shared" si="2"/>
        <v>7.274</v>
      </c>
      <c r="H21" s="77">
        <f t="shared" si="4"/>
        <v>174.57599999999999</v>
      </c>
      <c r="I21" s="77">
        <f t="shared" si="5"/>
        <v>215.76</v>
      </c>
    </row>
    <row r="22" spans="1:9" x14ac:dyDescent="0.25">
      <c r="A22" s="445" t="s">
        <v>145</v>
      </c>
      <c r="B22" s="41">
        <v>1</v>
      </c>
      <c r="C22" s="41">
        <f t="shared" si="6"/>
        <v>152</v>
      </c>
      <c r="D22" s="81">
        <v>140</v>
      </c>
      <c r="E22" s="113">
        <v>12</v>
      </c>
      <c r="F22" s="114">
        <v>1065</v>
      </c>
      <c r="G22" s="77">
        <f t="shared" si="2"/>
        <v>7.274</v>
      </c>
      <c r="H22" s="77">
        <f t="shared" si="4"/>
        <v>174.57599999999999</v>
      </c>
      <c r="I22" s="77">
        <f t="shared" si="5"/>
        <v>215.76</v>
      </c>
    </row>
    <row r="23" spans="1:9" x14ac:dyDescent="0.25">
      <c r="A23" s="445" t="s">
        <v>146</v>
      </c>
      <c r="B23" s="41">
        <v>1</v>
      </c>
      <c r="C23" s="41">
        <f t="shared" si="6"/>
        <v>152</v>
      </c>
      <c r="D23" s="81">
        <v>140</v>
      </c>
      <c r="E23" s="113">
        <v>12</v>
      </c>
      <c r="F23" s="114">
        <v>1065</v>
      </c>
      <c r="G23" s="77">
        <f t="shared" si="2"/>
        <v>7.274</v>
      </c>
      <c r="H23" s="77">
        <f t="shared" si="4"/>
        <v>174.57599999999999</v>
      </c>
      <c r="I23" s="77">
        <f t="shared" si="5"/>
        <v>215.76</v>
      </c>
    </row>
    <row r="24" spans="1:9" x14ac:dyDescent="0.25">
      <c r="A24" s="445" t="s">
        <v>147</v>
      </c>
      <c r="B24" s="41">
        <v>1</v>
      </c>
      <c r="C24" s="41">
        <f t="shared" si="6"/>
        <v>164</v>
      </c>
      <c r="D24" s="81">
        <v>140</v>
      </c>
      <c r="E24" s="113">
        <v>24</v>
      </c>
      <c r="F24" s="114">
        <v>1065</v>
      </c>
      <c r="G24" s="77">
        <f t="shared" si="2"/>
        <v>7.274</v>
      </c>
      <c r="H24" s="77">
        <f t="shared" si="4"/>
        <v>349.15199999999999</v>
      </c>
      <c r="I24" s="77">
        <f t="shared" si="5"/>
        <v>431.52</v>
      </c>
    </row>
    <row r="25" spans="1:9" x14ac:dyDescent="0.25">
      <c r="A25" s="445" t="s">
        <v>148</v>
      </c>
      <c r="B25" s="41">
        <v>1</v>
      </c>
      <c r="C25" s="41">
        <f t="shared" si="6"/>
        <v>164</v>
      </c>
      <c r="D25" s="81">
        <v>140</v>
      </c>
      <c r="E25" s="113">
        <v>24</v>
      </c>
      <c r="F25" s="114">
        <v>1065</v>
      </c>
      <c r="G25" s="77">
        <f t="shared" si="2"/>
        <v>7.274</v>
      </c>
      <c r="H25" s="77">
        <f t="shared" si="4"/>
        <v>349.15199999999999</v>
      </c>
      <c r="I25" s="77">
        <f t="shared" si="5"/>
        <v>431.52</v>
      </c>
    </row>
    <row r="26" spans="1:9" x14ac:dyDescent="0.25">
      <c r="A26" s="445" t="s">
        <v>149</v>
      </c>
      <c r="B26" s="41">
        <v>1</v>
      </c>
      <c r="C26" s="41">
        <f t="shared" si="6"/>
        <v>164</v>
      </c>
      <c r="D26" s="81">
        <v>140</v>
      </c>
      <c r="E26" s="113">
        <v>24</v>
      </c>
      <c r="F26" s="114">
        <v>1065</v>
      </c>
      <c r="G26" s="77">
        <f t="shared" si="2"/>
        <v>7.274</v>
      </c>
      <c r="H26" s="77">
        <f t="shared" si="4"/>
        <v>349.15199999999999</v>
      </c>
      <c r="I26" s="77">
        <f t="shared" si="5"/>
        <v>431.52</v>
      </c>
    </row>
    <row r="27" spans="1:9" x14ac:dyDescent="0.25">
      <c r="A27" s="445" t="s">
        <v>150</v>
      </c>
      <c r="B27" s="41">
        <v>1</v>
      </c>
      <c r="C27" s="41">
        <f t="shared" si="6"/>
        <v>152</v>
      </c>
      <c r="D27" s="81">
        <v>140</v>
      </c>
      <c r="E27" s="113">
        <v>12</v>
      </c>
      <c r="F27" s="114">
        <v>1081</v>
      </c>
      <c r="G27" s="77">
        <f t="shared" si="2"/>
        <v>7.383</v>
      </c>
      <c r="H27" s="77">
        <f t="shared" si="4"/>
        <v>177.19200000000001</v>
      </c>
      <c r="I27" s="77">
        <f t="shared" si="5"/>
        <v>218.99</v>
      </c>
    </row>
    <row r="28" spans="1:9" x14ac:dyDescent="0.25">
      <c r="A28" s="445" t="s">
        <v>151</v>
      </c>
      <c r="B28" s="41">
        <v>1</v>
      </c>
      <c r="C28" s="41">
        <f t="shared" si="6"/>
        <v>152</v>
      </c>
      <c r="D28" s="81">
        <v>140</v>
      </c>
      <c r="E28" s="113">
        <v>12</v>
      </c>
      <c r="F28" s="42">
        <v>1065</v>
      </c>
      <c r="G28" s="77">
        <f t="shared" si="2"/>
        <v>7.274</v>
      </c>
      <c r="H28" s="77">
        <f t="shared" si="4"/>
        <v>174.57599999999999</v>
      </c>
      <c r="I28" s="77">
        <f t="shared" si="5"/>
        <v>215.76</v>
      </c>
    </row>
    <row r="29" spans="1:9" x14ac:dyDescent="0.25">
      <c r="A29" s="445" t="s">
        <v>152</v>
      </c>
      <c r="B29" s="41">
        <v>1</v>
      </c>
      <c r="C29" s="41">
        <f t="shared" si="6"/>
        <v>152</v>
      </c>
      <c r="D29" s="81">
        <v>140</v>
      </c>
      <c r="E29" s="113">
        <v>12</v>
      </c>
      <c r="F29" s="114">
        <v>1065</v>
      </c>
      <c r="G29" s="77">
        <f t="shared" si="2"/>
        <v>7.274</v>
      </c>
      <c r="H29" s="77">
        <f t="shared" si="4"/>
        <v>174.57599999999999</v>
      </c>
      <c r="I29" s="77">
        <f t="shared" si="5"/>
        <v>215.76</v>
      </c>
    </row>
    <row r="30" spans="1:9" x14ac:dyDescent="0.25">
      <c r="A30" s="445" t="s">
        <v>153</v>
      </c>
      <c r="B30" s="41">
        <v>1</v>
      </c>
      <c r="C30" s="41">
        <f t="shared" si="6"/>
        <v>152</v>
      </c>
      <c r="D30" s="81">
        <v>140</v>
      </c>
      <c r="E30" s="113">
        <v>12</v>
      </c>
      <c r="F30" s="114">
        <v>1065</v>
      </c>
      <c r="G30" s="77">
        <f t="shared" si="2"/>
        <v>7.274</v>
      </c>
      <c r="H30" s="77">
        <f t="shared" si="4"/>
        <v>174.57599999999999</v>
      </c>
      <c r="I30" s="77">
        <f t="shared" si="5"/>
        <v>215.76</v>
      </c>
    </row>
    <row r="31" spans="1:9" x14ac:dyDescent="0.25">
      <c r="A31" s="445" t="s">
        <v>154</v>
      </c>
      <c r="B31" s="41">
        <v>1</v>
      </c>
      <c r="C31" s="41">
        <f t="shared" si="6"/>
        <v>152</v>
      </c>
      <c r="D31" s="81">
        <v>140</v>
      </c>
      <c r="E31" s="113">
        <v>12</v>
      </c>
      <c r="F31" s="42">
        <v>1065</v>
      </c>
      <c r="G31" s="77">
        <f t="shared" si="2"/>
        <v>7.274</v>
      </c>
      <c r="H31" s="77">
        <f t="shared" si="4"/>
        <v>174.57599999999999</v>
      </c>
      <c r="I31" s="77">
        <f t="shared" si="5"/>
        <v>215.76</v>
      </c>
    </row>
    <row r="32" spans="1:9" x14ac:dyDescent="0.25">
      <c r="A32" s="445" t="s">
        <v>155</v>
      </c>
      <c r="B32" s="41">
        <v>1</v>
      </c>
      <c r="C32" s="41">
        <f t="shared" si="6"/>
        <v>163</v>
      </c>
      <c r="D32" s="81">
        <v>140</v>
      </c>
      <c r="E32" s="113">
        <v>23</v>
      </c>
      <c r="F32" s="114">
        <v>1081</v>
      </c>
      <c r="G32" s="77">
        <f t="shared" si="2"/>
        <v>7.383</v>
      </c>
      <c r="H32" s="77">
        <f t="shared" si="4"/>
        <v>339.61799999999999</v>
      </c>
      <c r="I32" s="77">
        <f t="shared" si="5"/>
        <v>419.73</v>
      </c>
    </row>
    <row r="33" spans="1:9" x14ac:dyDescent="0.25">
      <c r="A33" s="445" t="s">
        <v>156</v>
      </c>
      <c r="B33" s="41">
        <v>1</v>
      </c>
      <c r="C33" s="41">
        <f t="shared" si="6"/>
        <v>164</v>
      </c>
      <c r="D33" s="81">
        <v>140</v>
      </c>
      <c r="E33" s="113">
        <v>24</v>
      </c>
      <c r="F33" s="114">
        <v>1081</v>
      </c>
      <c r="G33" s="77">
        <f t="shared" si="2"/>
        <v>7.383</v>
      </c>
      <c r="H33" s="77">
        <f t="shared" si="4"/>
        <v>354.38400000000001</v>
      </c>
      <c r="I33" s="77">
        <f t="shared" si="5"/>
        <v>437.98</v>
      </c>
    </row>
    <row r="34" spans="1:9" x14ac:dyDescent="0.25">
      <c r="A34" s="445" t="s">
        <v>157</v>
      </c>
      <c r="B34" s="41">
        <v>1</v>
      </c>
      <c r="C34" s="41">
        <f t="shared" si="6"/>
        <v>152</v>
      </c>
      <c r="D34" s="81">
        <v>140</v>
      </c>
      <c r="E34" s="113">
        <v>12</v>
      </c>
      <c r="F34" s="114">
        <v>1065</v>
      </c>
      <c r="G34" s="77">
        <f t="shared" si="2"/>
        <v>7.274</v>
      </c>
      <c r="H34" s="77">
        <f t="shared" si="4"/>
        <v>174.57599999999999</v>
      </c>
      <c r="I34" s="77">
        <f t="shared" si="5"/>
        <v>215.76</v>
      </c>
    </row>
    <row r="35" spans="1:9" x14ac:dyDescent="0.25">
      <c r="A35" s="445" t="s">
        <v>158</v>
      </c>
      <c r="B35" s="41">
        <v>1</v>
      </c>
      <c r="C35" s="41">
        <f t="shared" si="6"/>
        <v>162</v>
      </c>
      <c r="D35" s="81">
        <v>140</v>
      </c>
      <c r="E35" s="113">
        <v>22</v>
      </c>
      <c r="F35" s="42">
        <v>1081</v>
      </c>
      <c r="G35" s="77">
        <f t="shared" si="2"/>
        <v>7.383</v>
      </c>
      <c r="H35" s="77">
        <f t="shared" si="4"/>
        <v>324.85199999999998</v>
      </c>
      <c r="I35" s="77">
        <f t="shared" si="5"/>
        <v>401.48</v>
      </c>
    </row>
    <row r="36" spans="1:9" x14ac:dyDescent="0.25">
      <c r="A36" s="445" t="s">
        <v>159</v>
      </c>
      <c r="B36" s="41">
        <v>1</v>
      </c>
      <c r="C36" s="41">
        <f t="shared" si="6"/>
        <v>172</v>
      </c>
      <c r="D36" s="81">
        <v>140</v>
      </c>
      <c r="E36" s="113">
        <v>32</v>
      </c>
      <c r="F36" s="42">
        <v>1081</v>
      </c>
      <c r="G36" s="77">
        <f t="shared" si="2"/>
        <v>7.383</v>
      </c>
      <c r="H36" s="77">
        <f t="shared" si="4"/>
        <v>472.512</v>
      </c>
      <c r="I36" s="77">
        <f>ROUND(H36*1.2077,2)</f>
        <v>570.65</v>
      </c>
    </row>
    <row r="37" spans="1:9" x14ac:dyDescent="0.25">
      <c r="A37" s="445" t="s">
        <v>160</v>
      </c>
      <c r="B37" s="41">
        <v>1</v>
      </c>
      <c r="C37" s="41">
        <f t="shared" si="6"/>
        <v>176</v>
      </c>
      <c r="D37" s="81">
        <v>140</v>
      </c>
      <c r="E37" s="113">
        <v>36</v>
      </c>
      <c r="F37" s="42">
        <v>1065</v>
      </c>
      <c r="G37" s="77">
        <f t="shared" si="2"/>
        <v>7.274</v>
      </c>
      <c r="H37" s="77">
        <f t="shared" si="4"/>
        <v>523.72799999999995</v>
      </c>
      <c r="I37" s="77">
        <f t="shared" si="5"/>
        <v>647.28</v>
      </c>
    </row>
    <row r="38" spans="1:9" x14ac:dyDescent="0.25">
      <c r="A38" s="445" t="s">
        <v>161</v>
      </c>
      <c r="B38" s="41">
        <v>1</v>
      </c>
      <c r="C38" s="41">
        <f t="shared" si="6"/>
        <v>170</v>
      </c>
      <c r="D38" s="81">
        <v>140</v>
      </c>
      <c r="E38" s="113">
        <v>30</v>
      </c>
      <c r="F38" s="114">
        <v>1081</v>
      </c>
      <c r="G38" s="77">
        <f t="shared" si="2"/>
        <v>7.383</v>
      </c>
      <c r="H38" s="77">
        <f t="shared" si="4"/>
        <v>442.98</v>
      </c>
      <c r="I38" s="77">
        <f t="shared" si="5"/>
        <v>547.48</v>
      </c>
    </row>
    <row r="39" spans="1:9" x14ac:dyDescent="0.25">
      <c r="A39" s="445" t="s">
        <v>162</v>
      </c>
      <c r="B39" s="41">
        <v>1</v>
      </c>
      <c r="C39" s="41">
        <f t="shared" si="6"/>
        <v>150</v>
      </c>
      <c r="D39" s="81">
        <v>140</v>
      </c>
      <c r="E39" s="113">
        <v>10</v>
      </c>
      <c r="F39" s="42">
        <v>1009</v>
      </c>
      <c r="G39" s="77">
        <f t="shared" si="2"/>
        <v>6.891</v>
      </c>
      <c r="H39" s="77">
        <f t="shared" si="4"/>
        <v>137.82</v>
      </c>
      <c r="I39" s="77">
        <f t="shared" si="5"/>
        <v>170.33</v>
      </c>
    </row>
    <row r="40" spans="1:9" x14ac:dyDescent="0.25">
      <c r="A40" s="445" t="s">
        <v>163</v>
      </c>
      <c r="B40" s="41">
        <v>1</v>
      </c>
      <c r="C40" s="41">
        <f t="shared" si="6"/>
        <v>164</v>
      </c>
      <c r="D40" s="81">
        <v>140</v>
      </c>
      <c r="E40" s="113">
        <v>24</v>
      </c>
      <c r="F40" s="114">
        <v>1065</v>
      </c>
      <c r="G40" s="77">
        <f t="shared" si="2"/>
        <v>7.274</v>
      </c>
      <c r="H40" s="77">
        <f t="shared" si="4"/>
        <v>349.15199999999999</v>
      </c>
      <c r="I40" s="77">
        <f t="shared" si="5"/>
        <v>431.52</v>
      </c>
    </row>
    <row r="41" spans="1:9" x14ac:dyDescent="0.25">
      <c r="A41" s="445" t="s">
        <v>164</v>
      </c>
      <c r="B41" s="41">
        <v>1</v>
      </c>
      <c r="C41" s="41">
        <f t="shared" si="6"/>
        <v>146</v>
      </c>
      <c r="D41" s="81">
        <v>140</v>
      </c>
      <c r="E41" s="113">
        <v>6</v>
      </c>
      <c r="F41" s="114">
        <v>1065</v>
      </c>
      <c r="G41" s="77">
        <f t="shared" si="2"/>
        <v>7.274</v>
      </c>
      <c r="H41" s="77">
        <f t="shared" si="4"/>
        <v>87.287999999999997</v>
      </c>
      <c r="I41" s="77">
        <f t="shared" si="5"/>
        <v>107.88</v>
      </c>
    </row>
    <row r="42" spans="1:9" x14ac:dyDescent="0.25">
      <c r="A42" s="445" t="s">
        <v>165</v>
      </c>
      <c r="B42" s="41">
        <v>1</v>
      </c>
      <c r="C42" s="41">
        <f t="shared" si="6"/>
        <v>170</v>
      </c>
      <c r="D42" s="81">
        <v>140</v>
      </c>
      <c r="E42" s="113">
        <v>30</v>
      </c>
      <c r="F42" s="114">
        <v>1065</v>
      </c>
      <c r="G42" s="77">
        <f t="shared" si="2"/>
        <v>7.274</v>
      </c>
      <c r="H42" s="77">
        <f t="shared" si="4"/>
        <v>436.44</v>
      </c>
      <c r="I42" s="77">
        <f t="shared" si="5"/>
        <v>539.4</v>
      </c>
    </row>
    <row r="43" spans="1:9" x14ac:dyDescent="0.25">
      <c r="A43" s="445" t="s">
        <v>166</v>
      </c>
      <c r="B43" s="41">
        <v>1</v>
      </c>
      <c r="C43" s="41">
        <f t="shared" si="6"/>
        <v>152</v>
      </c>
      <c r="D43" s="81">
        <v>140</v>
      </c>
      <c r="E43" s="113">
        <v>12</v>
      </c>
      <c r="F43" s="114">
        <v>1065</v>
      </c>
      <c r="G43" s="77">
        <f t="shared" si="2"/>
        <v>7.274</v>
      </c>
      <c r="H43" s="77">
        <f t="shared" si="4"/>
        <v>174.57599999999999</v>
      </c>
      <c r="I43" s="77">
        <f t="shared" si="5"/>
        <v>215.76</v>
      </c>
    </row>
    <row r="44" spans="1:9" x14ac:dyDescent="0.25">
      <c r="A44" s="445" t="s">
        <v>167</v>
      </c>
      <c r="B44" s="41">
        <v>1</v>
      </c>
      <c r="C44" s="41">
        <f t="shared" si="6"/>
        <v>152</v>
      </c>
      <c r="D44" s="81">
        <v>140</v>
      </c>
      <c r="E44" s="113">
        <v>12</v>
      </c>
      <c r="F44" s="42">
        <v>1065</v>
      </c>
      <c r="G44" s="77">
        <f t="shared" si="2"/>
        <v>7.274</v>
      </c>
      <c r="H44" s="77">
        <f t="shared" si="4"/>
        <v>174.57599999999999</v>
      </c>
      <c r="I44" s="77">
        <f t="shared" si="5"/>
        <v>215.76</v>
      </c>
    </row>
    <row r="45" spans="1:9" x14ac:dyDescent="0.25">
      <c r="A45" s="445" t="s">
        <v>168</v>
      </c>
      <c r="B45" s="41">
        <v>1</v>
      </c>
      <c r="C45" s="41">
        <f t="shared" si="6"/>
        <v>146</v>
      </c>
      <c r="D45" s="81">
        <v>140</v>
      </c>
      <c r="E45" s="113">
        <v>6</v>
      </c>
      <c r="F45" s="42">
        <v>1081</v>
      </c>
      <c r="G45" s="77">
        <f t="shared" si="2"/>
        <v>7.383</v>
      </c>
      <c r="H45" s="77">
        <f t="shared" si="4"/>
        <v>88.596000000000004</v>
      </c>
      <c r="I45" s="77">
        <f t="shared" si="5"/>
        <v>109.5</v>
      </c>
    </row>
    <row r="46" spans="1:9" x14ac:dyDescent="0.25">
      <c r="A46" s="445" t="s">
        <v>169</v>
      </c>
      <c r="B46" s="41">
        <v>1</v>
      </c>
      <c r="C46" s="41">
        <f t="shared" si="6"/>
        <v>152</v>
      </c>
      <c r="D46" s="81">
        <v>140</v>
      </c>
      <c r="E46" s="113">
        <v>12</v>
      </c>
      <c r="F46" s="114">
        <v>1065</v>
      </c>
      <c r="G46" s="77">
        <f t="shared" si="2"/>
        <v>7.274</v>
      </c>
      <c r="H46" s="77">
        <f t="shared" si="4"/>
        <v>174.57599999999999</v>
      </c>
      <c r="I46" s="77">
        <f t="shared" si="5"/>
        <v>215.76</v>
      </c>
    </row>
    <row r="47" spans="1:9" x14ac:dyDescent="0.25">
      <c r="A47" s="445" t="s">
        <v>170</v>
      </c>
      <c r="B47" s="41">
        <v>1</v>
      </c>
      <c r="C47" s="41">
        <f t="shared" si="6"/>
        <v>164</v>
      </c>
      <c r="D47" s="81">
        <v>140</v>
      </c>
      <c r="E47" s="113">
        <v>24</v>
      </c>
      <c r="F47" s="42">
        <v>1065</v>
      </c>
      <c r="G47" s="77">
        <f t="shared" si="2"/>
        <v>7.274</v>
      </c>
      <c r="H47" s="77">
        <f t="shared" si="4"/>
        <v>349.15199999999999</v>
      </c>
      <c r="I47" s="77">
        <f t="shared" si="5"/>
        <v>431.52</v>
      </c>
    </row>
    <row r="48" spans="1:9" x14ac:dyDescent="0.25">
      <c r="A48" s="445" t="s">
        <v>171</v>
      </c>
      <c r="B48" s="41">
        <v>1</v>
      </c>
      <c r="C48" s="41">
        <f t="shared" si="6"/>
        <v>152</v>
      </c>
      <c r="D48" s="81">
        <v>140</v>
      </c>
      <c r="E48" s="113">
        <v>12</v>
      </c>
      <c r="F48" s="42">
        <v>1065</v>
      </c>
      <c r="G48" s="77">
        <f t="shared" si="2"/>
        <v>7.274</v>
      </c>
      <c r="H48" s="77">
        <f t="shared" si="4"/>
        <v>174.57599999999999</v>
      </c>
      <c r="I48" s="77">
        <f t="shared" si="5"/>
        <v>215.76</v>
      </c>
    </row>
    <row r="49" spans="1:9" x14ac:dyDescent="0.25">
      <c r="A49" s="445" t="s">
        <v>172</v>
      </c>
      <c r="B49" s="41">
        <v>1</v>
      </c>
      <c r="C49" s="41">
        <f t="shared" si="6"/>
        <v>152</v>
      </c>
      <c r="D49" s="81">
        <v>140</v>
      </c>
      <c r="E49" s="113">
        <v>12</v>
      </c>
      <c r="F49" s="114">
        <v>1065</v>
      </c>
      <c r="G49" s="77">
        <f t="shared" si="2"/>
        <v>7.274</v>
      </c>
      <c r="H49" s="77">
        <f t="shared" si="4"/>
        <v>174.57599999999999</v>
      </c>
      <c r="I49" s="77">
        <f t="shared" si="5"/>
        <v>215.76</v>
      </c>
    </row>
    <row r="50" spans="1:9" x14ac:dyDescent="0.25">
      <c r="A50" s="445" t="s">
        <v>173</v>
      </c>
      <c r="B50" s="41">
        <v>1</v>
      </c>
      <c r="C50" s="41">
        <f t="shared" si="6"/>
        <v>152</v>
      </c>
      <c r="D50" s="81">
        <v>140</v>
      </c>
      <c r="E50" s="113">
        <v>12</v>
      </c>
      <c r="F50" s="42">
        <v>1081</v>
      </c>
      <c r="G50" s="77">
        <f t="shared" si="2"/>
        <v>7.383</v>
      </c>
      <c r="H50" s="77">
        <f t="shared" si="4"/>
        <v>177.19200000000001</v>
      </c>
      <c r="I50" s="77">
        <f t="shared" si="5"/>
        <v>218.99</v>
      </c>
    </row>
    <row r="51" spans="1:9" x14ac:dyDescent="0.25">
      <c r="A51" s="445" t="s">
        <v>174</v>
      </c>
      <c r="B51" s="41">
        <v>1</v>
      </c>
      <c r="C51" s="41">
        <f t="shared" si="6"/>
        <v>152</v>
      </c>
      <c r="D51" s="81">
        <v>140</v>
      </c>
      <c r="E51" s="113">
        <v>12</v>
      </c>
      <c r="F51" s="114">
        <v>1065</v>
      </c>
      <c r="G51" s="77">
        <f t="shared" si="2"/>
        <v>7.274</v>
      </c>
      <c r="H51" s="77">
        <f t="shared" si="4"/>
        <v>174.57599999999999</v>
      </c>
      <c r="I51" s="77">
        <f t="shared" si="5"/>
        <v>215.76</v>
      </c>
    </row>
    <row r="52" spans="1:9" x14ac:dyDescent="0.25">
      <c r="A52" s="445" t="s">
        <v>175</v>
      </c>
      <c r="B52" s="41">
        <v>1</v>
      </c>
      <c r="C52" s="41">
        <f t="shared" si="6"/>
        <v>152</v>
      </c>
      <c r="D52" s="81">
        <v>140</v>
      </c>
      <c r="E52" s="113">
        <v>12</v>
      </c>
      <c r="F52" s="42">
        <v>1081</v>
      </c>
      <c r="G52" s="77">
        <f t="shared" si="2"/>
        <v>7.383</v>
      </c>
      <c r="H52" s="77">
        <f t="shared" si="4"/>
        <v>177.19200000000001</v>
      </c>
      <c r="I52" s="77">
        <f t="shared" si="5"/>
        <v>218.99</v>
      </c>
    </row>
    <row r="53" spans="1:9" x14ac:dyDescent="0.25">
      <c r="A53" s="445" t="s">
        <v>176</v>
      </c>
      <c r="B53" s="41">
        <v>1</v>
      </c>
      <c r="C53" s="41">
        <f t="shared" si="6"/>
        <v>164</v>
      </c>
      <c r="D53" s="81">
        <v>140</v>
      </c>
      <c r="E53" s="113">
        <v>24</v>
      </c>
      <c r="F53" s="42">
        <v>1081</v>
      </c>
      <c r="G53" s="77">
        <f t="shared" si="2"/>
        <v>7.383</v>
      </c>
      <c r="H53" s="77">
        <f t="shared" si="4"/>
        <v>354.38400000000001</v>
      </c>
      <c r="I53" s="77">
        <f t="shared" si="5"/>
        <v>437.98</v>
      </c>
    </row>
    <row r="54" spans="1:9" x14ac:dyDescent="0.25">
      <c r="A54" s="445" t="s">
        <v>177</v>
      </c>
      <c r="B54" s="41">
        <v>1</v>
      </c>
      <c r="C54" s="41">
        <f t="shared" si="6"/>
        <v>164</v>
      </c>
      <c r="D54" s="81">
        <v>140</v>
      </c>
      <c r="E54" s="113">
        <v>24</v>
      </c>
      <c r="F54" s="114">
        <v>1065</v>
      </c>
      <c r="G54" s="77">
        <f t="shared" si="2"/>
        <v>7.274</v>
      </c>
      <c r="H54" s="77">
        <f t="shared" si="4"/>
        <v>349.15199999999999</v>
      </c>
      <c r="I54" s="77">
        <f t="shared" si="5"/>
        <v>431.52</v>
      </c>
    </row>
    <row r="55" spans="1:9" x14ac:dyDescent="0.25">
      <c r="A55" s="445" t="s">
        <v>178</v>
      </c>
      <c r="B55" s="41">
        <v>1</v>
      </c>
      <c r="C55" s="41">
        <f t="shared" si="6"/>
        <v>164</v>
      </c>
      <c r="D55" s="81">
        <v>140</v>
      </c>
      <c r="E55" s="113">
        <v>24</v>
      </c>
      <c r="F55" s="42">
        <v>1232</v>
      </c>
      <c r="G55" s="77">
        <f>ROUND(F55/146.42,3)</f>
        <v>8.4139999999999997</v>
      </c>
      <c r="H55" s="77">
        <f t="shared" si="4"/>
        <v>403.87200000000001</v>
      </c>
      <c r="I55" s="77">
        <f t="shared" si="5"/>
        <v>499.15</v>
      </c>
    </row>
    <row r="56" spans="1:9" s="33" customFormat="1" ht="49.5" x14ac:dyDescent="0.25">
      <c r="A56" s="105" t="s">
        <v>18</v>
      </c>
      <c r="B56" s="106">
        <f>SUM(B57:B90)</f>
        <v>34</v>
      </c>
      <c r="C56" s="106"/>
      <c r="D56" s="110"/>
      <c r="E56" s="110">
        <f>SUM(E57:E90)</f>
        <v>690</v>
      </c>
      <c r="F56" s="111"/>
      <c r="G56" s="111"/>
      <c r="H56" s="75">
        <f>SUM(H57:H90)</f>
        <v>7124.9400000000014</v>
      </c>
      <c r="I56" s="75">
        <f>SUM(I57:I90)</f>
        <v>8785.61</v>
      </c>
    </row>
    <row r="57" spans="1:9" x14ac:dyDescent="0.25">
      <c r="A57" s="445" t="s">
        <v>179</v>
      </c>
      <c r="B57" s="41">
        <v>1</v>
      </c>
      <c r="C57" s="41">
        <f>D57+E57</f>
        <v>152</v>
      </c>
      <c r="D57" s="81">
        <v>140</v>
      </c>
      <c r="E57" s="113">
        <v>12</v>
      </c>
      <c r="F57" s="114">
        <v>756</v>
      </c>
      <c r="G57" s="77">
        <f t="shared" ref="G57:G90" si="7">ROUND(F57/146.42,3)</f>
        <v>5.1630000000000003</v>
      </c>
      <c r="H57" s="77">
        <f>ROUND(E57*G57,3)*2</f>
        <v>123.91200000000001</v>
      </c>
      <c r="I57" s="77">
        <f t="shared" ref="I57:I90" si="8">ROUND(H57*1.2359,2)</f>
        <v>153.13999999999999</v>
      </c>
    </row>
    <row r="58" spans="1:9" x14ac:dyDescent="0.25">
      <c r="A58" s="445" t="s">
        <v>180</v>
      </c>
      <c r="B58" s="41">
        <v>1</v>
      </c>
      <c r="C58" s="41">
        <f t="shared" ref="C58:C90" si="9">D58+E58</f>
        <v>152</v>
      </c>
      <c r="D58" s="81">
        <v>140</v>
      </c>
      <c r="E58" s="113">
        <v>12</v>
      </c>
      <c r="F58" s="114">
        <v>756</v>
      </c>
      <c r="G58" s="77">
        <f t="shared" si="7"/>
        <v>5.1630000000000003</v>
      </c>
      <c r="H58" s="77">
        <f t="shared" ref="H58:H90" si="10">ROUND(E58*G58,3)*2</f>
        <v>123.91200000000001</v>
      </c>
      <c r="I58" s="77">
        <f t="shared" si="8"/>
        <v>153.13999999999999</v>
      </c>
    </row>
    <row r="59" spans="1:9" x14ac:dyDescent="0.25">
      <c r="A59" s="445" t="s">
        <v>181</v>
      </c>
      <c r="B59" s="41">
        <v>1</v>
      </c>
      <c r="C59" s="41">
        <f t="shared" si="9"/>
        <v>152</v>
      </c>
      <c r="D59" s="81">
        <v>140</v>
      </c>
      <c r="E59" s="113">
        <v>12</v>
      </c>
      <c r="F59" s="114">
        <v>756</v>
      </c>
      <c r="G59" s="77">
        <f t="shared" si="7"/>
        <v>5.1630000000000003</v>
      </c>
      <c r="H59" s="77">
        <f t="shared" si="10"/>
        <v>123.91200000000001</v>
      </c>
      <c r="I59" s="77">
        <f t="shared" si="8"/>
        <v>153.13999999999999</v>
      </c>
    </row>
    <row r="60" spans="1:9" x14ac:dyDescent="0.25">
      <c r="A60" s="445" t="s">
        <v>182</v>
      </c>
      <c r="B60" s="41">
        <v>1</v>
      </c>
      <c r="C60" s="41">
        <f t="shared" si="9"/>
        <v>164</v>
      </c>
      <c r="D60" s="81">
        <v>140</v>
      </c>
      <c r="E60" s="113">
        <v>24</v>
      </c>
      <c r="F60" s="114">
        <v>756</v>
      </c>
      <c r="G60" s="77">
        <f t="shared" si="7"/>
        <v>5.1630000000000003</v>
      </c>
      <c r="H60" s="77">
        <f t="shared" si="10"/>
        <v>247.82400000000001</v>
      </c>
      <c r="I60" s="77">
        <f>ROUND(H60*1.2077,2)</f>
        <v>299.3</v>
      </c>
    </row>
    <row r="61" spans="1:9" x14ac:dyDescent="0.25">
      <c r="A61" s="445" t="s">
        <v>183</v>
      </c>
      <c r="B61" s="41">
        <v>1</v>
      </c>
      <c r="C61" s="41">
        <f t="shared" si="9"/>
        <v>152</v>
      </c>
      <c r="D61" s="81">
        <v>140</v>
      </c>
      <c r="E61" s="113">
        <v>12</v>
      </c>
      <c r="F61" s="114">
        <v>756</v>
      </c>
      <c r="G61" s="77">
        <f t="shared" si="7"/>
        <v>5.1630000000000003</v>
      </c>
      <c r="H61" s="77">
        <f t="shared" si="10"/>
        <v>123.91200000000001</v>
      </c>
      <c r="I61" s="77">
        <f>ROUND(H61*1.2077,2)</f>
        <v>149.65</v>
      </c>
    </row>
    <row r="62" spans="1:9" x14ac:dyDescent="0.25">
      <c r="A62" s="445" t="s">
        <v>184</v>
      </c>
      <c r="B62" s="41">
        <v>1</v>
      </c>
      <c r="C62" s="41">
        <f t="shared" si="9"/>
        <v>152</v>
      </c>
      <c r="D62" s="81">
        <v>140</v>
      </c>
      <c r="E62" s="113">
        <v>12</v>
      </c>
      <c r="F62" s="114">
        <v>756</v>
      </c>
      <c r="G62" s="77">
        <f t="shared" si="7"/>
        <v>5.1630000000000003</v>
      </c>
      <c r="H62" s="77">
        <f t="shared" si="10"/>
        <v>123.91200000000001</v>
      </c>
      <c r="I62" s="77">
        <f>ROUND(H62*1.2077,2)</f>
        <v>149.65</v>
      </c>
    </row>
    <row r="63" spans="1:9" x14ac:dyDescent="0.25">
      <c r="A63" s="445" t="s">
        <v>185</v>
      </c>
      <c r="B63" s="41">
        <v>1</v>
      </c>
      <c r="C63" s="41">
        <f t="shared" si="9"/>
        <v>152</v>
      </c>
      <c r="D63" s="81">
        <v>140</v>
      </c>
      <c r="E63" s="113">
        <v>12</v>
      </c>
      <c r="F63" s="114">
        <v>756</v>
      </c>
      <c r="G63" s="77">
        <f t="shared" si="7"/>
        <v>5.1630000000000003</v>
      </c>
      <c r="H63" s="77">
        <f t="shared" si="10"/>
        <v>123.91200000000001</v>
      </c>
      <c r="I63" s="77">
        <f t="shared" si="8"/>
        <v>153.13999999999999</v>
      </c>
    </row>
    <row r="64" spans="1:9" x14ac:dyDescent="0.25">
      <c r="A64" s="445" t="s">
        <v>186</v>
      </c>
      <c r="B64" s="41">
        <v>1</v>
      </c>
      <c r="C64" s="41">
        <f t="shared" si="9"/>
        <v>176</v>
      </c>
      <c r="D64" s="81">
        <v>140</v>
      </c>
      <c r="E64" s="113">
        <v>36</v>
      </c>
      <c r="F64" s="114">
        <v>756</v>
      </c>
      <c r="G64" s="77">
        <f t="shared" si="7"/>
        <v>5.1630000000000003</v>
      </c>
      <c r="H64" s="77">
        <f t="shared" si="10"/>
        <v>371.73599999999999</v>
      </c>
      <c r="I64" s="77">
        <f t="shared" si="8"/>
        <v>459.43</v>
      </c>
    </row>
    <row r="65" spans="1:9" x14ac:dyDescent="0.25">
      <c r="A65" s="445" t="s">
        <v>187</v>
      </c>
      <c r="B65" s="41">
        <v>1</v>
      </c>
      <c r="C65" s="41">
        <f t="shared" si="9"/>
        <v>188</v>
      </c>
      <c r="D65" s="81">
        <v>140</v>
      </c>
      <c r="E65" s="113">
        <v>48</v>
      </c>
      <c r="F65" s="114">
        <v>756</v>
      </c>
      <c r="G65" s="77">
        <f t="shared" si="7"/>
        <v>5.1630000000000003</v>
      </c>
      <c r="H65" s="77">
        <f t="shared" si="10"/>
        <v>495.64800000000002</v>
      </c>
      <c r="I65" s="77">
        <f t="shared" si="8"/>
        <v>612.57000000000005</v>
      </c>
    </row>
    <row r="66" spans="1:9" x14ac:dyDescent="0.25">
      <c r="A66" s="445" t="s">
        <v>188</v>
      </c>
      <c r="B66" s="41">
        <v>1</v>
      </c>
      <c r="C66" s="41">
        <f t="shared" si="9"/>
        <v>164</v>
      </c>
      <c r="D66" s="81">
        <v>140</v>
      </c>
      <c r="E66" s="113">
        <v>24</v>
      </c>
      <c r="F66" s="114">
        <v>756</v>
      </c>
      <c r="G66" s="77">
        <f t="shared" si="7"/>
        <v>5.1630000000000003</v>
      </c>
      <c r="H66" s="77">
        <f t="shared" si="10"/>
        <v>247.82400000000001</v>
      </c>
      <c r="I66" s="77">
        <f t="shared" si="8"/>
        <v>306.29000000000002</v>
      </c>
    </row>
    <row r="67" spans="1:9" x14ac:dyDescent="0.25">
      <c r="A67" s="445" t="s">
        <v>189</v>
      </c>
      <c r="B67" s="41">
        <v>1</v>
      </c>
      <c r="C67" s="41">
        <f t="shared" si="9"/>
        <v>164</v>
      </c>
      <c r="D67" s="81">
        <v>140</v>
      </c>
      <c r="E67" s="113">
        <v>24</v>
      </c>
      <c r="F67" s="114">
        <v>756</v>
      </c>
      <c r="G67" s="77">
        <f t="shared" si="7"/>
        <v>5.1630000000000003</v>
      </c>
      <c r="H67" s="77">
        <f t="shared" si="10"/>
        <v>247.82400000000001</v>
      </c>
      <c r="I67" s="77">
        <f>ROUND(H67*1.2194,2)</f>
        <v>302.2</v>
      </c>
    </row>
    <row r="68" spans="1:9" x14ac:dyDescent="0.25">
      <c r="A68" s="445" t="s">
        <v>190</v>
      </c>
      <c r="B68" s="41">
        <v>1</v>
      </c>
      <c r="C68" s="41">
        <f t="shared" si="9"/>
        <v>176</v>
      </c>
      <c r="D68" s="81">
        <v>140</v>
      </c>
      <c r="E68" s="113">
        <v>36</v>
      </c>
      <c r="F68" s="114">
        <v>756</v>
      </c>
      <c r="G68" s="77">
        <f t="shared" si="7"/>
        <v>5.1630000000000003</v>
      </c>
      <c r="H68" s="77">
        <f t="shared" si="10"/>
        <v>371.73599999999999</v>
      </c>
      <c r="I68" s="77">
        <f t="shared" si="8"/>
        <v>459.43</v>
      </c>
    </row>
    <row r="69" spans="1:9" x14ac:dyDescent="0.25">
      <c r="A69" s="445" t="s">
        <v>191</v>
      </c>
      <c r="B69" s="41">
        <v>1</v>
      </c>
      <c r="C69" s="41">
        <f t="shared" si="9"/>
        <v>160</v>
      </c>
      <c r="D69" s="81">
        <v>140</v>
      </c>
      <c r="E69" s="113">
        <v>20</v>
      </c>
      <c r="F69" s="114">
        <v>756</v>
      </c>
      <c r="G69" s="77">
        <f t="shared" si="7"/>
        <v>5.1630000000000003</v>
      </c>
      <c r="H69" s="77">
        <f t="shared" si="10"/>
        <v>206.52</v>
      </c>
      <c r="I69" s="77">
        <f t="shared" si="8"/>
        <v>255.24</v>
      </c>
    </row>
    <row r="70" spans="1:9" x14ac:dyDescent="0.25">
      <c r="A70" s="445" t="s">
        <v>192</v>
      </c>
      <c r="B70" s="41">
        <v>1</v>
      </c>
      <c r="C70" s="41">
        <f t="shared" si="9"/>
        <v>158</v>
      </c>
      <c r="D70" s="81">
        <v>140</v>
      </c>
      <c r="E70" s="113">
        <v>18</v>
      </c>
      <c r="F70" s="114">
        <v>756</v>
      </c>
      <c r="G70" s="77">
        <f t="shared" si="7"/>
        <v>5.1630000000000003</v>
      </c>
      <c r="H70" s="77">
        <f t="shared" si="10"/>
        <v>185.86799999999999</v>
      </c>
      <c r="I70" s="77">
        <f t="shared" si="8"/>
        <v>229.71</v>
      </c>
    </row>
    <row r="71" spans="1:9" x14ac:dyDescent="0.25">
      <c r="A71" s="445" t="s">
        <v>193</v>
      </c>
      <c r="B71" s="41">
        <v>1</v>
      </c>
      <c r="C71" s="41">
        <f t="shared" si="9"/>
        <v>164</v>
      </c>
      <c r="D71" s="81">
        <v>140</v>
      </c>
      <c r="E71" s="113">
        <v>24</v>
      </c>
      <c r="F71" s="114">
        <v>756</v>
      </c>
      <c r="G71" s="77">
        <f t="shared" si="7"/>
        <v>5.1630000000000003</v>
      </c>
      <c r="H71" s="77">
        <f t="shared" si="10"/>
        <v>247.82400000000001</v>
      </c>
      <c r="I71" s="77">
        <f t="shared" si="8"/>
        <v>306.29000000000002</v>
      </c>
    </row>
    <row r="72" spans="1:9" x14ac:dyDescent="0.25">
      <c r="A72" s="445" t="s">
        <v>194</v>
      </c>
      <c r="B72" s="41">
        <v>1</v>
      </c>
      <c r="C72" s="41">
        <f t="shared" si="9"/>
        <v>176</v>
      </c>
      <c r="D72" s="81">
        <v>140</v>
      </c>
      <c r="E72" s="113">
        <v>36</v>
      </c>
      <c r="F72" s="114">
        <v>756</v>
      </c>
      <c r="G72" s="77">
        <f t="shared" si="7"/>
        <v>5.1630000000000003</v>
      </c>
      <c r="H72" s="77">
        <f t="shared" si="10"/>
        <v>371.73599999999999</v>
      </c>
      <c r="I72" s="77">
        <f t="shared" si="8"/>
        <v>459.43</v>
      </c>
    </row>
    <row r="73" spans="1:9" x14ac:dyDescent="0.25">
      <c r="A73" s="445" t="s">
        <v>195</v>
      </c>
      <c r="B73" s="41">
        <v>1</v>
      </c>
      <c r="C73" s="41">
        <f t="shared" si="9"/>
        <v>160</v>
      </c>
      <c r="D73" s="81">
        <v>140</v>
      </c>
      <c r="E73" s="113">
        <v>20</v>
      </c>
      <c r="F73" s="114">
        <v>756</v>
      </c>
      <c r="G73" s="77">
        <f t="shared" si="7"/>
        <v>5.1630000000000003</v>
      </c>
      <c r="H73" s="77">
        <f t="shared" si="10"/>
        <v>206.52</v>
      </c>
      <c r="I73" s="77">
        <f t="shared" si="8"/>
        <v>255.24</v>
      </c>
    </row>
    <row r="74" spans="1:9" x14ac:dyDescent="0.25">
      <c r="A74" s="445" t="s">
        <v>196</v>
      </c>
      <c r="B74" s="41">
        <v>1</v>
      </c>
      <c r="C74" s="41">
        <f t="shared" si="9"/>
        <v>164</v>
      </c>
      <c r="D74" s="81">
        <v>140</v>
      </c>
      <c r="E74" s="113">
        <v>24</v>
      </c>
      <c r="F74" s="114">
        <v>756</v>
      </c>
      <c r="G74" s="77">
        <f t="shared" si="7"/>
        <v>5.1630000000000003</v>
      </c>
      <c r="H74" s="77">
        <f t="shared" si="10"/>
        <v>247.82400000000001</v>
      </c>
      <c r="I74" s="77">
        <f t="shared" si="8"/>
        <v>306.29000000000002</v>
      </c>
    </row>
    <row r="75" spans="1:9" x14ac:dyDescent="0.25">
      <c r="A75" s="445" t="s">
        <v>197</v>
      </c>
      <c r="B75" s="41">
        <v>1</v>
      </c>
      <c r="C75" s="41">
        <f t="shared" si="9"/>
        <v>152</v>
      </c>
      <c r="D75" s="81">
        <v>140</v>
      </c>
      <c r="E75" s="113">
        <v>12</v>
      </c>
      <c r="F75" s="114">
        <v>756</v>
      </c>
      <c r="G75" s="77">
        <f t="shared" si="7"/>
        <v>5.1630000000000003</v>
      </c>
      <c r="H75" s="77">
        <f t="shared" si="10"/>
        <v>123.91200000000001</v>
      </c>
      <c r="I75" s="77">
        <f t="shared" si="8"/>
        <v>153.13999999999999</v>
      </c>
    </row>
    <row r="76" spans="1:9" x14ac:dyDescent="0.25">
      <c r="A76" s="445" t="s">
        <v>198</v>
      </c>
      <c r="B76" s="41">
        <v>1</v>
      </c>
      <c r="C76" s="41">
        <f t="shared" si="9"/>
        <v>176</v>
      </c>
      <c r="D76" s="81">
        <v>140</v>
      </c>
      <c r="E76" s="113">
        <v>36</v>
      </c>
      <c r="F76" s="114">
        <v>756</v>
      </c>
      <c r="G76" s="77">
        <f t="shared" si="7"/>
        <v>5.1630000000000003</v>
      </c>
      <c r="H76" s="77">
        <f t="shared" si="10"/>
        <v>371.73599999999999</v>
      </c>
      <c r="I76" s="77">
        <f t="shared" si="8"/>
        <v>459.43</v>
      </c>
    </row>
    <row r="77" spans="1:9" x14ac:dyDescent="0.25">
      <c r="A77" s="445" t="s">
        <v>199</v>
      </c>
      <c r="B77" s="41">
        <v>1</v>
      </c>
      <c r="C77" s="41">
        <f t="shared" si="9"/>
        <v>152</v>
      </c>
      <c r="D77" s="81">
        <v>140</v>
      </c>
      <c r="E77" s="113">
        <v>12</v>
      </c>
      <c r="F77" s="114">
        <v>756</v>
      </c>
      <c r="G77" s="77">
        <f t="shared" si="7"/>
        <v>5.1630000000000003</v>
      </c>
      <c r="H77" s="77">
        <f t="shared" si="10"/>
        <v>123.91200000000001</v>
      </c>
      <c r="I77" s="77">
        <f t="shared" si="8"/>
        <v>153.13999999999999</v>
      </c>
    </row>
    <row r="78" spans="1:9" x14ac:dyDescent="0.25">
      <c r="A78" s="445" t="s">
        <v>200</v>
      </c>
      <c r="B78" s="41">
        <v>1</v>
      </c>
      <c r="C78" s="41">
        <f t="shared" si="9"/>
        <v>164</v>
      </c>
      <c r="D78" s="81">
        <v>140</v>
      </c>
      <c r="E78" s="113">
        <v>24</v>
      </c>
      <c r="F78" s="114">
        <v>756</v>
      </c>
      <c r="G78" s="77">
        <f t="shared" si="7"/>
        <v>5.1630000000000003</v>
      </c>
      <c r="H78" s="77">
        <f t="shared" si="10"/>
        <v>247.82400000000001</v>
      </c>
      <c r="I78" s="77">
        <f t="shared" si="8"/>
        <v>306.29000000000002</v>
      </c>
    </row>
    <row r="79" spans="1:9" x14ac:dyDescent="0.25">
      <c r="A79" s="445" t="s">
        <v>201</v>
      </c>
      <c r="B79" s="41">
        <v>1</v>
      </c>
      <c r="C79" s="41">
        <f t="shared" si="9"/>
        <v>176</v>
      </c>
      <c r="D79" s="81">
        <v>140</v>
      </c>
      <c r="E79" s="113">
        <v>36</v>
      </c>
      <c r="F79" s="114">
        <v>756</v>
      </c>
      <c r="G79" s="77">
        <f t="shared" si="7"/>
        <v>5.1630000000000003</v>
      </c>
      <c r="H79" s="77">
        <f t="shared" si="10"/>
        <v>371.73599999999999</v>
      </c>
      <c r="I79" s="77">
        <f t="shared" si="8"/>
        <v>459.43</v>
      </c>
    </row>
    <row r="80" spans="1:9" x14ac:dyDescent="0.25">
      <c r="A80" s="445" t="s">
        <v>202</v>
      </c>
      <c r="B80" s="41">
        <v>1</v>
      </c>
      <c r="C80" s="41">
        <f t="shared" si="9"/>
        <v>164</v>
      </c>
      <c r="D80" s="81">
        <v>140</v>
      </c>
      <c r="E80" s="113">
        <v>24</v>
      </c>
      <c r="F80" s="114">
        <v>756</v>
      </c>
      <c r="G80" s="77">
        <f t="shared" si="7"/>
        <v>5.1630000000000003</v>
      </c>
      <c r="H80" s="77">
        <f t="shared" si="10"/>
        <v>247.82400000000001</v>
      </c>
      <c r="I80" s="77">
        <f t="shared" si="8"/>
        <v>306.29000000000002</v>
      </c>
    </row>
    <row r="81" spans="1:9" x14ac:dyDescent="0.25">
      <c r="A81" s="445" t="s">
        <v>203</v>
      </c>
      <c r="B81" s="41">
        <v>1</v>
      </c>
      <c r="C81" s="41">
        <f t="shared" si="9"/>
        <v>164</v>
      </c>
      <c r="D81" s="81">
        <v>140</v>
      </c>
      <c r="E81" s="113">
        <v>24</v>
      </c>
      <c r="F81" s="114">
        <v>756</v>
      </c>
      <c r="G81" s="77">
        <f t="shared" si="7"/>
        <v>5.1630000000000003</v>
      </c>
      <c r="H81" s="77">
        <f t="shared" si="10"/>
        <v>247.82400000000001</v>
      </c>
      <c r="I81" s="77">
        <f t="shared" si="8"/>
        <v>306.29000000000002</v>
      </c>
    </row>
    <row r="82" spans="1:9" x14ac:dyDescent="0.25">
      <c r="A82" s="445" t="s">
        <v>204</v>
      </c>
      <c r="B82" s="41">
        <v>1</v>
      </c>
      <c r="C82" s="41">
        <f t="shared" si="9"/>
        <v>160</v>
      </c>
      <c r="D82" s="81">
        <v>140</v>
      </c>
      <c r="E82" s="113">
        <v>20</v>
      </c>
      <c r="F82" s="114">
        <v>756</v>
      </c>
      <c r="G82" s="77">
        <f t="shared" si="7"/>
        <v>5.1630000000000003</v>
      </c>
      <c r="H82" s="77">
        <f t="shared" si="10"/>
        <v>206.52</v>
      </c>
      <c r="I82" s="77">
        <f t="shared" si="8"/>
        <v>255.24</v>
      </c>
    </row>
    <row r="83" spans="1:9" x14ac:dyDescent="0.25">
      <c r="A83" s="445" t="s">
        <v>205</v>
      </c>
      <c r="B83" s="41">
        <v>1</v>
      </c>
      <c r="C83" s="41">
        <f t="shared" si="9"/>
        <v>152</v>
      </c>
      <c r="D83" s="81">
        <v>140</v>
      </c>
      <c r="E83" s="113">
        <v>12</v>
      </c>
      <c r="F83" s="114">
        <v>756</v>
      </c>
      <c r="G83" s="77">
        <f t="shared" si="7"/>
        <v>5.1630000000000003</v>
      </c>
      <c r="H83" s="77">
        <f t="shared" si="10"/>
        <v>123.91200000000001</v>
      </c>
      <c r="I83" s="77">
        <f t="shared" si="8"/>
        <v>153.13999999999999</v>
      </c>
    </row>
    <row r="84" spans="1:9" x14ac:dyDescent="0.25">
      <c r="A84" s="445" t="s">
        <v>206</v>
      </c>
      <c r="B84" s="41">
        <v>1</v>
      </c>
      <c r="C84" s="41">
        <f t="shared" si="9"/>
        <v>152</v>
      </c>
      <c r="D84" s="81">
        <v>140</v>
      </c>
      <c r="E84" s="113">
        <v>12</v>
      </c>
      <c r="F84" s="114">
        <v>756</v>
      </c>
      <c r="G84" s="77">
        <f t="shared" si="7"/>
        <v>5.1630000000000003</v>
      </c>
      <c r="H84" s="77">
        <f t="shared" si="10"/>
        <v>123.91200000000001</v>
      </c>
      <c r="I84" s="77">
        <f t="shared" si="8"/>
        <v>153.13999999999999</v>
      </c>
    </row>
    <row r="85" spans="1:9" x14ac:dyDescent="0.25">
      <c r="A85" s="445" t="s">
        <v>207</v>
      </c>
      <c r="B85" s="41">
        <v>1</v>
      </c>
      <c r="C85" s="41">
        <f t="shared" si="9"/>
        <v>152</v>
      </c>
      <c r="D85" s="81">
        <v>140</v>
      </c>
      <c r="E85" s="113">
        <v>12</v>
      </c>
      <c r="F85" s="114">
        <v>756</v>
      </c>
      <c r="G85" s="77">
        <f t="shared" si="7"/>
        <v>5.1630000000000003</v>
      </c>
      <c r="H85" s="77">
        <f t="shared" si="10"/>
        <v>123.91200000000001</v>
      </c>
      <c r="I85" s="77">
        <f>ROUND(H85*1.2194,2)</f>
        <v>151.1</v>
      </c>
    </row>
    <row r="86" spans="1:9" x14ac:dyDescent="0.25">
      <c r="A86" s="445" t="s">
        <v>208</v>
      </c>
      <c r="B86" s="41">
        <v>1</v>
      </c>
      <c r="C86" s="41">
        <f t="shared" si="9"/>
        <v>152</v>
      </c>
      <c r="D86" s="81">
        <v>140</v>
      </c>
      <c r="E86" s="113">
        <v>12</v>
      </c>
      <c r="F86" s="114">
        <v>756</v>
      </c>
      <c r="G86" s="77">
        <f t="shared" si="7"/>
        <v>5.1630000000000003</v>
      </c>
      <c r="H86" s="77">
        <f t="shared" si="10"/>
        <v>123.91200000000001</v>
      </c>
      <c r="I86" s="77">
        <f t="shared" si="8"/>
        <v>153.13999999999999</v>
      </c>
    </row>
    <row r="87" spans="1:9" x14ac:dyDescent="0.25">
      <c r="A87" s="445" t="s">
        <v>209</v>
      </c>
      <c r="B87" s="41">
        <v>1</v>
      </c>
      <c r="C87" s="41">
        <f t="shared" si="9"/>
        <v>152</v>
      </c>
      <c r="D87" s="81">
        <v>140</v>
      </c>
      <c r="E87" s="113">
        <v>12</v>
      </c>
      <c r="F87" s="114">
        <v>756</v>
      </c>
      <c r="G87" s="77">
        <f t="shared" si="7"/>
        <v>5.1630000000000003</v>
      </c>
      <c r="H87" s="77">
        <f t="shared" si="10"/>
        <v>123.91200000000001</v>
      </c>
      <c r="I87" s="77">
        <f t="shared" si="8"/>
        <v>153.13999999999999</v>
      </c>
    </row>
    <row r="88" spans="1:9" x14ac:dyDescent="0.25">
      <c r="A88" s="445" t="s">
        <v>210</v>
      </c>
      <c r="B88" s="41">
        <v>1</v>
      </c>
      <c r="C88" s="41">
        <f t="shared" si="9"/>
        <v>152</v>
      </c>
      <c r="D88" s="81">
        <v>140</v>
      </c>
      <c r="E88" s="113">
        <v>12</v>
      </c>
      <c r="F88" s="114">
        <v>756</v>
      </c>
      <c r="G88" s="77">
        <f t="shared" si="7"/>
        <v>5.1630000000000003</v>
      </c>
      <c r="H88" s="77">
        <f t="shared" si="10"/>
        <v>123.91200000000001</v>
      </c>
      <c r="I88" s="77">
        <f t="shared" si="8"/>
        <v>153.13999999999999</v>
      </c>
    </row>
    <row r="89" spans="1:9" x14ac:dyDescent="0.25">
      <c r="A89" s="445" t="s">
        <v>211</v>
      </c>
      <c r="B89" s="41">
        <v>1</v>
      </c>
      <c r="C89" s="41">
        <f t="shared" si="9"/>
        <v>152</v>
      </c>
      <c r="D89" s="81">
        <v>140</v>
      </c>
      <c r="E89" s="113">
        <v>12</v>
      </c>
      <c r="F89" s="114">
        <v>756</v>
      </c>
      <c r="G89" s="77">
        <f t="shared" si="7"/>
        <v>5.1630000000000003</v>
      </c>
      <c r="H89" s="77">
        <f t="shared" si="10"/>
        <v>123.91200000000001</v>
      </c>
      <c r="I89" s="77">
        <f t="shared" si="8"/>
        <v>153.13999999999999</v>
      </c>
    </row>
    <row r="90" spans="1:9" x14ac:dyDescent="0.25">
      <c r="A90" s="445" t="s">
        <v>212</v>
      </c>
      <c r="B90" s="41">
        <v>1</v>
      </c>
      <c r="C90" s="41">
        <f t="shared" si="9"/>
        <v>152</v>
      </c>
      <c r="D90" s="81">
        <v>140</v>
      </c>
      <c r="E90" s="113">
        <v>12</v>
      </c>
      <c r="F90" s="114">
        <v>756</v>
      </c>
      <c r="G90" s="77">
        <f t="shared" si="7"/>
        <v>5.1630000000000003</v>
      </c>
      <c r="H90" s="77">
        <f t="shared" si="10"/>
        <v>123.91200000000001</v>
      </c>
      <c r="I90" s="77">
        <f t="shared" si="8"/>
        <v>153.13999999999999</v>
      </c>
    </row>
    <row r="91" spans="1:9" ht="36" customHeight="1" x14ac:dyDescent="0.25">
      <c r="A91" s="105" t="s">
        <v>19</v>
      </c>
      <c r="B91" s="106">
        <f>SUM(B92:B94)</f>
        <v>3</v>
      </c>
      <c r="C91" s="106"/>
      <c r="D91" s="110"/>
      <c r="E91" s="110">
        <f t="shared" ref="E91" si="11">SUM(E92:E94)</f>
        <v>48</v>
      </c>
      <c r="F91" s="106"/>
      <c r="G91" s="106"/>
      <c r="H91" s="75">
        <f t="shared" ref="H91:I91" si="12">SUM(H92:H94)</f>
        <v>433.79199999999997</v>
      </c>
      <c r="I91" s="75">
        <f t="shared" si="12"/>
        <v>533.04</v>
      </c>
    </row>
    <row r="92" spans="1:9" x14ac:dyDescent="0.25">
      <c r="A92" s="445" t="s">
        <v>213</v>
      </c>
      <c r="B92" s="41">
        <v>1</v>
      </c>
      <c r="C92" s="41">
        <f t="shared" ref="C92:C94" si="13">D92+E92</f>
        <v>164</v>
      </c>
      <c r="D92" s="81">
        <v>140</v>
      </c>
      <c r="E92" s="113">
        <v>24</v>
      </c>
      <c r="F92" s="41">
        <v>570</v>
      </c>
      <c r="G92" s="77">
        <f t="shared" ref="G92:G93" si="14">ROUND(F92/146.42,3)</f>
        <v>3.8929999999999998</v>
      </c>
      <c r="H92" s="77">
        <f t="shared" ref="H92:H94" si="15">ROUND(E92*G92,3)*2</f>
        <v>186.864</v>
      </c>
      <c r="I92" s="77">
        <f>ROUND(H92*1.2194,2)</f>
        <v>227.86</v>
      </c>
    </row>
    <row r="93" spans="1:9" x14ac:dyDescent="0.25">
      <c r="A93" s="445" t="s">
        <v>214</v>
      </c>
      <c r="B93" s="41">
        <v>1</v>
      </c>
      <c r="C93" s="41">
        <f t="shared" si="13"/>
        <v>148</v>
      </c>
      <c r="D93" s="81">
        <v>140</v>
      </c>
      <c r="E93" s="113">
        <v>8</v>
      </c>
      <c r="F93" s="41">
        <v>570</v>
      </c>
      <c r="G93" s="77">
        <f t="shared" si="14"/>
        <v>3.8929999999999998</v>
      </c>
      <c r="H93" s="77">
        <f t="shared" si="15"/>
        <v>62.287999999999997</v>
      </c>
      <c r="I93" s="77">
        <f t="shared" ref="I93:I94" si="16">ROUND(H93*1.2359,2)</f>
        <v>76.98</v>
      </c>
    </row>
    <row r="94" spans="1:9" x14ac:dyDescent="0.25">
      <c r="A94" s="445" t="s">
        <v>215</v>
      </c>
      <c r="B94" s="41">
        <v>1</v>
      </c>
      <c r="C94" s="41">
        <f t="shared" si="13"/>
        <v>176</v>
      </c>
      <c r="D94" s="81">
        <v>160</v>
      </c>
      <c r="E94" s="110">
        <v>16</v>
      </c>
      <c r="F94" s="106">
        <v>966</v>
      </c>
      <c r="G94" s="77">
        <f>ROUND(F94/167.42,3)</f>
        <v>5.77</v>
      </c>
      <c r="H94" s="77">
        <f t="shared" si="15"/>
        <v>184.64</v>
      </c>
      <c r="I94" s="77">
        <f t="shared" si="16"/>
        <v>228.2</v>
      </c>
    </row>
    <row r="95" spans="1:9" x14ac:dyDescent="0.25">
      <c r="A95" s="446" t="s">
        <v>216</v>
      </c>
      <c r="B95" s="103">
        <f>B96+B111+B127</f>
        <v>38</v>
      </c>
      <c r="C95" s="103"/>
      <c r="D95" s="103"/>
      <c r="E95" s="103">
        <f>E96+E111+E127</f>
        <v>1115</v>
      </c>
      <c r="F95" s="103"/>
      <c r="G95" s="103"/>
      <c r="H95" s="104">
        <f>H96+H111+H127</f>
        <v>13264.010000000002</v>
      </c>
      <c r="I95" s="104">
        <f>I96+I111+I127</f>
        <v>16392.97</v>
      </c>
    </row>
    <row r="96" spans="1:9" ht="49.5" x14ac:dyDescent="0.25">
      <c r="A96" s="105" t="s">
        <v>17</v>
      </c>
      <c r="B96" s="106">
        <f>SUM(B97:B110)</f>
        <v>14</v>
      </c>
      <c r="C96" s="106"/>
      <c r="D96" s="106"/>
      <c r="E96" s="106">
        <f>SUM(E97:E110)</f>
        <v>506</v>
      </c>
      <c r="F96" s="116"/>
      <c r="G96" s="117"/>
      <c r="H96" s="106">
        <f>SUM(H97:H110)</f>
        <v>7578.6500000000005</v>
      </c>
      <c r="I96" s="106">
        <f>SUM(I97:I110)</f>
        <v>9366.43</v>
      </c>
    </row>
    <row r="97" spans="1:9" x14ac:dyDescent="0.25">
      <c r="A97" s="44" t="s">
        <v>218</v>
      </c>
      <c r="B97" s="41">
        <v>1</v>
      </c>
      <c r="C97" s="41">
        <f t="shared" ref="C97:C110" si="17">D97+E97</f>
        <v>144</v>
      </c>
      <c r="D97" s="41">
        <v>140</v>
      </c>
      <c r="E97" s="41">
        <v>4</v>
      </c>
      <c r="F97" s="42">
        <v>1513</v>
      </c>
      <c r="G97" s="42">
        <f t="shared" ref="G97:G126" si="18">ROUND(F97/146.42,3)</f>
        <v>10.333</v>
      </c>
      <c r="H97" s="42">
        <f t="shared" ref="H97:H110" si="19">ROUND(E97*G97*2,2)</f>
        <v>82.66</v>
      </c>
      <c r="I97" s="43">
        <f>ROUND(H97*1.2359,2)</f>
        <v>102.16</v>
      </c>
    </row>
    <row r="98" spans="1:9" s="109" customFormat="1" x14ac:dyDescent="0.25">
      <c r="A98" s="201" t="s">
        <v>127</v>
      </c>
      <c r="B98" s="76">
        <v>1</v>
      </c>
      <c r="C98" s="76">
        <f t="shared" si="17"/>
        <v>192</v>
      </c>
      <c r="D98" s="76">
        <v>140</v>
      </c>
      <c r="E98" s="76">
        <v>52</v>
      </c>
      <c r="F98" s="77">
        <v>961</v>
      </c>
      <c r="G98" s="42">
        <f t="shared" si="18"/>
        <v>6.5629999999999997</v>
      </c>
      <c r="H98" s="42">
        <f t="shared" si="19"/>
        <v>682.55</v>
      </c>
      <c r="I98" s="77">
        <f>ROUND(H98*1.2359,2)</f>
        <v>843.56</v>
      </c>
    </row>
    <row r="99" spans="1:9" x14ac:dyDescent="0.25">
      <c r="A99" s="44" t="s">
        <v>219</v>
      </c>
      <c r="B99" s="41">
        <v>1</v>
      </c>
      <c r="C99" s="41">
        <f t="shared" si="17"/>
        <v>168</v>
      </c>
      <c r="D99" s="41">
        <v>116</v>
      </c>
      <c r="E99" s="41">
        <v>52</v>
      </c>
      <c r="F99" s="42">
        <v>1081</v>
      </c>
      <c r="G99" s="42">
        <f t="shared" si="18"/>
        <v>7.383</v>
      </c>
      <c r="H99" s="42">
        <f t="shared" si="19"/>
        <v>767.83</v>
      </c>
      <c r="I99" s="43">
        <f t="shared" ref="I99:I110" si="20">ROUND(H99*1.2359,2)</f>
        <v>948.96</v>
      </c>
    </row>
    <row r="100" spans="1:9" x14ac:dyDescent="0.25">
      <c r="A100" s="44" t="s">
        <v>220</v>
      </c>
      <c r="B100" s="41">
        <v>1</v>
      </c>
      <c r="C100" s="41">
        <f t="shared" si="17"/>
        <v>129</v>
      </c>
      <c r="D100" s="41">
        <v>101</v>
      </c>
      <c r="E100" s="41">
        <v>28</v>
      </c>
      <c r="F100" s="42">
        <v>1126</v>
      </c>
      <c r="G100" s="42">
        <f t="shared" si="18"/>
        <v>7.69</v>
      </c>
      <c r="H100" s="42">
        <f t="shared" si="19"/>
        <v>430.64</v>
      </c>
      <c r="I100" s="43">
        <f t="shared" si="20"/>
        <v>532.23</v>
      </c>
    </row>
    <row r="101" spans="1:9" x14ac:dyDescent="0.25">
      <c r="A101" s="44" t="s">
        <v>221</v>
      </c>
      <c r="B101" s="41">
        <v>1</v>
      </c>
      <c r="C101" s="41">
        <f t="shared" si="17"/>
        <v>168</v>
      </c>
      <c r="D101" s="41">
        <v>140</v>
      </c>
      <c r="E101" s="41">
        <v>28</v>
      </c>
      <c r="F101" s="42">
        <v>1065</v>
      </c>
      <c r="G101" s="42">
        <f t="shared" si="18"/>
        <v>7.274</v>
      </c>
      <c r="H101" s="42">
        <f t="shared" si="19"/>
        <v>407.34</v>
      </c>
      <c r="I101" s="43">
        <f t="shared" si="20"/>
        <v>503.43</v>
      </c>
    </row>
    <row r="102" spans="1:9" x14ac:dyDescent="0.25">
      <c r="A102" s="44" t="s">
        <v>222</v>
      </c>
      <c r="B102" s="41">
        <v>1</v>
      </c>
      <c r="C102" s="41">
        <f t="shared" si="17"/>
        <v>96</v>
      </c>
      <c r="D102" s="41">
        <v>60</v>
      </c>
      <c r="E102" s="41">
        <v>36</v>
      </c>
      <c r="F102" s="42">
        <v>1065</v>
      </c>
      <c r="G102" s="42">
        <f t="shared" si="18"/>
        <v>7.274</v>
      </c>
      <c r="H102" s="42">
        <f t="shared" si="19"/>
        <v>523.73</v>
      </c>
      <c r="I102" s="43">
        <f t="shared" si="20"/>
        <v>647.28</v>
      </c>
    </row>
    <row r="103" spans="1:9" x14ac:dyDescent="0.25">
      <c r="A103" s="44" t="s">
        <v>223</v>
      </c>
      <c r="B103" s="41">
        <v>1</v>
      </c>
      <c r="C103" s="41">
        <f t="shared" si="17"/>
        <v>152</v>
      </c>
      <c r="D103" s="41">
        <v>140</v>
      </c>
      <c r="E103" s="41">
        <v>12</v>
      </c>
      <c r="F103" s="42">
        <v>1469</v>
      </c>
      <c r="G103" s="42">
        <f t="shared" si="18"/>
        <v>10.032999999999999</v>
      </c>
      <c r="H103" s="42">
        <f t="shared" si="19"/>
        <v>240.79</v>
      </c>
      <c r="I103" s="43">
        <f t="shared" si="20"/>
        <v>297.58999999999997</v>
      </c>
    </row>
    <row r="104" spans="1:9" x14ac:dyDescent="0.25">
      <c r="A104" s="44" t="s">
        <v>224</v>
      </c>
      <c r="B104" s="41">
        <v>1</v>
      </c>
      <c r="C104" s="41">
        <f t="shared" si="17"/>
        <v>154</v>
      </c>
      <c r="D104" s="41">
        <v>106</v>
      </c>
      <c r="E104" s="41">
        <v>48</v>
      </c>
      <c r="F104" s="42">
        <v>1081</v>
      </c>
      <c r="G104" s="42">
        <f t="shared" si="18"/>
        <v>7.383</v>
      </c>
      <c r="H104" s="42">
        <f t="shared" si="19"/>
        <v>708.77</v>
      </c>
      <c r="I104" s="43">
        <f t="shared" si="20"/>
        <v>875.97</v>
      </c>
    </row>
    <row r="105" spans="1:9" x14ac:dyDescent="0.25">
      <c r="A105" s="44" t="s">
        <v>225</v>
      </c>
      <c r="B105" s="41">
        <v>1</v>
      </c>
      <c r="C105" s="41">
        <f t="shared" si="17"/>
        <v>116</v>
      </c>
      <c r="D105" s="41">
        <v>92</v>
      </c>
      <c r="E105" s="41">
        <v>24</v>
      </c>
      <c r="F105" s="42">
        <v>1065</v>
      </c>
      <c r="G105" s="42">
        <f t="shared" si="18"/>
        <v>7.274</v>
      </c>
      <c r="H105" s="42">
        <f t="shared" si="19"/>
        <v>349.15</v>
      </c>
      <c r="I105" s="43">
        <f t="shared" si="20"/>
        <v>431.51</v>
      </c>
    </row>
    <row r="106" spans="1:9" x14ac:dyDescent="0.25">
      <c r="A106" s="44" t="s">
        <v>226</v>
      </c>
      <c r="B106" s="41">
        <v>1</v>
      </c>
      <c r="C106" s="41">
        <f t="shared" si="17"/>
        <v>192</v>
      </c>
      <c r="D106" s="41">
        <v>126</v>
      </c>
      <c r="E106" s="41">
        <v>66</v>
      </c>
      <c r="F106" s="42">
        <v>1065</v>
      </c>
      <c r="G106" s="42">
        <f t="shared" si="18"/>
        <v>7.274</v>
      </c>
      <c r="H106" s="42">
        <f t="shared" si="19"/>
        <v>960.17</v>
      </c>
      <c r="I106" s="43">
        <f t="shared" si="20"/>
        <v>1186.67</v>
      </c>
    </row>
    <row r="107" spans="1:9" x14ac:dyDescent="0.25">
      <c r="A107" s="44" t="s">
        <v>227</v>
      </c>
      <c r="B107" s="41">
        <v>1</v>
      </c>
      <c r="C107" s="41">
        <f t="shared" si="17"/>
        <v>132</v>
      </c>
      <c r="D107" s="41">
        <v>77</v>
      </c>
      <c r="E107" s="41">
        <v>55</v>
      </c>
      <c r="F107" s="42">
        <v>1065</v>
      </c>
      <c r="G107" s="42">
        <f t="shared" si="18"/>
        <v>7.274</v>
      </c>
      <c r="H107" s="42">
        <f t="shared" si="19"/>
        <v>800.14</v>
      </c>
      <c r="I107" s="43">
        <f t="shared" si="20"/>
        <v>988.89</v>
      </c>
    </row>
    <row r="108" spans="1:9" x14ac:dyDescent="0.25">
      <c r="A108" s="44" t="s">
        <v>228</v>
      </c>
      <c r="B108" s="41">
        <v>1</v>
      </c>
      <c r="C108" s="41">
        <f t="shared" si="17"/>
        <v>120</v>
      </c>
      <c r="D108" s="41">
        <v>96</v>
      </c>
      <c r="E108" s="41">
        <v>24</v>
      </c>
      <c r="F108" s="42">
        <v>1065</v>
      </c>
      <c r="G108" s="42">
        <f t="shared" si="18"/>
        <v>7.274</v>
      </c>
      <c r="H108" s="42">
        <f t="shared" si="19"/>
        <v>349.15</v>
      </c>
      <c r="I108" s="43">
        <f t="shared" si="20"/>
        <v>431.51</v>
      </c>
    </row>
    <row r="109" spans="1:9" x14ac:dyDescent="0.25">
      <c r="A109" s="44" t="s">
        <v>229</v>
      </c>
      <c r="B109" s="41">
        <v>1</v>
      </c>
      <c r="C109" s="41">
        <f t="shared" si="17"/>
        <v>140</v>
      </c>
      <c r="D109" s="41">
        <v>122</v>
      </c>
      <c r="E109" s="41">
        <v>18</v>
      </c>
      <c r="F109" s="42">
        <v>1213</v>
      </c>
      <c r="G109" s="42">
        <f t="shared" si="18"/>
        <v>8.2840000000000007</v>
      </c>
      <c r="H109" s="42">
        <f t="shared" si="19"/>
        <v>298.22000000000003</v>
      </c>
      <c r="I109" s="43">
        <f t="shared" si="20"/>
        <v>368.57</v>
      </c>
    </row>
    <row r="110" spans="1:9" x14ac:dyDescent="0.25">
      <c r="A110" s="44" t="s">
        <v>230</v>
      </c>
      <c r="B110" s="41">
        <v>1</v>
      </c>
      <c r="C110" s="41">
        <f t="shared" si="17"/>
        <v>199</v>
      </c>
      <c r="D110" s="41">
        <v>140</v>
      </c>
      <c r="E110" s="41">
        <v>59</v>
      </c>
      <c r="F110" s="42">
        <v>1213</v>
      </c>
      <c r="G110" s="42">
        <f t="shared" si="18"/>
        <v>8.2840000000000007</v>
      </c>
      <c r="H110" s="42">
        <f t="shared" si="19"/>
        <v>977.51</v>
      </c>
      <c r="I110" s="43">
        <f t="shared" si="20"/>
        <v>1208.0999999999999</v>
      </c>
    </row>
    <row r="111" spans="1:9" ht="47.45" customHeight="1" x14ac:dyDescent="0.25">
      <c r="A111" s="105" t="s">
        <v>18</v>
      </c>
      <c r="B111" s="106">
        <f>SUM(B112:B126)</f>
        <v>15</v>
      </c>
      <c r="C111" s="106"/>
      <c r="D111" s="106"/>
      <c r="E111" s="106">
        <f t="shared" ref="E111" si="21">SUM(E112:E126)</f>
        <v>407</v>
      </c>
      <c r="F111" s="116"/>
      <c r="G111" s="116"/>
      <c r="H111" s="106">
        <f t="shared" ref="H111:I111" si="22">SUM(H112:H126)</f>
        <v>4202.66</v>
      </c>
      <c r="I111" s="106">
        <f t="shared" si="22"/>
        <v>5194.0699999999988</v>
      </c>
    </row>
    <row r="112" spans="1:9" ht="18" customHeight="1" x14ac:dyDescent="0.25">
      <c r="A112" s="44" t="s">
        <v>231</v>
      </c>
      <c r="B112" s="41">
        <v>1</v>
      </c>
      <c r="C112" s="41">
        <f t="shared" ref="C112:C126" si="23">D112+E112</f>
        <v>166</v>
      </c>
      <c r="D112" s="41">
        <v>140</v>
      </c>
      <c r="E112" s="41">
        <v>26</v>
      </c>
      <c r="F112" s="42">
        <v>756</v>
      </c>
      <c r="G112" s="42">
        <f t="shared" si="18"/>
        <v>5.1630000000000003</v>
      </c>
      <c r="H112" s="42">
        <f t="shared" ref="H112:H126" si="24">ROUND(E112*G112*2,2)</f>
        <v>268.48</v>
      </c>
      <c r="I112" s="43">
        <f>ROUND(H112*1.2359,2)</f>
        <v>331.81</v>
      </c>
    </row>
    <row r="113" spans="1:9" ht="18" customHeight="1" x14ac:dyDescent="0.25">
      <c r="A113" s="44" t="s">
        <v>180</v>
      </c>
      <c r="B113" s="41">
        <v>1</v>
      </c>
      <c r="C113" s="41">
        <f t="shared" si="23"/>
        <v>116</v>
      </c>
      <c r="D113" s="41">
        <v>92</v>
      </c>
      <c r="E113" s="41">
        <v>24</v>
      </c>
      <c r="F113" s="42">
        <v>756</v>
      </c>
      <c r="G113" s="42">
        <f t="shared" si="18"/>
        <v>5.1630000000000003</v>
      </c>
      <c r="H113" s="42">
        <f t="shared" si="24"/>
        <v>247.82</v>
      </c>
      <c r="I113" s="43">
        <f t="shared" ref="I113:I126" si="25">ROUND(H113*1.2359,2)</f>
        <v>306.27999999999997</v>
      </c>
    </row>
    <row r="114" spans="1:9" ht="18" customHeight="1" x14ac:dyDescent="0.25">
      <c r="A114" s="44" t="s">
        <v>181</v>
      </c>
      <c r="B114" s="41">
        <v>1</v>
      </c>
      <c r="C114" s="41">
        <f t="shared" si="23"/>
        <v>180</v>
      </c>
      <c r="D114" s="41">
        <v>140</v>
      </c>
      <c r="E114" s="41">
        <v>40</v>
      </c>
      <c r="F114" s="42">
        <v>756</v>
      </c>
      <c r="G114" s="42">
        <f t="shared" si="18"/>
        <v>5.1630000000000003</v>
      </c>
      <c r="H114" s="42">
        <f t="shared" si="24"/>
        <v>413.04</v>
      </c>
      <c r="I114" s="43">
        <f t="shared" si="25"/>
        <v>510.48</v>
      </c>
    </row>
    <row r="115" spans="1:9" ht="18" customHeight="1" x14ac:dyDescent="0.25">
      <c r="A115" s="44" t="s">
        <v>182</v>
      </c>
      <c r="B115" s="41">
        <v>1</v>
      </c>
      <c r="C115" s="41">
        <f t="shared" si="23"/>
        <v>180</v>
      </c>
      <c r="D115" s="41">
        <v>140</v>
      </c>
      <c r="E115" s="41">
        <v>40</v>
      </c>
      <c r="F115" s="42">
        <v>756</v>
      </c>
      <c r="G115" s="42">
        <f t="shared" si="18"/>
        <v>5.1630000000000003</v>
      </c>
      <c r="H115" s="42">
        <f t="shared" si="24"/>
        <v>413.04</v>
      </c>
      <c r="I115" s="43">
        <f t="shared" si="25"/>
        <v>510.48</v>
      </c>
    </row>
    <row r="116" spans="1:9" ht="18" customHeight="1" x14ac:dyDescent="0.25">
      <c r="A116" s="44" t="s">
        <v>183</v>
      </c>
      <c r="B116" s="41">
        <v>1</v>
      </c>
      <c r="C116" s="41">
        <f t="shared" si="23"/>
        <v>72</v>
      </c>
      <c r="D116" s="41">
        <v>70</v>
      </c>
      <c r="E116" s="41">
        <v>2</v>
      </c>
      <c r="F116" s="42">
        <v>756</v>
      </c>
      <c r="G116" s="42">
        <f t="shared" si="18"/>
        <v>5.1630000000000003</v>
      </c>
      <c r="H116" s="42">
        <f t="shared" si="24"/>
        <v>20.65</v>
      </c>
      <c r="I116" s="43">
        <f t="shared" si="25"/>
        <v>25.52</v>
      </c>
    </row>
    <row r="117" spans="1:9" ht="18" customHeight="1" x14ac:dyDescent="0.25">
      <c r="A117" s="44" t="s">
        <v>184</v>
      </c>
      <c r="B117" s="41">
        <v>1</v>
      </c>
      <c r="C117" s="41">
        <f t="shared" si="23"/>
        <v>84</v>
      </c>
      <c r="D117" s="41">
        <v>60</v>
      </c>
      <c r="E117" s="41">
        <v>24</v>
      </c>
      <c r="F117" s="42">
        <v>756</v>
      </c>
      <c r="G117" s="42">
        <f t="shared" si="18"/>
        <v>5.1630000000000003</v>
      </c>
      <c r="H117" s="42">
        <f t="shared" si="24"/>
        <v>247.82</v>
      </c>
      <c r="I117" s="43">
        <f t="shared" si="25"/>
        <v>306.27999999999997</v>
      </c>
    </row>
    <row r="118" spans="1:9" ht="18" customHeight="1" x14ac:dyDescent="0.25">
      <c r="A118" s="44" t="s">
        <v>185</v>
      </c>
      <c r="B118" s="41">
        <v>1</v>
      </c>
      <c r="C118" s="41">
        <f t="shared" si="23"/>
        <v>109</v>
      </c>
      <c r="D118" s="41">
        <v>70</v>
      </c>
      <c r="E118" s="41">
        <v>39</v>
      </c>
      <c r="F118" s="42">
        <v>756</v>
      </c>
      <c r="G118" s="42">
        <f t="shared" si="18"/>
        <v>5.1630000000000003</v>
      </c>
      <c r="H118" s="42">
        <f t="shared" si="24"/>
        <v>402.71</v>
      </c>
      <c r="I118" s="43">
        <f t="shared" si="25"/>
        <v>497.71</v>
      </c>
    </row>
    <row r="119" spans="1:9" s="109" customFormat="1" ht="18" customHeight="1" x14ac:dyDescent="0.25">
      <c r="A119" s="201" t="s">
        <v>186</v>
      </c>
      <c r="B119" s="76">
        <v>1</v>
      </c>
      <c r="C119" s="76">
        <f t="shared" si="23"/>
        <v>164</v>
      </c>
      <c r="D119" s="76">
        <v>140</v>
      </c>
      <c r="E119" s="76">
        <v>24</v>
      </c>
      <c r="F119" s="77">
        <v>756</v>
      </c>
      <c r="G119" s="42">
        <f t="shared" si="18"/>
        <v>5.1630000000000003</v>
      </c>
      <c r="H119" s="77">
        <f t="shared" si="24"/>
        <v>247.82</v>
      </c>
      <c r="I119" s="77">
        <f t="shared" si="25"/>
        <v>306.27999999999997</v>
      </c>
    </row>
    <row r="120" spans="1:9" ht="18" customHeight="1" x14ac:dyDescent="0.25">
      <c r="A120" s="44" t="s">
        <v>187</v>
      </c>
      <c r="B120" s="41">
        <v>1</v>
      </c>
      <c r="C120" s="41">
        <f t="shared" si="23"/>
        <v>89</v>
      </c>
      <c r="D120" s="41">
        <v>70</v>
      </c>
      <c r="E120" s="41">
        <v>19</v>
      </c>
      <c r="F120" s="42">
        <v>756</v>
      </c>
      <c r="G120" s="42">
        <f t="shared" si="18"/>
        <v>5.1630000000000003</v>
      </c>
      <c r="H120" s="42">
        <f t="shared" si="24"/>
        <v>196.19</v>
      </c>
      <c r="I120" s="43">
        <f t="shared" si="25"/>
        <v>242.47</v>
      </c>
    </row>
    <row r="121" spans="1:9" ht="18" customHeight="1" x14ac:dyDescent="0.25">
      <c r="A121" s="44" t="s">
        <v>188</v>
      </c>
      <c r="B121" s="41">
        <v>1</v>
      </c>
      <c r="C121" s="41">
        <f t="shared" si="23"/>
        <v>177</v>
      </c>
      <c r="D121" s="41">
        <v>140</v>
      </c>
      <c r="E121" s="41">
        <v>37</v>
      </c>
      <c r="F121" s="42">
        <v>756</v>
      </c>
      <c r="G121" s="42">
        <f t="shared" si="18"/>
        <v>5.1630000000000003</v>
      </c>
      <c r="H121" s="42">
        <f t="shared" si="24"/>
        <v>382.06</v>
      </c>
      <c r="I121" s="43">
        <f t="shared" si="25"/>
        <v>472.19</v>
      </c>
    </row>
    <row r="122" spans="1:9" ht="18" customHeight="1" x14ac:dyDescent="0.25">
      <c r="A122" s="44" t="s">
        <v>189</v>
      </c>
      <c r="B122" s="41">
        <v>1</v>
      </c>
      <c r="C122" s="41">
        <f t="shared" si="23"/>
        <v>156</v>
      </c>
      <c r="D122" s="41">
        <v>140</v>
      </c>
      <c r="E122" s="41">
        <v>16</v>
      </c>
      <c r="F122" s="42">
        <v>756</v>
      </c>
      <c r="G122" s="42">
        <f t="shared" si="18"/>
        <v>5.1630000000000003</v>
      </c>
      <c r="H122" s="42">
        <f t="shared" si="24"/>
        <v>165.22</v>
      </c>
      <c r="I122" s="43">
        <f t="shared" si="25"/>
        <v>204.2</v>
      </c>
    </row>
    <row r="123" spans="1:9" ht="18" customHeight="1" x14ac:dyDescent="0.25">
      <c r="A123" s="44" t="s">
        <v>190</v>
      </c>
      <c r="B123" s="41">
        <v>1</v>
      </c>
      <c r="C123" s="41">
        <f t="shared" si="23"/>
        <v>96</v>
      </c>
      <c r="D123" s="41">
        <v>92</v>
      </c>
      <c r="E123" s="41">
        <v>4</v>
      </c>
      <c r="F123" s="42">
        <v>756</v>
      </c>
      <c r="G123" s="42">
        <f t="shared" si="18"/>
        <v>5.1630000000000003</v>
      </c>
      <c r="H123" s="42">
        <f t="shared" si="24"/>
        <v>41.3</v>
      </c>
      <c r="I123" s="43">
        <f t="shared" si="25"/>
        <v>51.04</v>
      </c>
    </row>
    <row r="124" spans="1:9" ht="18" customHeight="1" x14ac:dyDescent="0.25">
      <c r="A124" s="44" t="s">
        <v>191</v>
      </c>
      <c r="B124" s="41">
        <v>1</v>
      </c>
      <c r="C124" s="41">
        <f t="shared" si="23"/>
        <v>180</v>
      </c>
      <c r="D124" s="41">
        <v>140</v>
      </c>
      <c r="E124" s="41">
        <v>40</v>
      </c>
      <c r="F124" s="42">
        <v>756</v>
      </c>
      <c r="G124" s="42">
        <f t="shared" si="18"/>
        <v>5.1630000000000003</v>
      </c>
      <c r="H124" s="42">
        <f t="shared" si="24"/>
        <v>413.04</v>
      </c>
      <c r="I124" s="43">
        <f t="shared" si="25"/>
        <v>510.48</v>
      </c>
    </row>
    <row r="125" spans="1:9" ht="18" customHeight="1" x14ac:dyDescent="0.25">
      <c r="A125" s="44" t="s">
        <v>192</v>
      </c>
      <c r="B125" s="41">
        <v>1</v>
      </c>
      <c r="C125" s="41">
        <f t="shared" si="23"/>
        <v>164</v>
      </c>
      <c r="D125" s="41">
        <v>140</v>
      </c>
      <c r="E125" s="41">
        <v>24</v>
      </c>
      <c r="F125" s="42">
        <v>756</v>
      </c>
      <c r="G125" s="42">
        <f t="shared" si="18"/>
        <v>5.1630000000000003</v>
      </c>
      <c r="H125" s="42">
        <f t="shared" si="24"/>
        <v>247.82</v>
      </c>
      <c r="I125" s="43">
        <f t="shared" si="25"/>
        <v>306.27999999999997</v>
      </c>
    </row>
    <row r="126" spans="1:9" ht="18" customHeight="1" x14ac:dyDescent="0.25">
      <c r="A126" s="44" t="s">
        <v>193</v>
      </c>
      <c r="B126" s="41">
        <v>1</v>
      </c>
      <c r="C126" s="41">
        <f t="shared" si="23"/>
        <v>188</v>
      </c>
      <c r="D126" s="41">
        <v>140</v>
      </c>
      <c r="E126" s="41">
        <v>48</v>
      </c>
      <c r="F126" s="42">
        <v>756</v>
      </c>
      <c r="G126" s="42">
        <f t="shared" si="18"/>
        <v>5.1630000000000003</v>
      </c>
      <c r="H126" s="42">
        <f t="shared" si="24"/>
        <v>495.65</v>
      </c>
      <c r="I126" s="43">
        <f t="shared" si="25"/>
        <v>612.57000000000005</v>
      </c>
    </row>
    <row r="127" spans="1:9" ht="33" x14ac:dyDescent="0.25">
      <c r="A127" s="105" t="s">
        <v>19</v>
      </c>
      <c r="B127" s="106">
        <f>SUM(B128:B136)</f>
        <v>9</v>
      </c>
      <c r="C127" s="106"/>
      <c r="D127" s="106"/>
      <c r="E127" s="106">
        <f t="shared" ref="E127" si="26">SUM(E128:E136)</f>
        <v>202</v>
      </c>
      <c r="F127" s="116"/>
      <c r="G127" s="116"/>
      <c r="H127" s="106">
        <f t="shared" ref="H127:I127" si="27">SUM(H128:H136)</f>
        <v>1482.6999999999998</v>
      </c>
      <c r="I127" s="106">
        <f t="shared" si="27"/>
        <v>1832.47</v>
      </c>
    </row>
    <row r="128" spans="1:9" ht="18" customHeight="1" x14ac:dyDescent="0.25">
      <c r="A128" s="44" t="s">
        <v>232</v>
      </c>
      <c r="B128" s="41">
        <v>1</v>
      </c>
      <c r="C128" s="41">
        <f t="shared" ref="C128:C136" si="28">D128+E128</f>
        <v>89</v>
      </c>
      <c r="D128" s="41">
        <v>73</v>
      </c>
      <c r="E128" s="41">
        <v>16</v>
      </c>
      <c r="F128" s="42">
        <v>570</v>
      </c>
      <c r="G128" s="42">
        <f t="shared" ref="G128:G133" si="29">ROUND(F128/146.42,3)</f>
        <v>3.8929999999999998</v>
      </c>
      <c r="H128" s="42">
        <f t="shared" ref="H128:H136" si="30">ROUND(E128*G128*2,2)</f>
        <v>124.58</v>
      </c>
      <c r="I128" s="43">
        <f t="shared" ref="I128:I136" si="31">ROUND(H128*1.2359,2)</f>
        <v>153.97</v>
      </c>
    </row>
    <row r="129" spans="1:9" ht="18" customHeight="1" x14ac:dyDescent="0.25">
      <c r="A129" s="44" t="s">
        <v>214</v>
      </c>
      <c r="B129" s="41">
        <v>1</v>
      </c>
      <c r="C129" s="41">
        <f t="shared" si="28"/>
        <v>180</v>
      </c>
      <c r="D129" s="41">
        <v>140</v>
      </c>
      <c r="E129" s="41">
        <v>40</v>
      </c>
      <c r="F129" s="42">
        <v>570</v>
      </c>
      <c r="G129" s="42">
        <f t="shared" si="29"/>
        <v>3.8929999999999998</v>
      </c>
      <c r="H129" s="42">
        <f t="shared" si="30"/>
        <v>311.44</v>
      </c>
      <c r="I129" s="43">
        <f t="shared" si="31"/>
        <v>384.91</v>
      </c>
    </row>
    <row r="130" spans="1:9" ht="18" customHeight="1" x14ac:dyDescent="0.25">
      <c r="A130" s="44" t="s">
        <v>233</v>
      </c>
      <c r="B130" s="41">
        <v>1</v>
      </c>
      <c r="C130" s="41">
        <f t="shared" si="28"/>
        <v>156</v>
      </c>
      <c r="D130" s="41">
        <v>140</v>
      </c>
      <c r="E130" s="41">
        <v>16</v>
      </c>
      <c r="F130" s="42">
        <v>570</v>
      </c>
      <c r="G130" s="42">
        <f t="shared" si="29"/>
        <v>3.8929999999999998</v>
      </c>
      <c r="H130" s="42">
        <f t="shared" si="30"/>
        <v>124.58</v>
      </c>
      <c r="I130" s="43">
        <f t="shared" si="31"/>
        <v>153.97</v>
      </c>
    </row>
    <row r="131" spans="1:9" ht="18" customHeight="1" x14ac:dyDescent="0.25">
      <c r="A131" s="44" t="s">
        <v>234</v>
      </c>
      <c r="B131" s="41">
        <v>1</v>
      </c>
      <c r="C131" s="41">
        <f t="shared" si="28"/>
        <v>166</v>
      </c>
      <c r="D131" s="41">
        <v>140</v>
      </c>
      <c r="E131" s="41">
        <v>26</v>
      </c>
      <c r="F131" s="42">
        <v>570</v>
      </c>
      <c r="G131" s="42">
        <f t="shared" si="29"/>
        <v>3.8929999999999998</v>
      </c>
      <c r="H131" s="42">
        <f t="shared" si="30"/>
        <v>202.44</v>
      </c>
      <c r="I131" s="43">
        <f t="shared" si="31"/>
        <v>250.2</v>
      </c>
    </row>
    <row r="132" spans="1:9" ht="18" customHeight="1" x14ac:dyDescent="0.25">
      <c r="A132" s="44" t="s">
        <v>235</v>
      </c>
      <c r="B132" s="41">
        <v>1</v>
      </c>
      <c r="C132" s="41">
        <f t="shared" si="28"/>
        <v>168</v>
      </c>
      <c r="D132" s="41">
        <v>140</v>
      </c>
      <c r="E132" s="41">
        <v>28</v>
      </c>
      <c r="F132" s="42">
        <v>570</v>
      </c>
      <c r="G132" s="42">
        <f t="shared" si="29"/>
        <v>3.8929999999999998</v>
      </c>
      <c r="H132" s="42">
        <f t="shared" si="30"/>
        <v>218.01</v>
      </c>
      <c r="I132" s="43">
        <f t="shared" si="31"/>
        <v>269.44</v>
      </c>
    </row>
    <row r="133" spans="1:9" ht="18" customHeight="1" x14ac:dyDescent="0.25">
      <c r="A133" s="44" t="s">
        <v>236</v>
      </c>
      <c r="B133" s="41">
        <v>1</v>
      </c>
      <c r="C133" s="41">
        <f t="shared" si="28"/>
        <v>157</v>
      </c>
      <c r="D133" s="41">
        <v>140</v>
      </c>
      <c r="E133" s="41">
        <v>17</v>
      </c>
      <c r="F133" s="42">
        <v>570</v>
      </c>
      <c r="G133" s="42">
        <f t="shared" si="29"/>
        <v>3.8929999999999998</v>
      </c>
      <c r="H133" s="42">
        <f t="shared" si="30"/>
        <v>132.36000000000001</v>
      </c>
      <c r="I133" s="43">
        <f t="shared" si="31"/>
        <v>163.58000000000001</v>
      </c>
    </row>
    <row r="134" spans="1:9" ht="18" customHeight="1" x14ac:dyDescent="0.25">
      <c r="A134" s="44" t="s">
        <v>237</v>
      </c>
      <c r="B134" s="41">
        <v>1</v>
      </c>
      <c r="C134" s="41">
        <f t="shared" si="28"/>
        <v>181</v>
      </c>
      <c r="D134" s="41">
        <v>160</v>
      </c>
      <c r="E134" s="41">
        <v>21</v>
      </c>
      <c r="F134" s="42">
        <v>555</v>
      </c>
      <c r="G134" s="42">
        <f>ROUND(F134/167.42,3)</f>
        <v>3.3149999999999999</v>
      </c>
      <c r="H134" s="42">
        <f t="shared" si="30"/>
        <v>139.22999999999999</v>
      </c>
      <c r="I134" s="43">
        <f t="shared" si="31"/>
        <v>172.07</v>
      </c>
    </row>
    <row r="135" spans="1:9" ht="18" customHeight="1" x14ac:dyDescent="0.25">
      <c r="A135" s="44" t="s">
        <v>238</v>
      </c>
      <c r="B135" s="41">
        <v>1</v>
      </c>
      <c r="C135" s="41">
        <f t="shared" si="28"/>
        <v>184</v>
      </c>
      <c r="D135" s="41">
        <v>160</v>
      </c>
      <c r="E135" s="41">
        <v>24</v>
      </c>
      <c r="F135" s="42">
        <v>505</v>
      </c>
      <c r="G135" s="42">
        <f t="shared" ref="G135:G136" si="32">ROUND(F135/167.42,3)</f>
        <v>3.016</v>
      </c>
      <c r="H135" s="42">
        <f t="shared" si="30"/>
        <v>144.77000000000001</v>
      </c>
      <c r="I135" s="43">
        <f t="shared" si="31"/>
        <v>178.92</v>
      </c>
    </row>
    <row r="136" spans="1:9" ht="18" customHeight="1" x14ac:dyDescent="0.25">
      <c r="A136" s="44" t="s">
        <v>239</v>
      </c>
      <c r="B136" s="41">
        <v>1</v>
      </c>
      <c r="C136" s="41">
        <f t="shared" si="28"/>
        <v>174</v>
      </c>
      <c r="D136" s="41">
        <v>160</v>
      </c>
      <c r="E136" s="41">
        <v>14</v>
      </c>
      <c r="F136" s="42">
        <v>510</v>
      </c>
      <c r="G136" s="42">
        <f t="shared" si="32"/>
        <v>3.0459999999999998</v>
      </c>
      <c r="H136" s="42">
        <f t="shared" si="30"/>
        <v>85.29</v>
      </c>
      <c r="I136" s="43">
        <f t="shared" si="31"/>
        <v>105.41</v>
      </c>
    </row>
    <row r="137" spans="1:9" ht="18" customHeight="1" x14ac:dyDescent="0.25">
      <c r="A137" s="115"/>
      <c r="B137" s="118"/>
      <c r="C137" s="118"/>
      <c r="D137" s="119"/>
      <c r="E137" s="120"/>
      <c r="F137" s="107"/>
      <c r="G137" s="121"/>
      <c r="H137" s="122"/>
      <c r="I137" s="122"/>
    </row>
    <row r="138" spans="1:9" ht="63" customHeight="1" x14ac:dyDescent="0.3">
      <c r="A138" s="599" t="s">
        <v>240</v>
      </c>
      <c r="B138" s="599"/>
      <c r="C138" s="599"/>
      <c r="D138" s="599"/>
      <c r="E138" s="599"/>
      <c r="F138" s="599"/>
      <c r="G138" s="599"/>
      <c r="H138" s="599"/>
      <c r="I138" s="599"/>
    </row>
    <row r="139" spans="1:9" ht="18" customHeight="1" x14ac:dyDescent="0.25">
      <c r="A139" s="115"/>
      <c r="B139" s="118"/>
      <c r="C139" s="118"/>
      <c r="D139" s="119"/>
      <c r="E139" s="120"/>
      <c r="F139" s="107"/>
      <c r="G139" s="121"/>
      <c r="H139" s="122"/>
      <c r="I139" s="122"/>
    </row>
    <row r="140" spans="1:9" ht="18" customHeight="1" x14ac:dyDescent="0.25">
      <c r="A140" s="115"/>
      <c r="B140" s="118"/>
      <c r="C140" s="118"/>
      <c r="D140" s="119"/>
      <c r="E140" s="120"/>
      <c r="F140" s="107"/>
      <c r="G140" s="121"/>
      <c r="H140" s="122"/>
      <c r="I140" s="122"/>
    </row>
    <row r="141" spans="1:9" ht="18" customHeight="1" x14ac:dyDescent="0.25">
      <c r="A141" s="115"/>
      <c r="B141" s="118"/>
      <c r="C141" s="118"/>
      <c r="D141" s="119"/>
      <c r="E141" s="120"/>
      <c r="F141" s="107"/>
      <c r="G141" s="121"/>
      <c r="H141" s="122"/>
      <c r="I141" s="122"/>
    </row>
    <row r="142" spans="1:9" ht="18" customHeight="1" x14ac:dyDescent="0.25">
      <c r="A142" s="115"/>
      <c r="B142" s="118"/>
      <c r="C142" s="118"/>
      <c r="D142" s="119"/>
      <c r="E142" s="120"/>
      <c r="F142" s="107"/>
      <c r="G142" s="121"/>
      <c r="H142" s="122"/>
      <c r="I142" s="122"/>
    </row>
    <row r="143" spans="1:9" ht="18" customHeight="1" x14ac:dyDescent="0.25">
      <c r="A143" s="115"/>
      <c r="B143" s="118"/>
      <c r="C143" s="118"/>
      <c r="D143" s="119"/>
      <c r="E143" s="120"/>
      <c r="F143" s="107"/>
      <c r="G143" s="121"/>
      <c r="H143" s="122"/>
      <c r="I143" s="122"/>
    </row>
    <row r="144" spans="1:9" ht="18" customHeight="1" x14ac:dyDescent="0.25">
      <c r="A144" s="115"/>
      <c r="B144" s="118"/>
      <c r="C144" s="118"/>
      <c r="D144" s="119"/>
      <c r="E144" s="120"/>
      <c r="F144" s="107"/>
      <c r="G144" s="121"/>
      <c r="H144" s="122"/>
      <c r="I144" s="122"/>
    </row>
    <row r="145" spans="1:9" ht="18" customHeight="1" x14ac:dyDescent="0.25">
      <c r="A145" s="115"/>
      <c r="B145" s="118"/>
      <c r="C145" s="118"/>
      <c r="D145" s="119"/>
      <c r="E145" s="120"/>
      <c r="F145" s="107"/>
      <c r="G145" s="121"/>
      <c r="H145" s="122"/>
      <c r="I145" s="122"/>
    </row>
    <row r="146" spans="1:9" ht="18" customHeight="1" x14ac:dyDescent="0.25">
      <c r="A146" s="115"/>
      <c r="B146" s="118"/>
      <c r="C146" s="118"/>
      <c r="D146" s="119"/>
      <c r="E146" s="120"/>
      <c r="F146" s="107"/>
      <c r="G146" s="121"/>
      <c r="H146" s="122"/>
      <c r="I146" s="122"/>
    </row>
    <row r="147" spans="1:9" ht="18" customHeight="1" x14ac:dyDescent="0.25">
      <c r="A147" s="115"/>
      <c r="B147" s="118"/>
      <c r="C147" s="118"/>
      <c r="D147" s="119"/>
      <c r="E147" s="120"/>
      <c r="F147" s="107"/>
      <c r="G147" s="121"/>
      <c r="H147" s="122"/>
      <c r="I147" s="122"/>
    </row>
    <row r="148" spans="1:9" ht="18" customHeight="1" x14ac:dyDescent="0.25">
      <c r="A148" s="115"/>
      <c r="B148" s="118"/>
      <c r="C148" s="118"/>
      <c r="D148" s="119"/>
      <c r="E148" s="120"/>
      <c r="F148" s="107"/>
      <c r="G148" s="121"/>
      <c r="H148" s="122"/>
      <c r="I148" s="122"/>
    </row>
    <row r="149" spans="1:9" ht="18" customHeight="1" x14ac:dyDescent="0.25">
      <c r="A149" s="115"/>
      <c r="B149" s="118"/>
      <c r="C149" s="118"/>
      <c r="D149" s="119"/>
      <c r="E149" s="120"/>
      <c r="F149" s="107"/>
      <c r="G149" s="121"/>
      <c r="H149" s="122"/>
      <c r="I149" s="122"/>
    </row>
    <row r="150" spans="1:9" ht="18" customHeight="1" x14ac:dyDescent="0.25">
      <c r="A150" s="115"/>
      <c r="B150" s="118"/>
      <c r="C150" s="118"/>
      <c r="D150" s="119"/>
      <c r="E150" s="120"/>
      <c r="F150" s="107"/>
      <c r="G150" s="121"/>
      <c r="H150" s="122"/>
      <c r="I150" s="122"/>
    </row>
    <row r="151" spans="1:9" ht="18" customHeight="1" x14ac:dyDescent="0.25">
      <c r="A151" s="115"/>
      <c r="B151" s="118"/>
      <c r="C151" s="118"/>
      <c r="D151" s="119"/>
      <c r="E151" s="120"/>
      <c r="F151" s="107"/>
      <c r="G151" s="121"/>
      <c r="H151" s="122"/>
      <c r="I151" s="122"/>
    </row>
    <row r="152" spans="1:9" ht="18" customHeight="1" x14ac:dyDescent="0.25">
      <c r="A152" s="115"/>
      <c r="B152" s="118"/>
      <c r="C152" s="118"/>
      <c r="D152" s="119"/>
      <c r="E152" s="120"/>
      <c r="F152" s="107"/>
      <c r="G152" s="121"/>
      <c r="H152" s="122"/>
      <c r="I152" s="122"/>
    </row>
    <row r="153" spans="1:9" ht="18" customHeight="1" x14ac:dyDescent="0.25">
      <c r="A153" s="115"/>
      <c r="B153" s="118"/>
      <c r="C153" s="118"/>
      <c r="D153" s="119"/>
      <c r="E153" s="120"/>
      <c r="F153" s="107"/>
      <c r="G153" s="121"/>
      <c r="H153" s="122"/>
      <c r="I153" s="122"/>
    </row>
    <row r="154" spans="1:9" ht="18" customHeight="1" x14ac:dyDescent="0.25">
      <c r="A154" s="115"/>
      <c r="B154" s="118"/>
      <c r="C154" s="118"/>
      <c r="D154" s="119"/>
      <c r="E154" s="120"/>
      <c r="F154" s="107"/>
      <c r="G154" s="121"/>
      <c r="H154" s="122"/>
      <c r="I154" s="122"/>
    </row>
    <row r="155" spans="1:9" ht="18" customHeight="1" x14ac:dyDescent="0.25">
      <c r="A155" s="115"/>
      <c r="B155" s="118"/>
      <c r="C155" s="118"/>
      <c r="D155" s="119"/>
      <c r="E155" s="120"/>
      <c r="F155" s="107"/>
      <c r="G155" s="121"/>
      <c r="H155" s="122"/>
      <c r="I155" s="122"/>
    </row>
    <row r="156" spans="1:9" ht="18" customHeight="1" x14ac:dyDescent="0.25">
      <c r="A156" s="115"/>
      <c r="B156" s="118"/>
      <c r="C156" s="118"/>
      <c r="D156" s="119"/>
      <c r="E156" s="120"/>
      <c r="F156" s="107"/>
      <c r="G156" s="121"/>
      <c r="H156" s="122"/>
      <c r="I156" s="122"/>
    </row>
    <row r="157" spans="1:9" ht="18" customHeight="1" x14ac:dyDescent="0.25">
      <c r="A157" s="115"/>
      <c r="B157" s="118"/>
      <c r="C157" s="118"/>
      <c r="D157" s="119"/>
      <c r="E157" s="120"/>
      <c r="F157" s="107"/>
      <c r="G157" s="121"/>
      <c r="H157" s="122"/>
      <c r="I157" s="122"/>
    </row>
    <row r="158" spans="1:9" ht="18" customHeight="1" x14ac:dyDescent="0.25">
      <c r="A158" s="115"/>
      <c r="B158" s="118"/>
      <c r="C158" s="118"/>
      <c r="D158" s="119"/>
      <c r="E158" s="120"/>
      <c r="F158" s="107"/>
      <c r="G158" s="121"/>
      <c r="H158" s="122"/>
      <c r="I158" s="122"/>
    </row>
    <row r="159" spans="1:9" ht="18" customHeight="1" x14ac:dyDescent="0.25">
      <c r="A159" s="115"/>
      <c r="B159" s="118"/>
      <c r="C159" s="118"/>
      <c r="D159" s="119"/>
      <c r="E159" s="120"/>
      <c r="F159" s="107"/>
      <c r="G159" s="121"/>
      <c r="H159" s="122"/>
      <c r="I159" s="122"/>
    </row>
    <row r="160" spans="1:9" ht="18" customHeight="1" x14ac:dyDescent="0.25">
      <c r="A160" s="115"/>
      <c r="B160" s="118"/>
      <c r="C160" s="118"/>
      <c r="D160" s="119"/>
      <c r="E160" s="120"/>
      <c r="F160" s="107"/>
      <c r="G160" s="121"/>
      <c r="H160" s="122"/>
      <c r="I160" s="122"/>
    </row>
    <row r="161" spans="1:9" ht="18" customHeight="1" x14ac:dyDescent="0.25">
      <c r="A161" s="115"/>
      <c r="B161" s="118"/>
      <c r="C161" s="118"/>
      <c r="D161" s="119"/>
      <c r="E161" s="120"/>
      <c r="F161" s="107"/>
      <c r="G161" s="121"/>
      <c r="H161" s="122"/>
      <c r="I161" s="122"/>
    </row>
    <row r="162" spans="1:9" ht="18" customHeight="1" x14ac:dyDescent="0.25">
      <c r="A162" s="115"/>
      <c r="B162" s="118"/>
      <c r="C162" s="118"/>
      <c r="D162" s="119"/>
      <c r="E162" s="120"/>
      <c r="F162" s="107"/>
      <c r="G162" s="121"/>
      <c r="H162" s="122"/>
      <c r="I162" s="122"/>
    </row>
    <row r="163" spans="1:9" ht="18" customHeight="1" x14ac:dyDescent="0.25">
      <c r="A163" s="115"/>
      <c r="B163" s="118"/>
      <c r="C163" s="118"/>
      <c r="D163" s="119"/>
      <c r="E163" s="120"/>
      <c r="F163" s="107"/>
      <c r="G163" s="121"/>
      <c r="H163" s="122"/>
      <c r="I163" s="122"/>
    </row>
    <row r="164" spans="1:9" ht="18" customHeight="1" x14ac:dyDescent="0.25">
      <c r="A164" s="115"/>
      <c r="B164" s="118"/>
      <c r="C164" s="118"/>
      <c r="D164" s="119"/>
      <c r="E164" s="120"/>
      <c r="F164" s="107"/>
      <c r="G164" s="121"/>
      <c r="H164" s="122"/>
      <c r="I164" s="122"/>
    </row>
    <row r="165" spans="1:9" ht="18" customHeight="1" x14ac:dyDescent="0.25">
      <c r="A165" s="115"/>
      <c r="B165" s="118"/>
      <c r="C165" s="118"/>
      <c r="D165" s="119"/>
      <c r="E165" s="120"/>
      <c r="F165" s="107"/>
      <c r="G165" s="121"/>
      <c r="H165" s="122"/>
      <c r="I165" s="122"/>
    </row>
    <row r="166" spans="1:9" ht="18" customHeight="1" x14ac:dyDescent="0.25">
      <c r="A166" s="115"/>
      <c r="B166" s="118"/>
      <c r="C166" s="118"/>
      <c r="D166" s="119"/>
      <c r="E166" s="120"/>
      <c r="F166" s="107"/>
      <c r="G166" s="121"/>
      <c r="H166" s="122"/>
      <c r="I166" s="122"/>
    </row>
    <row r="167" spans="1:9" ht="18" customHeight="1" x14ac:dyDescent="0.25">
      <c r="A167" s="115"/>
      <c r="B167" s="118"/>
      <c r="C167" s="118"/>
      <c r="D167" s="119"/>
      <c r="E167" s="120"/>
      <c r="F167" s="107"/>
      <c r="G167" s="121"/>
      <c r="H167" s="122"/>
      <c r="I167" s="122"/>
    </row>
    <row r="168" spans="1:9" ht="18" customHeight="1" x14ac:dyDescent="0.25">
      <c r="A168" s="115"/>
      <c r="B168" s="118"/>
      <c r="C168" s="118"/>
      <c r="D168" s="119"/>
      <c r="E168" s="120"/>
      <c r="F168" s="107"/>
      <c r="G168" s="121"/>
      <c r="H168" s="122"/>
      <c r="I168" s="122"/>
    </row>
    <row r="169" spans="1:9" ht="18" customHeight="1" x14ac:dyDescent="0.25">
      <c r="A169" s="115"/>
      <c r="B169" s="118"/>
      <c r="C169" s="118"/>
      <c r="D169" s="119"/>
      <c r="E169" s="120"/>
      <c r="F169" s="107"/>
      <c r="G169" s="121"/>
      <c r="H169" s="122"/>
      <c r="I169" s="122"/>
    </row>
    <row r="170" spans="1:9" ht="18" customHeight="1" x14ac:dyDescent="0.25">
      <c r="A170" s="115"/>
      <c r="B170" s="118"/>
      <c r="C170" s="118"/>
      <c r="D170" s="119"/>
      <c r="E170" s="120"/>
      <c r="F170" s="107"/>
      <c r="G170" s="121"/>
      <c r="H170" s="122"/>
      <c r="I170" s="122"/>
    </row>
    <row r="171" spans="1:9" ht="18" customHeight="1" x14ac:dyDescent="0.25">
      <c r="A171" s="115"/>
      <c r="B171" s="118"/>
      <c r="C171" s="118"/>
      <c r="D171" s="119"/>
      <c r="E171" s="120"/>
      <c r="F171" s="107"/>
      <c r="G171" s="121"/>
      <c r="H171" s="122"/>
      <c r="I171" s="122"/>
    </row>
    <row r="172" spans="1:9" ht="18" customHeight="1" x14ac:dyDescent="0.25">
      <c r="A172" s="115"/>
      <c r="B172" s="118"/>
      <c r="C172" s="118"/>
      <c r="D172" s="119"/>
      <c r="E172" s="120"/>
      <c r="F172" s="107"/>
      <c r="G172" s="121"/>
      <c r="H172" s="122"/>
      <c r="I172" s="122"/>
    </row>
    <row r="173" spans="1:9" ht="18" customHeight="1" x14ac:dyDescent="0.25">
      <c r="A173" s="115"/>
      <c r="B173" s="118"/>
      <c r="C173" s="118"/>
      <c r="D173" s="119"/>
      <c r="E173" s="120"/>
      <c r="F173" s="107"/>
      <c r="G173" s="121"/>
      <c r="H173" s="122"/>
      <c r="I173" s="122"/>
    </row>
    <row r="174" spans="1:9" ht="18" customHeight="1" x14ac:dyDescent="0.25">
      <c r="A174" s="115"/>
      <c r="B174" s="118"/>
      <c r="C174" s="118"/>
      <c r="D174" s="119"/>
      <c r="E174" s="120"/>
      <c r="F174" s="107"/>
      <c r="G174" s="121"/>
      <c r="H174" s="122"/>
      <c r="I174" s="122"/>
    </row>
    <row r="175" spans="1:9" ht="18" customHeight="1" x14ac:dyDescent="0.25">
      <c r="A175" s="115"/>
      <c r="B175" s="118"/>
      <c r="C175" s="118"/>
      <c r="D175" s="119"/>
      <c r="E175" s="120"/>
      <c r="F175" s="107"/>
      <c r="G175" s="121"/>
      <c r="H175" s="122"/>
      <c r="I175" s="122"/>
    </row>
    <row r="176" spans="1:9" ht="18" customHeight="1" x14ac:dyDescent="0.25">
      <c r="A176" s="115"/>
      <c r="B176" s="118"/>
      <c r="C176" s="118"/>
      <c r="D176" s="119"/>
      <c r="E176" s="120"/>
      <c r="F176" s="107"/>
      <c r="G176" s="121"/>
      <c r="H176" s="122"/>
      <c r="I176" s="122"/>
    </row>
    <row r="177" spans="1:9" ht="18" customHeight="1" x14ac:dyDescent="0.25">
      <c r="A177" s="115"/>
      <c r="B177" s="118"/>
      <c r="C177" s="118"/>
      <c r="D177" s="119"/>
      <c r="E177" s="120"/>
      <c r="F177" s="107"/>
      <c r="G177" s="121"/>
      <c r="H177" s="122"/>
      <c r="I177" s="122"/>
    </row>
    <row r="178" spans="1:9" ht="18" customHeight="1" x14ac:dyDescent="0.25">
      <c r="A178" s="115"/>
      <c r="B178" s="118"/>
      <c r="C178" s="118"/>
      <c r="D178" s="119"/>
      <c r="E178" s="120"/>
      <c r="F178" s="107"/>
      <c r="G178" s="121"/>
      <c r="H178" s="122"/>
      <c r="I178" s="122"/>
    </row>
    <row r="179" spans="1:9" ht="18" customHeight="1" x14ac:dyDescent="0.25">
      <c r="A179" s="115"/>
      <c r="B179" s="118"/>
      <c r="C179" s="118"/>
      <c r="D179" s="119"/>
      <c r="E179" s="120"/>
      <c r="F179" s="107"/>
      <c r="G179" s="121"/>
      <c r="H179" s="122"/>
      <c r="I179" s="122"/>
    </row>
    <row r="180" spans="1:9" ht="18" customHeight="1" x14ac:dyDescent="0.25">
      <c r="A180" s="115"/>
      <c r="B180" s="118"/>
      <c r="C180" s="118"/>
      <c r="D180" s="119"/>
      <c r="E180" s="120"/>
      <c r="F180" s="107"/>
      <c r="G180" s="121"/>
      <c r="H180" s="122"/>
      <c r="I180" s="122"/>
    </row>
    <row r="181" spans="1:9" ht="18" customHeight="1" x14ac:dyDescent="0.25">
      <c r="A181" s="115"/>
      <c r="B181" s="118"/>
      <c r="C181" s="118"/>
      <c r="D181" s="119"/>
      <c r="E181" s="120"/>
      <c r="F181" s="107"/>
      <c r="G181" s="121"/>
      <c r="H181" s="122"/>
      <c r="I181" s="122"/>
    </row>
    <row r="182" spans="1:9" ht="18" customHeight="1" x14ac:dyDescent="0.25">
      <c r="A182" s="115"/>
      <c r="B182" s="118"/>
      <c r="C182" s="118"/>
      <c r="D182" s="119"/>
      <c r="E182" s="120"/>
      <c r="F182" s="107"/>
      <c r="G182" s="121"/>
      <c r="H182" s="122"/>
      <c r="I182" s="122"/>
    </row>
    <row r="183" spans="1:9" ht="18" customHeight="1" x14ac:dyDescent="0.25">
      <c r="A183" s="115"/>
      <c r="B183" s="118"/>
      <c r="C183" s="118"/>
      <c r="D183" s="119"/>
      <c r="E183" s="120"/>
      <c r="F183" s="107"/>
      <c r="G183" s="121"/>
      <c r="H183" s="122"/>
      <c r="I183" s="122"/>
    </row>
    <row r="184" spans="1:9" ht="18" customHeight="1" x14ac:dyDescent="0.25">
      <c r="A184" s="115"/>
      <c r="B184" s="118"/>
      <c r="C184" s="118"/>
      <c r="D184" s="119"/>
      <c r="E184" s="120"/>
      <c r="F184" s="107"/>
      <c r="G184" s="121"/>
      <c r="H184" s="122"/>
      <c r="I184" s="122"/>
    </row>
    <row r="185" spans="1:9" ht="18" customHeight="1" x14ac:dyDescent="0.25">
      <c r="A185" s="115"/>
      <c r="B185" s="118"/>
      <c r="C185" s="118"/>
      <c r="D185" s="119"/>
      <c r="E185" s="120"/>
      <c r="F185" s="107"/>
      <c r="G185" s="121"/>
      <c r="H185" s="122"/>
      <c r="I185" s="122"/>
    </row>
    <row r="186" spans="1:9" ht="18" customHeight="1" x14ac:dyDescent="0.25">
      <c r="A186" s="115"/>
      <c r="B186" s="118"/>
      <c r="C186" s="118"/>
      <c r="D186" s="119"/>
      <c r="E186" s="120"/>
      <c r="F186" s="107"/>
      <c r="G186" s="121"/>
      <c r="H186" s="122"/>
      <c r="I186" s="122"/>
    </row>
    <row r="187" spans="1:9" ht="18" customHeight="1" x14ac:dyDescent="0.25">
      <c r="A187" s="115"/>
      <c r="B187" s="118"/>
      <c r="C187" s="118"/>
      <c r="D187" s="119"/>
      <c r="E187" s="120"/>
      <c r="F187" s="107"/>
      <c r="G187" s="121"/>
      <c r="H187" s="122"/>
      <c r="I187" s="122"/>
    </row>
    <row r="188" spans="1:9" ht="18" customHeight="1" x14ac:dyDescent="0.25">
      <c r="A188" s="115"/>
      <c r="B188" s="118"/>
      <c r="C188" s="118"/>
      <c r="D188" s="119"/>
      <c r="E188" s="120"/>
      <c r="F188" s="107"/>
      <c r="G188" s="121"/>
      <c r="H188" s="122"/>
      <c r="I188" s="122"/>
    </row>
    <row r="189" spans="1:9" ht="18" customHeight="1" x14ac:dyDescent="0.25">
      <c r="A189" s="115"/>
      <c r="B189" s="118"/>
      <c r="C189" s="118"/>
      <c r="D189" s="119"/>
      <c r="E189" s="120"/>
      <c r="F189" s="107"/>
      <c r="G189" s="121"/>
      <c r="H189" s="122"/>
      <c r="I189" s="122"/>
    </row>
    <row r="190" spans="1:9" ht="18" customHeight="1" x14ac:dyDescent="0.25">
      <c r="A190" s="115"/>
      <c r="B190" s="118"/>
      <c r="C190" s="118"/>
      <c r="D190" s="119"/>
      <c r="E190" s="120"/>
      <c r="F190" s="107"/>
      <c r="G190" s="121"/>
      <c r="H190" s="122"/>
      <c r="I190" s="122"/>
    </row>
    <row r="191" spans="1:9" ht="18" customHeight="1" x14ac:dyDescent="0.25">
      <c r="A191" s="115"/>
      <c r="B191" s="118"/>
      <c r="C191" s="118"/>
      <c r="D191" s="119"/>
      <c r="E191" s="120"/>
      <c r="F191" s="107"/>
      <c r="G191" s="121"/>
      <c r="H191" s="122"/>
      <c r="I191" s="122"/>
    </row>
    <row r="192" spans="1:9" ht="18" customHeight="1" x14ac:dyDescent="0.25">
      <c r="A192" s="115"/>
      <c r="B192" s="118"/>
      <c r="C192" s="118"/>
      <c r="D192" s="119"/>
      <c r="E192" s="120"/>
      <c r="F192" s="107"/>
      <c r="G192" s="121"/>
      <c r="H192" s="122"/>
      <c r="I192" s="122"/>
    </row>
    <row r="193" spans="1:9" ht="18" customHeight="1" x14ac:dyDescent="0.25">
      <c r="A193" s="115"/>
      <c r="B193" s="118"/>
      <c r="C193" s="118"/>
      <c r="D193" s="119"/>
      <c r="E193" s="120"/>
      <c r="F193" s="107"/>
      <c r="G193" s="121"/>
      <c r="H193" s="122"/>
      <c r="I193" s="122"/>
    </row>
    <row r="194" spans="1:9" ht="18" customHeight="1" x14ac:dyDescent="0.25">
      <c r="A194" s="115"/>
      <c r="B194" s="118"/>
      <c r="C194" s="118"/>
      <c r="D194" s="119"/>
      <c r="E194" s="120"/>
      <c r="F194" s="107"/>
      <c r="G194" s="121"/>
      <c r="H194" s="122"/>
      <c r="I194" s="122"/>
    </row>
    <row r="195" spans="1:9" ht="18" customHeight="1" x14ac:dyDescent="0.25">
      <c r="A195" s="115"/>
      <c r="B195" s="118"/>
      <c r="C195" s="118"/>
      <c r="D195" s="119"/>
      <c r="E195" s="120"/>
      <c r="F195" s="107"/>
      <c r="G195" s="121"/>
      <c r="H195" s="122"/>
      <c r="I195" s="122"/>
    </row>
    <row r="196" spans="1:9" ht="18" customHeight="1" x14ac:dyDescent="0.25">
      <c r="A196" s="115"/>
      <c r="B196" s="118"/>
      <c r="C196" s="118"/>
      <c r="D196" s="119"/>
      <c r="E196" s="120"/>
      <c r="F196" s="107"/>
      <c r="G196" s="121"/>
      <c r="H196" s="122"/>
      <c r="I196" s="122"/>
    </row>
    <row r="197" spans="1:9" ht="18" customHeight="1" x14ac:dyDescent="0.25">
      <c r="A197" s="115"/>
      <c r="B197" s="118"/>
      <c r="C197" s="118"/>
      <c r="D197" s="119"/>
      <c r="E197" s="120"/>
      <c r="F197" s="107"/>
      <c r="G197" s="121"/>
      <c r="H197" s="122"/>
      <c r="I197" s="122"/>
    </row>
    <row r="198" spans="1:9" ht="18" customHeight="1" x14ac:dyDescent="0.25">
      <c r="A198" s="115"/>
      <c r="B198" s="118"/>
      <c r="C198" s="118"/>
      <c r="D198" s="119"/>
      <c r="E198" s="120"/>
      <c r="F198" s="107"/>
      <c r="G198" s="121"/>
      <c r="H198" s="122"/>
      <c r="I198" s="122"/>
    </row>
    <row r="199" spans="1:9" ht="18" customHeight="1" x14ac:dyDescent="0.25">
      <c r="A199" s="115"/>
      <c r="B199" s="118"/>
      <c r="C199" s="118"/>
      <c r="D199" s="119"/>
      <c r="E199" s="120"/>
      <c r="F199" s="107"/>
      <c r="G199" s="121"/>
      <c r="H199" s="122"/>
      <c r="I199" s="122"/>
    </row>
    <row r="200" spans="1:9" ht="18" customHeight="1" x14ac:dyDescent="0.25">
      <c r="A200" s="115"/>
      <c r="B200" s="118"/>
      <c r="C200" s="118"/>
      <c r="D200" s="119"/>
      <c r="E200" s="120"/>
      <c r="F200" s="107"/>
      <c r="G200" s="121"/>
      <c r="H200" s="122"/>
      <c r="I200" s="122"/>
    </row>
    <row r="201" spans="1:9" ht="18" customHeight="1" x14ac:dyDescent="0.25">
      <c r="A201" s="115"/>
      <c r="B201" s="118"/>
      <c r="C201" s="118"/>
      <c r="D201" s="119"/>
      <c r="E201" s="120"/>
      <c r="F201" s="107"/>
      <c r="G201" s="121"/>
      <c r="H201" s="122"/>
      <c r="I201" s="122"/>
    </row>
    <row r="202" spans="1:9" ht="18" customHeight="1" x14ac:dyDescent="0.25">
      <c r="A202" s="115"/>
      <c r="B202" s="118"/>
      <c r="C202" s="118"/>
      <c r="D202" s="119"/>
      <c r="E202" s="120"/>
      <c r="F202" s="107"/>
      <c r="G202" s="121"/>
      <c r="H202" s="122"/>
      <c r="I202" s="122"/>
    </row>
    <row r="203" spans="1:9" ht="18" customHeight="1" x14ac:dyDescent="0.25">
      <c r="A203" s="115"/>
      <c r="B203" s="118"/>
      <c r="C203" s="118"/>
      <c r="D203" s="119"/>
      <c r="E203" s="120"/>
      <c r="F203" s="107"/>
      <c r="G203" s="121"/>
      <c r="H203" s="122"/>
      <c r="I203" s="122"/>
    </row>
    <row r="204" spans="1:9" ht="18" customHeight="1" x14ac:dyDescent="0.25">
      <c r="A204" s="115"/>
      <c r="B204" s="118"/>
      <c r="C204" s="118"/>
      <c r="D204" s="119"/>
      <c r="E204" s="120"/>
      <c r="F204" s="107"/>
      <c r="G204" s="121"/>
      <c r="H204" s="122"/>
      <c r="I204" s="122"/>
    </row>
    <row r="205" spans="1:9" ht="18" customHeight="1" x14ac:dyDescent="0.25">
      <c r="A205" s="115"/>
      <c r="B205" s="118"/>
      <c r="C205" s="118"/>
      <c r="D205" s="119"/>
      <c r="E205" s="120"/>
      <c r="F205" s="107"/>
      <c r="G205" s="121"/>
      <c r="H205" s="122"/>
      <c r="I205" s="122"/>
    </row>
    <row r="206" spans="1:9" ht="18" customHeight="1" x14ac:dyDescent="0.25">
      <c r="A206" s="115"/>
      <c r="B206" s="118"/>
      <c r="C206" s="118"/>
      <c r="D206" s="119"/>
      <c r="E206" s="120"/>
      <c r="F206" s="107"/>
      <c r="G206" s="121"/>
      <c r="H206" s="122"/>
      <c r="I206" s="122"/>
    </row>
    <row r="207" spans="1:9" ht="18" customHeight="1" x14ac:dyDescent="0.25">
      <c r="A207" s="115"/>
      <c r="B207" s="118"/>
      <c r="C207" s="118"/>
      <c r="D207" s="119"/>
      <c r="E207" s="120"/>
      <c r="F207" s="107"/>
      <c r="G207" s="121"/>
      <c r="H207" s="122"/>
      <c r="I207" s="122"/>
    </row>
    <row r="208" spans="1:9" ht="18" customHeight="1" x14ac:dyDescent="0.25">
      <c r="A208" s="115"/>
      <c r="B208" s="118"/>
      <c r="C208" s="118"/>
      <c r="D208" s="119"/>
      <c r="E208" s="120"/>
      <c r="F208" s="107"/>
      <c r="G208" s="121"/>
      <c r="H208" s="122"/>
      <c r="I208" s="122"/>
    </row>
    <row r="209" spans="1:9" ht="18" customHeight="1" x14ac:dyDescent="0.25">
      <c r="A209" s="115"/>
      <c r="B209" s="118"/>
      <c r="C209" s="118"/>
      <c r="D209" s="119"/>
      <c r="E209" s="120"/>
      <c r="F209" s="107"/>
      <c r="G209" s="121"/>
      <c r="H209" s="122"/>
      <c r="I209" s="122"/>
    </row>
    <row r="210" spans="1:9" ht="18" customHeight="1" x14ac:dyDescent="0.25">
      <c r="A210" s="115"/>
      <c r="B210" s="118"/>
      <c r="C210" s="118"/>
      <c r="D210" s="119"/>
      <c r="E210" s="120"/>
      <c r="F210" s="107"/>
      <c r="G210" s="121"/>
      <c r="H210" s="122"/>
      <c r="I210" s="122"/>
    </row>
    <row r="211" spans="1:9" ht="18" customHeight="1" x14ac:dyDescent="0.25">
      <c r="A211" s="115"/>
      <c r="B211" s="118"/>
      <c r="C211" s="118"/>
      <c r="D211" s="119"/>
      <c r="E211" s="120"/>
      <c r="F211" s="107"/>
      <c r="G211" s="121"/>
      <c r="H211" s="122"/>
      <c r="I211" s="122"/>
    </row>
    <row r="212" spans="1:9" ht="18" customHeight="1" x14ac:dyDescent="0.25">
      <c r="A212" s="115"/>
      <c r="B212" s="118"/>
      <c r="C212" s="118"/>
      <c r="D212" s="119"/>
      <c r="E212" s="120"/>
      <c r="F212" s="107"/>
      <c r="G212" s="121"/>
      <c r="H212" s="122"/>
      <c r="I212" s="122"/>
    </row>
    <row r="213" spans="1:9" ht="18" customHeight="1" x14ac:dyDescent="0.25">
      <c r="A213" s="115"/>
      <c r="B213" s="118"/>
      <c r="C213" s="118"/>
      <c r="D213" s="119"/>
      <c r="E213" s="120"/>
      <c r="F213" s="107"/>
      <c r="G213" s="121"/>
      <c r="H213" s="122"/>
      <c r="I213" s="122"/>
    </row>
    <row r="214" spans="1:9" ht="18" customHeight="1" x14ac:dyDescent="0.25">
      <c r="A214" s="115"/>
      <c r="B214" s="118"/>
      <c r="C214" s="118"/>
      <c r="D214" s="119"/>
      <c r="E214" s="120"/>
      <c r="F214" s="107"/>
      <c r="G214" s="121"/>
      <c r="H214" s="122"/>
      <c r="I214" s="122"/>
    </row>
    <row r="215" spans="1:9" ht="18" customHeight="1" x14ac:dyDescent="0.25">
      <c r="A215" s="115"/>
      <c r="B215" s="118"/>
      <c r="C215" s="118"/>
      <c r="D215" s="119"/>
      <c r="E215" s="120"/>
      <c r="F215" s="107"/>
      <c r="G215" s="121"/>
      <c r="H215" s="122"/>
      <c r="I215" s="122"/>
    </row>
    <row r="216" spans="1:9" ht="18" customHeight="1" x14ac:dyDescent="0.25">
      <c r="A216" s="115"/>
      <c r="B216" s="118"/>
      <c r="C216" s="118"/>
      <c r="D216" s="119"/>
      <c r="E216" s="120"/>
      <c r="F216" s="107"/>
      <c r="G216" s="121"/>
      <c r="H216" s="122"/>
      <c r="I216" s="122"/>
    </row>
    <row r="217" spans="1:9" ht="18" customHeight="1" x14ac:dyDescent="0.25">
      <c r="A217" s="115"/>
      <c r="B217" s="118"/>
      <c r="C217" s="118"/>
      <c r="D217" s="119"/>
      <c r="E217" s="120"/>
      <c r="F217" s="107"/>
      <c r="G217" s="121"/>
      <c r="H217" s="122"/>
      <c r="I217" s="122"/>
    </row>
    <row r="218" spans="1:9" ht="18" customHeight="1" x14ac:dyDescent="0.25">
      <c r="A218" s="115"/>
      <c r="B218" s="118"/>
      <c r="C218" s="118"/>
      <c r="D218" s="119"/>
      <c r="E218" s="120"/>
      <c r="F218" s="107"/>
      <c r="G218" s="121"/>
      <c r="H218" s="122"/>
      <c r="I218" s="122"/>
    </row>
    <row r="219" spans="1:9" ht="18" customHeight="1" x14ac:dyDescent="0.25">
      <c r="A219" s="115"/>
      <c r="B219" s="118"/>
      <c r="C219" s="118"/>
      <c r="D219" s="119"/>
      <c r="E219" s="120"/>
      <c r="F219" s="107"/>
      <c r="G219" s="121"/>
      <c r="H219" s="122"/>
      <c r="I219" s="122"/>
    </row>
    <row r="220" spans="1:9" ht="18" customHeight="1" x14ac:dyDescent="0.25">
      <c r="A220" s="115"/>
      <c r="B220" s="118"/>
      <c r="C220" s="118"/>
      <c r="D220" s="119"/>
      <c r="E220" s="120"/>
      <c r="F220" s="107"/>
      <c r="G220" s="121"/>
      <c r="H220" s="122"/>
      <c r="I220" s="122"/>
    </row>
    <row r="221" spans="1:9" ht="18" customHeight="1" x14ac:dyDescent="0.25">
      <c r="A221" s="115"/>
      <c r="B221" s="118"/>
      <c r="C221" s="118"/>
      <c r="D221" s="119"/>
      <c r="E221" s="120"/>
      <c r="F221" s="107"/>
      <c r="G221" s="121"/>
      <c r="H221" s="122"/>
      <c r="I221" s="122"/>
    </row>
    <row r="222" spans="1:9" ht="18" customHeight="1" x14ac:dyDescent="0.25">
      <c r="A222" s="115"/>
      <c r="B222" s="118"/>
      <c r="C222" s="118"/>
      <c r="D222" s="119"/>
      <c r="E222" s="120"/>
      <c r="F222" s="107"/>
      <c r="G222" s="121"/>
      <c r="H222" s="122"/>
      <c r="I222" s="122"/>
    </row>
    <row r="223" spans="1:9" ht="18" customHeight="1" x14ac:dyDescent="0.25">
      <c r="A223" s="115"/>
      <c r="B223" s="118"/>
      <c r="C223" s="118"/>
      <c r="D223" s="119"/>
      <c r="E223" s="120"/>
      <c r="F223" s="107"/>
      <c r="G223" s="121"/>
      <c r="H223" s="122"/>
      <c r="I223" s="122"/>
    </row>
    <row r="224" spans="1:9" ht="18" customHeight="1" x14ac:dyDescent="0.25">
      <c r="A224" s="115"/>
      <c r="B224" s="118"/>
      <c r="C224" s="118"/>
      <c r="D224" s="119"/>
      <c r="E224" s="120"/>
      <c r="F224" s="107"/>
      <c r="G224" s="121"/>
      <c r="H224" s="122"/>
      <c r="I224" s="122"/>
    </row>
    <row r="225" spans="1:9" ht="18" customHeight="1" x14ac:dyDescent="0.25">
      <c r="A225" s="115"/>
      <c r="B225" s="118"/>
      <c r="C225" s="118"/>
      <c r="D225" s="119"/>
      <c r="E225" s="120"/>
      <c r="F225" s="107"/>
      <c r="G225" s="121"/>
      <c r="H225" s="122"/>
      <c r="I225" s="122"/>
    </row>
    <row r="226" spans="1:9" ht="18" customHeight="1" x14ac:dyDescent="0.25">
      <c r="A226" s="115"/>
      <c r="B226" s="118"/>
      <c r="C226" s="118"/>
      <c r="D226" s="119"/>
      <c r="E226" s="120"/>
      <c r="F226" s="107"/>
      <c r="G226" s="121"/>
      <c r="H226" s="122"/>
      <c r="I226" s="122"/>
    </row>
    <row r="227" spans="1:9" ht="18" customHeight="1" x14ac:dyDescent="0.25">
      <c r="A227" s="115"/>
      <c r="B227" s="118"/>
      <c r="C227" s="118"/>
      <c r="D227" s="119"/>
      <c r="E227" s="120"/>
      <c r="F227" s="107"/>
      <c r="G227" s="121"/>
      <c r="H227" s="122"/>
      <c r="I227" s="122"/>
    </row>
    <row r="228" spans="1:9" ht="18" customHeight="1" x14ac:dyDescent="0.25">
      <c r="A228" s="115"/>
      <c r="B228" s="118"/>
      <c r="C228" s="118"/>
      <c r="D228" s="119"/>
      <c r="E228" s="120"/>
      <c r="F228" s="107"/>
      <c r="G228" s="121"/>
      <c r="H228" s="122"/>
      <c r="I228" s="122"/>
    </row>
    <row r="229" spans="1:9" ht="18" customHeight="1" x14ac:dyDescent="0.25">
      <c r="A229" s="115"/>
      <c r="B229" s="118"/>
      <c r="C229" s="118"/>
      <c r="D229" s="119"/>
      <c r="E229" s="120"/>
      <c r="F229" s="107"/>
      <c r="G229" s="121"/>
      <c r="H229" s="122"/>
      <c r="I229" s="122"/>
    </row>
    <row r="230" spans="1:9" ht="18" customHeight="1" x14ac:dyDescent="0.25">
      <c r="A230" s="115"/>
      <c r="B230" s="118"/>
      <c r="C230" s="118"/>
      <c r="D230" s="119"/>
      <c r="E230" s="120"/>
      <c r="F230" s="107"/>
      <c r="G230" s="121"/>
      <c r="H230" s="122"/>
      <c r="I230" s="122"/>
    </row>
    <row r="231" spans="1:9" ht="18" customHeight="1" x14ac:dyDescent="0.25">
      <c r="A231" s="115"/>
      <c r="B231" s="118"/>
      <c r="C231" s="118"/>
      <c r="D231" s="119"/>
      <c r="E231" s="120"/>
      <c r="F231" s="107"/>
      <c r="G231" s="121"/>
      <c r="H231" s="122"/>
      <c r="I231" s="122"/>
    </row>
    <row r="232" spans="1:9" ht="18" customHeight="1" x14ac:dyDescent="0.25">
      <c r="A232" s="115"/>
      <c r="B232" s="118"/>
      <c r="C232" s="118"/>
      <c r="D232" s="119"/>
      <c r="E232" s="120"/>
      <c r="F232" s="107"/>
      <c r="G232" s="121"/>
      <c r="H232" s="122"/>
      <c r="I232" s="122"/>
    </row>
    <row r="233" spans="1:9" ht="18" customHeight="1" x14ac:dyDescent="0.25">
      <c r="A233" s="115"/>
      <c r="B233" s="118"/>
      <c r="C233" s="118"/>
      <c r="D233" s="119"/>
      <c r="E233" s="120"/>
      <c r="F233" s="107"/>
      <c r="G233" s="121"/>
      <c r="H233" s="122"/>
      <c r="I233" s="122"/>
    </row>
    <row r="234" spans="1:9" ht="18" customHeight="1" x14ac:dyDescent="0.25">
      <c r="A234" s="115"/>
      <c r="B234" s="118"/>
      <c r="C234" s="118"/>
      <c r="D234" s="119"/>
      <c r="E234" s="120"/>
      <c r="F234" s="107"/>
      <c r="G234" s="121"/>
      <c r="H234" s="122"/>
      <c r="I234" s="122"/>
    </row>
    <row r="235" spans="1:9" ht="18" customHeight="1" x14ac:dyDescent="0.25">
      <c r="A235" s="115"/>
      <c r="B235" s="118"/>
      <c r="C235" s="118"/>
      <c r="D235" s="119"/>
      <c r="E235" s="120"/>
      <c r="F235" s="107"/>
      <c r="G235" s="121"/>
      <c r="H235" s="122"/>
      <c r="I235" s="122"/>
    </row>
    <row r="236" spans="1:9" ht="18" customHeight="1" x14ac:dyDescent="0.25">
      <c r="A236" s="115"/>
      <c r="B236" s="118"/>
      <c r="C236" s="118"/>
      <c r="D236" s="119"/>
      <c r="E236" s="120"/>
      <c r="F236" s="107"/>
      <c r="G236" s="121"/>
      <c r="H236" s="122"/>
      <c r="I236" s="122"/>
    </row>
    <row r="237" spans="1:9" ht="18" customHeight="1" x14ac:dyDescent="0.25">
      <c r="A237" s="115"/>
      <c r="B237" s="118"/>
      <c r="C237" s="118"/>
      <c r="D237" s="119"/>
      <c r="E237" s="120"/>
      <c r="F237" s="107"/>
      <c r="G237" s="121"/>
      <c r="H237" s="122"/>
      <c r="I237" s="122"/>
    </row>
    <row r="238" spans="1:9" ht="18" customHeight="1" x14ac:dyDescent="0.25">
      <c r="A238" s="115"/>
      <c r="B238" s="118"/>
      <c r="C238" s="118"/>
      <c r="D238" s="119"/>
      <c r="E238" s="120"/>
      <c r="F238" s="107"/>
      <c r="G238" s="121"/>
      <c r="H238" s="122"/>
      <c r="I238" s="122"/>
    </row>
    <row r="239" spans="1:9" ht="18" customHeight="1" x14ac:dyDescent="0.25">
      <c r="A239" s="115"/>
      <c r="B239" s="118"/>
      <c r="C239" s="118"/>
      <c r="D239" s="119"/>
      <c r="E239" s="120"/>
      <c r="F239" s="107"/>
      <c r="G239" s="121"/>
      <c r="H239" s="122"/>
      <c r="I239" s="122"/>
    </row>
    <row r="240" spans="1:9" ht="18" customHeight="1" x14ac:dyDescent="0.25">
      <c r="A240" s="115"/>
      <c r="B240" s="118"/>
      <c r="C240" s="118"/>
      <c r="D240" s="119"/>
      <c r="E240" s="120"/>
      <c r="F240" s="107"/>
      <c r="G240" s="121"/>
      <c r="H240" s="122"/>
      <c r="I240" s="122"/>
    </row>
    <row r="241" spans="1:9" ht="18" customHeight="1" x14ac:dyDescent="0.25">
      <c r="A241" s="115"/>
      <c r="B241" s="118"/>
      <c r="C241" s="118"/>
      <c r="D241" s="119"/>
      <c r="E241" s="120"/>
      <c r="F241" s="107"/>
      <c r="G241" s="121"/>
      <c r="H241" s="122"/>
      <c r="I241" s="122"/>
    </row>
    <row r="242" spans="1:9" ht="18" customHeight="1" x14ac:dyDescent="0.25">
      <c r="A242" s="115"/>
      <c r="B242" s="118"/>
      <c r="C242" s="118"/>
      <c r="D242" s="119"/>
      <c r="E242" s="120"/>
      <c r="F242" s="107"/>
      <c r="G242" s="121"/>
      <c r="H242" s="122"/>
      <c r="I242" s="122"/>
    </row>
    <row r="243" spans="1:9" ht="18" customHeight="1" x14ac:dyDescent="0.25">
      <c r="A243" s="115"/>
      <c r="B243" s="118"/>
      <c r="C243" s="118"/>
      <c r="D243" s="119"/>
      <c r="E243" s="120"/>
      <c r="F243" s="107"/>
      <c r="G243" s="121"/>
      <c r="H243" s="122"/>
      <c r="I243" s="122"/>
    </row>
    <row r="244" spans="1:9" ht="18" customHeight="1" x14ac:dyDescent="0.25">
      <c r="A244" s="115"/>
      <c r="B244" s="118"/>
      <c r="C244" s="118"/>
      <c r="D244" s="119"/>
      <c r="E244" s="120"/>
      <c r="F244" s="107"/>
      <c r="G244" s="121"/>
      <c r="H244" s="122"/>
      <c r="I244" s="122"/>
    </row>
    <row r="245" spans="1:9" ht="18" customHeight="1" x14ac:dyDescent="0.25">
      <c r="A245" s="115"/>
      <c r="B245" s="118"/>
      <c r="C245" s="118"/>
      <c r="D245" s="119"/>
      <c r="E245" s="120"/>
      <c r="F245" s="107"/>
      <c r="G245" s="121"/>
      <c r="H245" s="122"/>
      <c r="I245" s="122"/>
    </row>
    <row r="246" spans="1:9" ht="18" customHeight="1" x14ac:dyDescent="0.25">
      <c r="A246" s="115"/>
      <c r="B246" s="118"/>
      <c r="C246" s="118"/>
      <c r="D246" s="119"/>
      <c r="E246" s="120"/>
      <c r="F246" s="107"/>
      <c r="G246" s="121"/>
      <c r="H246" s="122"/>
      <c r="I246" s="122"/>
    </row>
    <row r="247" spans="1:9" ht="18" customHeight="1" x14ac:dyDescent="0.25">
      <c r="A247" s="115"/>
      <c r="B247" s="118"/>
      <c r="C247" s="118"/>
      <c r="D247" s="119"/>
      <c r="E247" s="120"/>
      <c r="F247" s="107"/>
      <c r="G247" s="121"/>
      <c r="H247" s="122"/>
      <c r="I247" s="122"/>
    </row>
    <row r="248" spans="1:9" ht="18" customHeight="1" x14ac:dyDescent="0.25">
      <c r="A248" s="115"/>
      <c r="B248" s="118"/>
      <c r="C248" s="118"/>
      <c r="D248" s="119"/>
      <c r="E248" s="120"/>
      <c r="F248" s="107"/>
      <c r="G248" s="121"/>
      <c r="H248" s="122"/>
      <c r="I248" s="122"/>
    </row>
    <row r="249" spans="1:9" ht="18" customHeight="1" x14ac:dyDescent="0.25">
      <c r="A249" s="115"/>
      <c r="B249" s="118"/>
      <c r="C249" s="118"/>
      <c r="D249" s="119"/>
      <c r="E249" s="120"/>
      <c r="F249" s="107"/>
      <c r="G249" s="121"/>
      <c r="H249" s="122"/>
      <c r="I249" s="122"/>
    </row>
    <row r="250" spans="1:9" ht="18" customHeight="1" x14ac:dyDescent="0.25">
      <c r="A250" s="115"/>
      <c r="B250" s="118"/>
      <c r="C250" s="118"/>
      <c r="D250" s="119"/>
      <c r="E250" s="120"/>
      <c r="F250" s="107"/>
      <c r="G250" s="121"/>
      <c r="H250" s="122"/>
      <c r="I250" s="122"/>
    </row>
    <row r="251" spans="1:9" ht="18" customHeight="1" x14ac:dyDescent="0.25">
      <c r="A251" s="115"/>
      <c r="B251" s="118"/>
      <c r="C251" s="118"/>
      <c r="D251" s="119"/>
      <c r="E251" s="120"/>
      <c r="F251" s="107"/>
      <c r="G251" s="121"/>
      <c r="H251" s="122"/>
      <c r="I251" s="122"/>
    </row>
    <row r="252" spans="1:9" ht="18" customHeight="1" x14ac:dyDescent="0.25">
      <c r="A252" s="115"/>
      <c r="B252" s="118"/>
      <c r="C252" s="118"/>
      <c r="D252" s="119"/>
      <c r="E252" s="120"/>
      <c r="F252" s="107"/>
      <c r="G252" s="121"/>
      <c r="H252" s="122"/>
      <c r="I252" s="122"/>
    </row>
    <row r="253" spans="1:9" ht="18" customHeight="1" x14ac:dyDescent="0.25">
      <c r="A253" s="115"/>
      <c r="B253" s="118"/>
      <c r="C253" s="118"/>
      <c r="D253" s="119"/>
      <c r="E253" s="120"/>
      <c r="F253" s="107"/>
      <c r="G253" s="121"/>
      <c r="H253" s="122"/>
      <c r="I253" s="122"/>
    </row>
    <row r="254" spans="1:9" ht="18" customHeight="1" x14ac:dyDescent="0.25">
      <c r="A254" s="115"/>
      <c r="B254" s="118"/>
      <c r="C254" s="118"/>
      <c r="D254" s="119"/>
      <c r="E254" s="120"/>
      <c r="F254" s="107"/>
      <c r="G254" s="121"/>
      <c r="H254" s="122"/>
      <c r="I254" s="122"/>
    </row>
    <row r="255" spans="1:9" ht="18" customHeight="1" x14ac:dyDescent="0.25">
      <c r="A255" s="115"/>
      <c r="B255" s="118"/>
      <c r="C255" s="118"/>
      <c r="D255" s="119"/>
      <c r="E255" s="120"/>
      <c r="F255" s="107"/>
      <c r="G255" s="121"/>
      <c r="H255" s="122"/>
      <c r="I255" s="122"/>
    </row>
    <row r="256" spans="1:9" ht="18" customHeight="1" x14ac:dyDescent="0.25">
      <c r="A256" s="115"/>
      <c r="B256" s="118"/>
      <c r="C256" s="118"/>
      <c r="D256" s="119"/>
      <c r="E256" s="120"/>
      <c r="F256" s="107"/>
      <c r="G256" s="121"/>
      <c r="H256" s="122"/>
      <c r="I256" s="122"/>
    </row>
    <row r="257" spans="1:9" ht="18" customHeight="1" x14ac:dyDescent="0.25">
      <c r="A257" s="115"/>
      <c r="B257" s="118"/>
      <c r="C257" s="118"/>
      <c r="D257" s="119"/>
      <c r="E257" s="120"/>
      <c r="F257" s="107"/>
      <c r="G257" s="121"/>
      <c r="H257" s="122"/>
      <c r="I257" s="122"/>
    </row>
    <row r="258" spans="1:9" ht="18" customHeight="1" x14ac:dyDescent="0.25">
      <c r="A258" s="115"/>
      <c r="B258" s="118"/>
      <c r="C258" s="118"/>
      <c r="D258" s="119"/>
      <c r="E258" s="120"/>
      <c r="F258" s="107"/>
      <c r="G258" s="121"/>
      <c r="H258" s="122"/>
      <c r="I258" s="122"/>
    </row>
    <row r="259" spans="1:9" ht="18" customHeight="1" x14ac:dyDescent="0.25">
      <c r="A259" s="115"/>
      <c r="B259" s="118"/>
      <c r="C259" s="118"/>
      <c r="D259" s="119"/>
      <c r="E259" s="120"/>
      <c r="F259" s="107"/>
      <c r="G259" s="121"/>
      <c r="H259" s="122"/>
      <c r="I259" s="122"/>
    </row>
    <row r="260" spans="1:9" ht="18" customHeight="1" x14ac:dyDescent="0.25">
      <c r="A260" s="115"/>
      <c r="B260" s="118"/>
      <c r="C260" s="118"/>
      <c r="D260" s="119"/>
      <c r="E260" s="120"/>
      <c r="F260" s="107"/>
      <c r="G260" s="121"/>
      <c r="H260" s="122"/>
      <c r="I260" s="122"/>
    </row>
    <row r="261" spans="1:9" ht="18" customHeight="1" x14ac:dyDescent="0.25">
      <c r="A261" s="115"/>
      <c r="B261" s="118"/>
      <c r="C261" s="118"/>
      <c r="D261" s="119"/>
      <c r="E261" s="120"/>
      <c r="F261" s="107"/>
      <c r="G261" s="121"/>
      <c r="H261" s="122"/>
      <c r="I261" s="122"/>
    </row>
    <row r="262" spans="1:9" ht="18" customHeight="1" x14ac:dyDescent="0.25">
      <c r="A262" s="115"/>
      <c r="B262" s="118"/>
      <c r="C262" s="118"/>
      <c r="D262" s="119"/>
      <c r="E262" s="120"/>
      <c r="F262" s="107"/>
      <c r="G262" s="121"/>
      <c r="H262" s="122"/>
      <c r="I262" s="122"/>
    </row>
    <row r="263" spans="1:9" ht="18" customHeight="1" x14ac:dyDescent="0.25">
      <c r="A263" s="115"/>
      <c r="B263" s="118"/>
      <c r="C263" s="118"/>
      <c r="D263" s="119"/>
      <c r="E263" s="120"/>
      <c r="F263" s="107"/>
      <c r="G263" s="121"/>
      <c r="H263" s="122"/>
      <c r="I263" s="122"/>
    </row>
    <row r="264" spans="1:9" ht="18" customHeight="1" x14ac:dyDescent="0.25">
      <c r="A264" s="115"/>
      <c r="B264" s="118"/>
      <c r="C264" s="118"/>
      <c r="D264" s="119"/>
      <c r="E264" s="120"/>
      <c r="F264" s="107"/>
      <c r="G264" s="121"/>
      <c r="H264" s="122"/>
      <c r="I264" s="122"/>
    </row>
    <row r="265" spans="1:9" ht="18" customHeight="1" x14ac:dyDescent="0.25">
      <c r="A265" s="115"/>
      <c r="B265" s="118"/>
      <c r="C265" s="118"/>
      <c r="D265" s="119"/>
      <c r="E265" s="120"/>
      <c r="F265" s="107"/>
      <c r="G265" s="121"/>
      <c r="H265" s="122"/>
      <c r="I265" s="122"/>
    </row>
    <row r="266" spans="1:9" ht="18" customHeight="1" x14ac:dyDescent="0.25">
      <c r="A266" s="115"/>
      <c r="B266" s="118"/>
      <c r="C266" s="118"/>
      <c r="D266" s="119"/>
      <c r="E266" s="120"/>
      <c r="F266" s="107"/>
      <c r="G266" s="121"/>
      <c r="H266" s="122"/>
      <c r="I266" s="122"/>
    </row>
    <row r="267" spans="1:9" ht="18" customHeight="1" x14ac:dyDescent="0.25">
      <c r="A267" s="115"/>
      <c r="B267" s="118"/>
      <c r="C267" s="118"/>
      <c r="D267" s="119"/>
      <c r="E267" s="120"/>
      <c r="F267" s="107"/>
      <c r="G267" s="121"/>
      <c r="H267" s="122"/>
      <c r="I267" s="122"/>
    </row>
    <row r="268" spans="1:9" ht="18" customHeight="1" x14ac:dyDescent="0.25">
      <c r="A268" s="115"/>
      <c r="B268" s="118"/>
      <c r="C268" s="118"/>
      <c r="D268" s="119"/>
      <c r="E268" s="120"/>
      <c r="F268" s="107"/>
      <c r="G268" s="121"/>
      <c r="H268" s="122"/>
      <c r="I268" s="122"/>
    </row>
    <row r="269" spans="1:9" ht="18" customHeight="1" x14ac:dyDescent="0.25">
      <c r="A269" s="115"/>
      <c r="B269" s="118"/>
      <c r="C269" s="118"/>
      <c r="D269" s="119"/>
      <c r="E269" s="120"/>
      <c r="F269" s="107"/>
      <c r="G269" s="121"/>
      <c r="H269" s="122"/>
      <c r="I269" s="122"/>
    </row>
    <row r="270" spans="1:9" ht="18" customHeight="1" x14ac:dyDescent="0.25">
      <c r="A270" s="115"/>
      <c r="B270" s="118"/>
      <c r="C270" s="118"/>
      <c r="D270" s="119"/>
      <c r="E270" s="120"/>
      <c r="F270" s="107"/>
      <c r="G270" s="121"/>
      <c r="H270" s="122"/>
      <c r="I270" s="122"/>
    </row>
    <row r="271" spans="1:9" ht="18" customHeight="1" x14ac:dyDescent="0.25">
      <c r="A271" s="115"/>
      <c r="B271" s="118"/>
      <c r="C271" s="118"/>
      <c r="D271" s="119"/>
      <c r="E271" s="120"/>
      <c r="F271" s="107"/>
      <c r="G271" s="121"/>
      <c r="H271" s="122"/>
      <c r="I271" s="122"/>
    </row>
    <row r="272" spans="1:9" ht="18" customHeight="1" x14ac:dyDescent="0.25">
      <c r="A272" s="115"/>
      <c r="B272" s="118"/>
      <c r="C272" s="118"/>
      <c r="D272" s="119"/>
      <c r="E272" s="120"/>
      <c r="F272" s="107"/>
      <c r="G272" s="121"/>
      <c r="H272" s="122"/>
      <c r="I272" s="122"/>
    </row>
    <row r="273" spans="1:9" ht="18" customHeight="1" x14ac:dyDescent="0.25">
      <c r="A273" s="115"/>
      <c r="B273" s="118"/>
      <c r="C273" s="118"/>
      <c r="D273" s="119"/>
      <c r="E273" s="120"/>
      <c r="F273" s="107"/>
      <c r="G273" s="121"/>
      <c r="H273" s="122"/>
      <c r="I273" s="122"/>
    </row>
    <row r="274" spans="1:9" ht="18" customHeight="1" x14ac:dyDescent="0.25">
      <c r="A274" s="115"/>
      <c r="B274" s="118"/>
      <c r="C274" s="118"/>
      <c r="D274" s="119"/>
      <c r="E274" s="120"/>
      <c r="F274" s="107"/>
      <c r="G274" s="121"/>
      <c r="H274" s="122"/>
      <c r="I274" s="122"/>
    </row>
    <row r="275" spans="1:9" ht="18" customHeight="1" x14ac:dyDescent="0.25">
      <c r="A275" s="115"/>
      <c r="B275" s="118"/>
      <c r="C275" s="118"/>
      <c r="D275" s="119"/>
      <c r="E275" s="120"/>
      <c r="F275" s="107"/>
      <c r="G275" s="121"/>
      <c r="H275" s="122"/>
      <c r="I275" s="122"/>
    </row>
    <row r="276" spans="1:9" ht="18" customHeight="1" x14ac:dyDescent="0.25">
      <c r="A276" s="115"/>
      <c r="B276" s="118"/>
      <c r="C276" s="118"/>
      <c r="D276" s="119"/>
      <c r="E276" s="120"/>
      <c r="F276" s="107"/>
      <c r="G276" s="121"/>
      <c r="H276" s="122"/>
      <c r="I276" s="122"/>
    </row>
    <row r="277" spans="1:9" ht="18" customHeight="1" x14ac:dyDescent="0.25">
      <c r="A277" s="115"/>
      <c r="B277" s="118"/>
      <c r="C277" s="118"/>
      <c r="D277" s="119"/>
      <c r="E277" s="120"/>
      <c r="F277" s="107"/>
      <c r="G277" s="121"/>
      <c r="H277" s="122"/>
      <c r="I277" s="122"/>
    </row>
    <row r="278" spans="1:9" ht="18" customHeight="1" x14ac:dyDescent="0.25">
      <c r="A278" s="115"/>
      <c r="B278" s="118"/>
      <c r="C278" s="118"/>
      <c r="D278" s="119"/>
      <c r="E278" s="120"/>
      <c r="F278" s="107"/>
      <c r="G278" s="121"/>
      <c r="H278" s="122"/>
      <c r="I278" s="122"/>
    </row>
    <row r="279" spans="1:9" ht="18" customHeight="1" x14ac:dyDescent="0.25">
      <c r="A279" s="115"/>
      <c r="B279" s="118"/>
      <c r="C279" s="118"/>
      <c r="D279" s="119"/>
      <c r="E279" s="120"/>
      <c r="F279" s="107"/>
      <c r="G279" s="121"/>
      <c r="H279" s="122"/>
      <c r="I279" s="122"/>
    </row>
    <row r="280" spans="1:9" ht="18" customHeight="1" x14ac:dyDescent="0.25">
      <c r="A280" s="115"/>
      <c r="B280" s="118"/>
      <c r="C280" s="118"/>
      <c r="D280" s="119"/>
      <c r="E280" s="120"/>
      <c r="F280" s="107"/>
      <c r="G280" s="121"/>
      <c r="H280" s="122"/>
      <c r="I280" s="122"/>
    </row>
    <row r="281" spans="1:9" ht="18" customHeight="1" x14ac:dyDescent="0.25">
      <c r="A281" s="115"/>
      <c r="B281" s="118"/>
      <c r="C281" s="118"/>
      <c r="D281" s="119"/>
      <c r="E281" s="120"/>
      <c r="F281" s="107"/>
      <c r="G281" s="121"/>
      <c r="H281" s="122"/>
      <c r="I281" s="122"/>
    </row>
    <row r="282" spans="1:9" ht="18" customHeight="1" x14ac:dyDescent="0.25">
      <c r="A282" s="115"/>
      <c r="B282" s="118"/>
      <c r="C282" s="118"/>
      <c r="D282" s="119"/>
      <c r="E282" s="120"/>
      <c r="F282" s="107"/>
      <c r="G282" s="121"/>
      <c r="H282" s="122"/>
      <c r="I282" s="122"/>
    </row>
    <row r="283" spans="1:9" ht="18" customHeight="1" x14ac:dyDescent="0.25">
      <c r="A283" s="115"/>
      <c r="B283" s="118"/>
      <c r="C283" s="118"/>
      <c r="D283" s="119"/>
      <c r="E283" s="120"/>
      <c r="F283" s="107"/>
      <c r="G283" s="121"/>
      <c r="H283" s="122"/>
      <c r="I283" s="122"/>
    </row>
    <row r="284" spans="1:9" ht="18" customHeight="1" x14ac:dyDescent="0.25">
      <c r="A284" s="115"/>
      <c r="B284" s="118"/>
      <c r="C284" s="118"/>
      <c r="D284" s="119"/>
      <c r="E284" s="120"/>
      <c r="F284" s="107"/>
      <c r="G284" s="121"/>
      <c r="H284" s="122"/>
      <c r="I284" s="122"/>
    </row>
    <row r="285" spans="1:9" ht="18" customHeight="1" x14ac:dyDescent="0.25">
      <c r="A285" s="115"/>
      <c r="B285" s="118"/>
      <c r="C285" s="118"/>
      <c r="D285" s="119"/>
      <c r="E285" s="120"/>
      <c r="F285" s="107"/>
      <c r="G285" s="121"/>
      <c r="H285" s="122"/>
      <c r="I285" s="122"/>
    </row>
    <row r="286" spans="1:9" ht="18" customHeight="1" x14ac:dyDescent="0.25">
      <c r="A286" s="115"/>
      <c r="B286" s="118"/>
      <c r="C286" s="118"/>
      <c r="D286" s="119"/>
      <c r="E286" s="120"/>
      <c r="F286" s="107"/>
      <c r="G286" s="121"/>
      <c r="H286" s="122"/>
      <c r="I286" s="122"/>
    </row>
    <row r="287" spans="1:9" ht="18" customHeight="1" x14ac:dyDescent="0.25">
      <c r="A287" s="115"/>
      <c r="B287" s="118"/>
      <c r="C287" s="118"/>
      <c r="D287" s="119"/>
      <c r="E287" s="120"/>
      <c r="F287" s="107"/>
      <c r="G287" s="121"/>
      <c r="H287" s="122"/>
      <c r="I287" s="122"/>
    </row>
    <row r="288" spans="1:9" ht="18" customHeight="1" x14ac:dyDescent="0.25">
      <c r="A288" s="115"/>
      <c r="B288" s="118"/>
      <c r="C288" s="118"/>
      <c r="D288" s="119"/>
      <c r="E288" s="120"/>
      <c r="F288" s="107"/>
      <c r="G288" s="121"/>
      <c r="H288" s="122"/>
      <c r="I288" s="122"/>
    </row>
    <row r="289" spans="1:9" ht="18" customHeight="1" x14ac:dyDescent="0.25">
      <c r="A289" s="115"/>
      <c r="B289" s="118"/>
      <c r="C289" s="118"/>
      <c r="D289" s="119"/>
      <c r="E289" s="120"/>
      <c r="F289" s="107"/>
      <c r="G289" s="121"/>
      <c r="H289" s="122"/>
      <c r="I289" s="122"/>
    </row>
    <row r="290" spans="1:9" ht="18" customHeight="1" x14ac:dyDescent="0.25">
      <c r="A290" s="115"/>
      <c r="B290" s="118"/>
      <c r="C290" s="118"/>
      <c r="D290" s="119"/>
      <c r="E290" s="120"/>
      <c r="F290" s="107"/>
      <c r="G290" s="121"/>
      <c r="H290" s="122"/>
      <c r="I290" s="122"/>
    </row>
    <row r="291" spans="1:9" ht="18" customHeight="1" x14ac:dyDescent="0.25">
      <c r="A291" s="115"/>
      <c r="B291" s="118"/>
      <c r="C291" s="118"/>
      <c r="D291" s="119"/>
      <c r="E291" s="120"/>
      <c r="F291" s="107"/>
      <c r="G291" s="121"/>
      <c r="H291" s="122"/>
      <c r="I291" s="122"/>
    </row>
    <row r="292" spans="1:9" ht="18" customHeight="1" x14ac:dyDescent="0.25">
      <c r="A292" s="115"/>
      <c r="B292" s="118"/>
      <c r="C292" s="118"/>
      <c r="D292" s="119"/>
      <c r="E292" s="120"/>
      <c r="F292" s="107"/>
      <c r="G292" s="121"/>
      <c r="H292" s="122"/>
      <c r="I292" s="122"/>
    </row>
    <row r="293" spans="1:9" ht="18" customHeight="1" x14ac:dyDescent="0.25">
      <c r="A293" s="115"/>
      <c r="B293" s="118"/>
      <c r="C293" s="118"/>
      <c r="D293" s="119"/>
      <c r="E293" s="120"/>
      <c r="F293" s="107"/>
      <c r="G293" s="121"/>
      <c r="H293" s="122"/>
      <c r="I293" s="122"/>
    </row>
    <row r="294" spans="1:9" ht="18" customHeight="1" x14ac:dyDescent="0.25">
      <c r="A294" s="115"/>
      <c r="B294" s="118"/>
      <c r="C294" s="118"/>
      <c r="D294" s="119"/>
      <c r="E294" s="120"/>
      <c r="F294" s="107"/>
      <c r="G294" s="121"/>
      <c r="H294" s="122"/>
      <c r="I294" s="122"/>
    </row>
    <row r="295" spans="1:9" ht="18" customHeight="1" x14ac:dyDescent="0.25">
      <c r="A295" s="115"/>
      <c r="B295" s="118"/>
      <c r="C295" s="118"/>
      <c r="D295" s="119"/>
      <c r="E295" s="120"/>
      <c r="F295" s="107"/>
      <c r="G295" s="121"/>
      <c r="H295" s="122"/>
      <c r="I295" s="122"/>
    </row>
    <row r="296" spans="1:9" ht="18" customHeight="1" x14ac:dyDescent="0.25">
      <c r="A296" s="115"/>
      <c r="B296" s="118"/>
      <c r="C296" s="118"/>
      <c r="D296" s="119"/>
      <c r="E296" s="120"/>
      <c r="F296" s="107"/>
      <c r="G296" s="121"/>
      <c r="H296" s="122"/>
      <c r="I296" s="122"/>
    </row>
    <row r="297" spans="1:9" ht="18" customHeight="1" x14ac:dyDescent="0.25">
      <c r="A297" s="115"/>
      <c r="B297" s="118"/>
      <c r="C297" s="118"/>
      <c r="D297" s="119"/>
      <c r="E297" s="120"/>
      <c r="F297" s="107"/>
      <c r="G297" s="121"/>
      <c r="H297" s="122"/>
      <c r="I297" s="122"/>
    </row>
    <row r="298" spans="1:9" ht="18" customHeight="1" x14ac:dyDescent="0.25">
      <c r="A298" s="115"/>
      <c r="B298" s="118"/>
      <c r="C298" s="118"/>
      <c r="D298" s="119"/>
      <c r="E298" s="120"/>
      <c r="F298" s="107"/>
      <c r="G298" s="121"/>
      <c r="H298" s="122"/>
      <c r="I298" s="122"/>
    </row>
    <row r="299" spans="1:9" ht="18" customHeight="1" x14ac:dyDescent="0.25">
      <c r="A299" s="115"/>
      <c r="B299" s="118"/>
      <c r="C299" s="118"/>
      <c r="D299" s="119"/>
      <c r="E299" s="120"/>
      <c r="F299" s="107"/>
      <c r="G299" s="121"/>
      <c r="H299" s="122"/>
      <c r="I299" s="122"/>
    </row>
    <row r="300" spans="1:9" ht="18" customHeight="1" x14ac:dyDescent="0.25">
      <c r="A300" s="115"/>
      <c r="B300" s="118"/>
      <c r="C300" s="118"/>
      <c r="D300" s="119"/>
      <c r="E300" s="120"/>
      <c r="F300" s="107"/>
      <c r="G300" s="121"/>
      <c r="H300" s="122"/>
      <c r="I300" s="122"/>
    </row>
    <row r="301" spans="1:9" ht="18" customHeight="1" x14ac:dyDescent="0.25">
      <c r="A301" s="115"/>
      <c r="B301" s="118"/>
      <c r="C301" s="118"/>
      <c r="D301" s="119"/>
      <c r="E301" s="120"/>
      <c r="F301" s="107"/>
      <c r="G301" s="121"/>
      <c r="H301" s="122"/>
      <c r="I301" s="122"/>
    </row>
    <row r="302" spans="1:9" ht="18" customHeight="1" x14ac:dyDescent="0.25">
      <c r="A302" s="115"/>
      <c r="B302" s="118"/>
      <c r="C302" s="118"/>
      <c r="D302" s="119"/>
      <c r="E302" s="120"/>
      <c r="F302" s="107"/>
      <c r="G302" s="121"/>
      <c r="H302" s="122"/>
      <c r="I302" s="122"/>
    </row>
    <row r="303" spans="1:9" ht="18" customHeight="1" x14ac:dyDescent="0.25">
      <c r="A303" s="115"/>
      <c r="B303" s="118"/>
      <c r="C303" s="118"/>
      <c r="D303" s="119"/>
      <c r="E303" s="120"/>
      <c r="F303" s="107"/>
      <c r="G303" s="121"/>
      <c r="H303" s="122"/>
      <c r="I303" s="122"/>
    </row>
    <row r="304" spans="1:9" ht="18" customHeight="1" x14ac:dyDescent="0.25">
      <c r="A304" s="115"/>
      <c r="B304" s="118"/>
      <c r="C304" s="118"/>
      <c r="D304" s="119"/>
      <c r="E304" s="120"/>
      <c r="F304" s="107"/>
      <c r="G304" s="121"/>
      <c r="H304" s="122"/>
      <c r="I304" s="122"/>
    </row>
    <row r="305" spans="1:9" ht="18" customHeight="1" x14ac:dyDescent="0.25">
      <c r="A305" s="115"/>
      <c r="B305" s="118"/>
      <c r="C305" s="118"/>
      <c r="D305" s="119"/>
      <c r="E305" s="120"/>
      <c r="F305" s="107"/>
      <c r="G305" s="121"/>
      <c r="H305" s="122"/>
      <c r="I305" s="122"/>
    </row>
    <row r="306" spans="1:9" ht="18" customHeight="1" x14ac:dyDescent="0.25">
      <c r="A306" s="115"/>
      <c r="B306" s="118"/>
      <c r="C306" s="118"/>
      <c r="D306" s="119"/>
      <c r="E306" s="120"/>
      <c r="F306" s="107"/>
      <c r="G306" s="121"/>
      <c r="H306" s="122"/>
      <c r="I306" s="122"/>
    </row>
    <row r="307" spans="1:9" ht="18" customHeight="1" x14ac:dyDescent="0.25">
      <c r="A307" s="115"/>
      <c r="B307" s="118"/>
      <c r="C307" s="118"/>
      <c r="D307" s="119"/>
      <c r="E307" s="120"/>
      <c r="F307" s="107"/>
      <c r="G307" s="121"/>
      <c r="H307" s="122"/>
      <c r="I307" s="122"/>
    </row>
    <row r="308" spans="1:9" ht="18" customHeight="1" x14ac:dyDescent="0.25">
      <c r="A308" s="115"/>
      <c r="B308" s="118"/>
      <c r="C308" s="118"/>
      <c r="D308" s="119"/>
      <c r="E308" s="120"/>
      <c r="F308" s="107"/>
      <c r="G308" s="121"/>
      <c r="H308" s="122"/>
      <c r="I308" s="122"/>
    </row>
    <row r="309" spans="1:9" ht="18" customHeight="1" x14ac:dyDescent="0.25">
      <c r="A309" s="115"/>
      <c r="B309" s="118"/>
      <c r="C309" s="118"/>
      <c r="D309" s="119"/>
      <c r="E309" s="120"/>
      <c r="F309" s="107"/>
      <c r="G309" s="121"/>
      <c r="H309" s="122"/>
      <c r="I309" s="122"/>
    </row>
    <row r="310" spans="1:9" ht="18" customHeight="1" x14ac:dyDescent="0.25">
      <c r="A310" s="115"/>
      <c r="B310" s="118"/>
      <c r="C310" s="118"/>
      <c r="D310" s="119"/>
      <c r="E310" s="120"/>
      <c r="F310" s="107"/>
      <c r="G310" s="121"/>
      <c r="H310" s="122"/>
      <c r="I310" s="122"/>
    </row>
    <row r="311" spans="1:9" ht="18" customHeight="1" x14ac:dyDescent="0.25">
      <c r="A311" s="115"/>
      <c r="B311" s="118"/>
      <c r="C311" s="118"/>
      <c r="D311" s="119"/>
      <c r="E311" s="120"/>
      <c r="F311" s="107"/>
      <c r="G311" s="121"/>
      <c r="H311" s="122"/>
      <c r="I311" s="122"/>
    </row>
    <row r="312" spans="1:9" ht="18" customHeight="1" x14ac:dyDescent="0.25">
      <c r="A312" s="115"/>
      <c r="B312" s="118"/>
      <c r="C312" s="118"/>
      <c r="D312" s="119"/>
      <c r="E312" s="120"/>
      <c r="F312" s="107"/>
      <c r="G312" s="121"/>
      <c r="H312" s="122"/>
      <c r="I312" s="122"/>
    </row>
    <row r="313" spans="1:9" ht="18" customHeight="1" x14ac:dyDescent="0.25">
      <c r="A313" s="115"/>
      <c r="B313" s="118"/>
      <c r="C313" s="118"/>
      <c r="D313" s="119"/>
      <c r="E313" s="120"/>
      <c r="F313" s="107"/>
      <c r="G313" s="121"/>
      <c r="H313" s="122"/>
      <c r="I313" s="122"/>
    </row>
    <row r="314" spans="1:9" ht="18" customHeight="1" x14ac:dyDescent="0.25">
      <c r="A314" s="115"/>
      <c r="B314" s="118"/>
      <c r="C314" s="118"/>
      <c r="D314" s="119"/>
      <c r="E314" s="120"/>
      <c r="F314" s="107"/>
      <c r="G314" s="121"/>
      <c r="H314" s="122"/>
      <c r="I314" s="122"/>
    </row>
    <row r="315" spans="1:9" ht="18" customHeight="1" x14ac:dyDescent="0.25">
      <c r="A315" s="115"/>
      <c r="B315" s="118"/>
      <c r="C315" s="118"/>
      <c r="D315" s="119"/>
      <c r="E315" s="120"/>
      <c r="F315" s="107"/>
      <c r="G315" s="121"/>
      <c r="H315" s="122"/>
      <c r="I315" s="122"/>
    </row>
    <row r="316" spans="1:9" ht="18" customHeight="1" x14ac:dyDescent="0.25">
      <c r="A316" s="115"/>
      <c r="B316" s="118"/>
      <c r="C316" s="118"/>
      <c r="D316" s="119"/>
      <c r="E316" s="120"/>
      <c r="F316" s="107"/>
      <c r="G316" s="121"/>
      <c r="H316" s="122"/>
      <c r="I316" s="122"/>
    </row>
    <row r="317" spans="1:9" ht="18" customHeight="1" x14ac:dyDescent="0.25">
      <c r="A317" s="115"/>
      <c r="B317" s="118"/>
      <c r="C317" s="118"/>
      <c r="D317" s="119"/>
      <c r="E317" s="120"/>
      <c r="F317" s="107"/>
      <c r="G317" s="121"/>
      <c r="H317" s="122"/>
      <c r="I317" s="122"/>
    </row>
    <row r="318" spans="1:9" ht="18" customHeight="1" x14ac:dyDescent="0.25">
      <c r="A318" s="115"/>
      <c r="B318" s="118"/>
      <c r="C318" s="118"/>
      <c r="D318" s="119"/>
      <c r="E318" s="120"/>
      <c r="F318" s="107"/>
      <c r="G318" s="121"/>
      <c r="H318" s="122"/>
      <c r="I318" s="122"/>
    </row>
    <row r="319" spans="1:9" ht="18" customHeight="1" x14ac:dyDescent="0.25">
      <c r="A319" s="115"/>
      <c r="B319" s="118"/>
      <c r="C319" s="118"/>
      <c r="D319" s="119"/>
      <c r="E319" s="120"/>
      <c r="F319" s="107"/>
      <c r="G319" s="121"/>
      <c r="H319" s="122"/>
      <c r="I319" s="122"/>
    </row>
    <row r="320" spans="1:9" ht="18" customHeight="1" x14ac:dyDescent="0.25">
      <c r="A320" s="115"/>
      <c r="B320" s="118"/>
      <c r="C320" s="118"/>
      <c r="D320" s="119"/>
      <c r="E320" s="120"/>
      <c r="F320" s="107"/>
      <c r="G320" s="121"/>
      <c r="H320" s="122"/>
      <c r="I320" s="122"/>
    </row>
    <row r="321" spans="1:9" ht="18" customHeight="1" x14ac:dyDescent="0.25">
      <c r="A321" s="115"/>
      <c r="B321" s="118"/>
      <c r="C321" s="118"/>
      <c r="D321" s="119"/>
      <c r="E321" s="120"/>
      <c r="F321" s="107"/>
      <c r="G321" s="121"/>
      <c r="H321" s="122"/>
      <c r="I321" s="122"/>
    </row>
    <row r="322" spans="1:9" ht="18" customHeight="1" x14ac:dyDescent="0.25">
      <c r="A322" s="115"/>
      <c r="B322" s="118"/>
      <c r="C322" s="118"/>
      <c r="D322" s="119"/>
      <c r="E322" s="120"/>
      <c r="F322" s="107"/>
      <c r="G322" s="121"/>
      <c r="H322" s="122"/>
      <c r="I322" s="122"/>
    </row>
    <row r="323" spans="1:9" ht="18" customHeight="1" x14ac:dyDescent="0.25">
      <c r="A323" s="115"/>
      <c r="B323" s="118"/>
      <c r="C323" s="118"/>
      <c r="D323" s="119"/>
      <c r="E323" s="120"/>
      <c r="F323" s="107"/>
      <c r="G323" s="121"/>
      <c r="H323" s="122"/>
      <c r="I323" s="122"/>
    </row>
    <row r="324" spans="1:9" ht="18" customHeight="1" x14ac:dyDescent="0.25">
      <c r="A324" s="115"/>
      <c r="B324" s="118"/>
      <c r="C324" s="118"/>
      <c r="D324" s="119"/>
      <c r="E324" s="120"/>
      <c r="F324" s="107"/>
      <c r="G324" s="121"/>
      <c r="H324" s="122"/>
      <c r="I324" s="122"/>
    </row>
    <row r="325" spans="1:9" ht="18" customHeight="1" x14ac:dyDescent="0.25">
      <c r="A325" s="115"/>
      <c r="B325" s="118"/>
      <c r="C325" s="118"/>
      <c r="D325" s="119"/>
      <c r="E325" s="120"/>
      <c r="F325" s="107"/>
      <c r="G325" s="121"/>
      <c r="H325" s="122"/>
      <c r="I325" s="122"/>
    </row>
    <row r="326" spans="1:9" ht="18" customHeight="1" x14ac:dyDescent="0.25">
      <c r="A326" s="115"/>
      <c r="B326" s="118"/>
      <c r="C326" s="118"/>
      <c r="D326" s="119"/>
      <c r="E326" s="120"/>
      <c r="F326" s="107"/>
      <c r="G326" s="121"/>
      <c r="H326" s="122"/>
      <c r="I326" s="122"/>
    </row>
    <row r="327" spans="1:9" ht="18" customHeight="1" x14ac:dyDescent="0.25">
      <c r="A327" s="115"/>
      <c r="B327" s="118"/>
      <c r="C327" s="118"/>
      <c r="D327" s="119"/>
      <c r="E327" s="120"/>
      <c r="F327" s="107"/>
      <c r="G327" s="121"/>
      <c r="H327" s="122"/>
      <c r="I327" s="122"/>
    </row>
    <row r="328" spans="1:9" ht="18" customHeight="1" x14ac:dyDescent="0.25">
      <c r="A328" s="115"/>
      <c r="B328" s="118"/>
      <c r="C328" s="118"/>
      <c r="D328" s="119"/>
      <c r="E328" s="120"/>
      <c r="F328" s="107"/>
      <c r="G328" s="121"/>
      <c r="H328" s="122"/>
      <c r="I328" s="122"/>
    </row>
    <row r="329" spans="1:9" ht="18" customHeight="1" x14ac:dyDescent="0.25">
      <c r="A329" s="115"/>
      <c r="B329" s="118"/>
      <c r="C329" s="118"/>
      <c r="D329" s="119"/>
      <c r="E329" s="120"/>
      <c r="F329" s="107"/>
      <c r="G329" s="121"/>
      <c r="H329" s="122"/>
      <c r="I329" s="122"/>
    </row>
    <row r="330" spans="1:9" ht="18" customHeight="1" x14ac:dyDescent="0.25">
      <c r="A330" s="115"/>
      <c r="B330" s="118"/>
      <c r="C330" s="118"/>
      <c r="D330" s="119"/>
      <c r="E330" s="120"/>
      <c r="F330" s="107"/>
      <c r="G330" s="121"/>
      <c r="H330" s="122"/>
      <c r="I330" s="122"/>
    </row>
    <row r="331" spans="1:9" ht="18" customHeight="1" x14ac:dyDescent="0.25">
      <c r="A331" s="115"/>
      <c r="B331" s="118"/>
      <c r="C331" s="118"/>
      <c r="D331" s="119"/>
      <c r="E331" s="120"/>
      <c r="F331" s="107"/>
      <c r="G331" s="121"/>
      <c r="H331" s="122"/>
      <c r="I331" s="122"/>
    </row>
    <row r="332" spans="1:9" ht="18" customHeight="1" x14ac:dyDescent="0.25">
      <c r="A332" s="115"/>
      <c r="B332" s="118"/>
      <c r="C332" s="118"/>
      <c r="D332" s="119"/>
      <c r="E332" s="120"/>
      <c r="F332" s="107"/>
      <c r="G332" s="121"/>
      <c r="H332" s="122"/>
      <c r="I332" s="122"/>
    </row>
    <row r="333" spans="1:9" ht="18" customHeight="1" x14ac:dyDescent="0.25">
      <c r="A333" s="115"/>
      <c r="B333" s="118"/>
      <c r="C333" s="118"/>
      <c r="D333" s="119"/>
      <c r="E333" s="120"/>
      <c r="F333" s="107"/>
      <c r="G333" s="121"/>
      <c r="H333" s="122"/>
      <c r="I333" s="122"/>
    </row>
    <row r="334" spans="1:9" ht="18" customHeight="1" x14ac:dyDescent="0.25">
      <c r="A334" s="115"/>
      <c r="B334" s="118"/>
      <c r="C334" s="118"/>
      <c r="D334" s="119"/>
      <c r="E334" s="120"/>
      <c r="F334" s="107"/>
      <c r="G334" s="121"/>
      <c r="H334" s="122"/>
      <c r="I334" s="122"/>
    </row>
    <row r="335" spans="1:9" ht="18" customHeight="1" x14ac:dyDescent="0.25">
      <c r="A335" s="115"/>
      <c r="B335" s="118"/>
      <c r="C335" s="118"/>
      <c r="D335" s="119"/>
      <c r="E335" s="120"/>
      <c r="F335" s="107"/>
      <c r="G335" s="121"/>
      <c r="H335" s="122"/>
      <c r="I335" s="122"/>
    </row>
    <row r="336" spans="1:9" ht="18" customHeight="1" x14ac:dyDescent="0.25">
      <c r="A336" s="115"/>
      <c r="B336" s="118"/>
      <c r="C336" s="118"/>
      <c r="D336" s="119"/>
      <c r="E336" s="120"/>
      <c r="F336" s="107"/>
      <c r="G336" s="121"/>
      <c r="H336" s="122"/>
      <c r="I336" s="122"/>
    </row>
    <row r="337" spans="1:9" ht="18" customHeight="1" x14ac:dyDescent="0.25">
      <c r="A337" s="115"/>
      <c r="B337" s="118"/>
      <c r="C337" s="118"/>
      <c r="D337" s="119"/>
      <c r="E337" s="120"/>
      <c r="F337" s="107"/>
      <c r="G337" s="121"/>
      <c r="H337" s="122"/>
      <c r="I337" s="122"/>
    </row>
    <row r="338" spans="1:9" ht="18" customHeight="1" x14ac:dyDescent="0.25">
      <c r="A338" s="115"/>
      <c r="B338" s="118"/>
      <c r="C338" s="118"/>
      <c r="D338" s="119"/>
      <c r="E338" s="120"/>
      <c r="F338" s="107"/>
      <c r="G338" s="121"/>
      <c r="H338" s="122"/>
      <c r="I338" s="122"/>
    </row>
    <row r="339" spans="1:9" ht="18" customHeight="1" x14ac:dyDescent="0.25">
      <c r="A339" s="115"/>
      <c r="B339" s="118"/>
      <c r="C339" s="118"/>
      <c r="D339" s="119"/>
      <c r="E339" s="120"/>
      <c r="F339" s="107"/>
      <c r="G339" s="121"/>
      <c r="H339" s="122"/>
      <c r="I339" s="122"/>
    </row>
    <row r="340" spans="1:9" ht="18" customHeight="1" x14ac:dyDescent="0.25">
      <c r="A340" s="115"/>
      <c r="B340" s="118"/>
      <c r="C340" s="118"/>
      <c r="D340" s="119"/>
      <c r="E340" s="120"/>
      <c r="F340" s="107"/>
      <c r="G340" s="121"/>
      <c r="H340" s="122"/>
      <c r="I340" s="122"/>
    </row>
    <row r="341" spans="1:9" ht="18" customHeight="1" x14ac:dyDescent="0.25">
      <c r="A341" s="115"/>
      <c r="B341" s="118"/>
      <c r="C341" s="118"/>
      <c r="D341" s="119"/>
      <c r="E341" s="120"/>
      <c r="F341" s="107"/>
      <c r="G341" s="121"/>
      <c r="H341" s="122"/>
      <c r="I341" s="122"/>
    </row>
    <row r="342" spans="1:9" ht="18" customHeight="1" x14ac:dyDescent="0.25">
      <c r="A342" s="115"/>
      <c r="B342" s="118"/>
      <c r="C342" s="118"/>
      <c r="D342" s="119"/>
      <c r="E342" s="120"/>
      <c r="F342" s="107"/>
      <c r="G342" s="121"/>
      <c r="H342" s="122"/>
      <c r="I342" s="122"/>
    </row>
    <row r="343" spans="1:9" ht="18" customHeight="1" x14ac:dyDescent="0.25">
      <c r="A343" s="115"/>
      <c r="B343" s="118"/>
      <c r="C343" s="118"/>
      <c r="D343" s="119"/>
      <c r="E343" s="120"/>
      <c r="F343" s="107"/>
      <c r="G343" s="121"/>
      <c r="H343" s="122"/>
      <c r="I343" s="122"/>
    </row>
    <row r="344" spans="1:9" ht="18" customHeight="1" x14ac:dyDescent="0.25">
      <c r="A344" s="115"/>
      <c r="B344" s="118"/>
      <c r="C344" s="118"/>
      <c r="D344" s="119"/>
      <c r="E344" s="120"/>
      <c r="F344" s="107"/>
      <c r="G344" s="121"/>
      <c r="H344" s="122"/>
      <c r="I344" s="122"/>
    </row>
    <row r="345" spans="1:9" ht="18" customHeight="1" x14ac:dyDescent="0.25">
      <c r="A345" s="115"/>
      <c r="B345" s="118"/>
      <c r="C345" s="118"/>
      <c r="D345" s="119"/>
      <c r="E345" s="120"/>
      <c r="F345" s="107"/>
      <c r="G345" s="121"/>
      <c r="H345" s="122"/>
      <c r="I345" s="122"/>
    </row>
    <row r="346" spans="1:9" ht="18" customHeight="1" x14ac:dyDescent="0.25">
      <c r="A346" s="115"/>
      <c r="B346" s="118"/>
      <c r="C346" s="118"/>
      <c r="D346" s="119"/>
      <c r="E346" s="120"/>
      <c r="F346" s="107"/>
      <c r="G346" s="121"/>
      <c r="H346" s="122"/>
      <c r="I346" s="122"/>
    </row>
    <row r="347" spans="1:9" ht="18" customHeight="1" x14ac:dyDescent="0.25">
      <c r="A347" s="115"/>
      <c r="B347" s="118"/>
      <c r="C347" s="118"/>
      <c r="D347" s="119"/>
      <c r="E347" s="120"/>
      <c r="F347" s="107"/>
      <c r="G347" s="121"/>
      <c r="H347" s="122"/>
      <c r="I347" s="122"/>
    </row>
    <row r="348" spans="1:9" ht="18" customHeight="1" x14ac:dyDescent="0.25">
      <c r="A348" s="115"/>
      <c r="B348" s="118"/>
      <c r="C348" s="118"/>
      <c r="D348" s="119"/>
      <c r="E348" s="120"/>
      <c r="F348" s="107"/>
      <c r="G348" s="121"/>
      <c r="H348" s="122"/>
      <c r="I348" s="122"/>
    </row>
    <row r="349" spans="1:9" ht="18" customHeight="1" x14ac:dyDescent="0.25">
      <c r="A349" s="115"/>
      <c r="B349" s="118"/>
      <c r="C349" s="118"/>
      <c r="D349" s="119"/>
      <c r="E349" s="120"/>
      <c r="F349" s="107"/>
      <c r="G349" s="121"/>
      <c r="H349" s="122"/>
      <c r="I349" s="122"/>
    </row>
    <row r="350" spans="1:9" ht="18" customHeight="1" x14ac:dyDescent="0.25">
      <c r="A350" s="115"/>
      <c r="B350" s="118"/>
      <c r="C350" s="118"/>
      <c r="D350" s="119"/>
      <c r="E350" s="120"/>
      <c r="F350" s="107"/>
      <c r="G350" s="121"/>
      <c r="H350" s="122"/>
      <c r="I350" s="122"/>
    </row>
    <row r="351" spans="1:9" ht="18" customHeight="1" x14ac:dyDescent="0.25">
      <c r="A351" s="115"/>
      <c r="B351" s="118"/>
      <c r="C351" s="118"/>
      <c r="D351" s="119"/>
      <c r="E351" s="120"/>
      <c r="F351" s="107"/>
      <c r="G351" s="121"/>
      <c r="H351" s="122"/>
      <c r="I351" s="122"/>
    </row>
    <row r="352" spans="1:9" ht="18" customHeight="1" x14ac:dyDescent="0.25">
      <c r="A352" s="115"/>
      <c r="B352" s="118"/>
      <c r="C352" s="118"/>
      <c r="D352" s="119"/>
      <c r="E352" s="120"/>
      <c r="F352" s="107"/>
      <c r="G352" s="121"/>
      <c r="H352" s="122"/>
      <c r="I352" s="122"/>
    </row>
    <row r="353" spans="1:9" ht="18" customHeight="1" x14ac:dyDescent="0.25">
      <c r="A353" s="115"/>
      <c r="B353" s="118"/>
      <c r="C353" s="118"/>
      <c r="D353" s="119"/>
      <c r="E353" s="120"/>
      <c r="F353" s="107"/>
      <c r="G353" s="121"/>
      <c r="H353" s="122"/>
      <c r="I353" s="122"/>
    </row>
    <row r="354" spans="1:9" ht="18" customHeight="1" x14ac:dyDescent="0.25">
      <c r="A354" s="115"/>
      <c r="B354" s="118"/>
      <c r="C354" s="118"/>
      <c r="D354" s="119"/>
      <c r="E354" s="120"/>
      <c r="F354" s="107"/>
      <c r="G354" s="121"/>
      <c r="H354" s="122"/>
      <c r="I354" s="122"/>
    </row>
    <row r="355" spans="1:9" ht="18" customHeight="1" x14ac:dyDescent="0.25">
      <c r="A355" s="115"/>
      <c r="B355" s="118"/>
      <c r="C355" s="118"/>
      <c r="D355" s="119"/>
      <c r="E355" s="120"/>
      <c r="F355" s="107"/>
      <c r="G355" s="121"/>
      <c r="H355" s="122"/>
      <c r="I355" s="122"/>
    </row>
    <row r="356" spans="1:9" ht="18" customHeight="1" x14ac:dyDescent="0.25">
      <c r="A356" s="115"/>
      <c r="B356" s="118"/>
      <c r="C356" s="118"/>
      <c r="D356" s="119"/>
      <c r="E356" s="120"/>
      <c r="F356" s="107"/>
      <c r="G356" s="121"/>
      <c r="H356" s="122"/>
      <c r="I356" s="122"/>
    </row>
    <row r="357" spans="1:9" ht="18" customHeight="1" x14ac:dyDescent="0.25">
      <c r="A357" s="115"/>
      <c r="B357" s="118"/>
      <c r="C357" s="118"/>
      <c r="D357" s="119"/>
      <c r="E357" s="120"/>
      <c r="F357" s="107"/>
      <c r="G357" s="121"/>
      <c r="H357" s="122"/>
      <c r="I357" s="122"/>
    </row>
    <row r="358" spans="1:9" ht="18" customHeight="1" x14ac:dyDescent="0.25">
      <c r="A358" s="115"/>
      <c r="B358" s="118"/>
      <c r="C358" s="118"/>
      <c r="D358" s="119"/>
      <c r="E358" s="120"/>
      <c r="F358" s="107"/>
      <c r="G358" s="121"/>
      <c r="H358" s="122"/>
      <c r="I358" s="122"/>
    </row>
    <row r="359" spans="1:9" ht="18" customHeight="1" x14ac:dyDescent="0.25">
      <c r="A359" s="115"/>
      <c r="B359" s="118"/>
      <c r="C359" s="118"/>
      <c r="D359" s="119"/>
      <c r="E359" s="120"/>
      <c r="F359" s="107"/>
      <c r="G359" s="121"/>
      <c r="H359" s="122"/>
      <c r="I359" s="122"/>
    </row>
    <row r="360" spans="1:9" ht="18" customHeight="1" x14ac:dyDescent="0.25">
      <c r="A360" s="115"/>
      <c r="B360" s="118"/>
      <c r="C360" s="118"/>
      <c r="D360" s="119"/>
      <c r="E360" s="120"/>
      <c r="F360" s="107"/>
      <c r="G360" s="121"/>
      <c r="H360" s="122"/>
      <c r="I360" s="122"/>
    </row>
    <row r="361" spans="1:9" ht="18" customHeight="1" x14ac:dyDescent="0.25">
      <c r="A361" s="115"/>
      <c r="B361" s="118"/>
      <c r="C361" s="118"/>
      <c r="D361" s="119"/>
      <c r="E361" s="120"/>
      <c r="F361" s="107"/>
      <c r="G361" s="121"/>
      <c r="H361" s="122"/>
      <c r="I361" s="122"/>
    </row>
    <row r="362" spans="1:9" ht="18" customHeight="1" x14ac:dyDescent="0.25">
      <c r="A362" s="115"/>
      <c r="B362" s="118"/>
      <c r="C362" s="118"/>
      <c r="D362" s="119"/>
      <c r="E362" s="120"/>
      <c r="F362" s="107"/>
      <c r="G362" s="121"/>
      <c r="H362" s="122"/>
      <c r="I362" s="122"/>
    </row>
    <row r="363" spans="1:9" ht="18" customHeight="1" x14ac:dyDescent="0.25">
      <c r="A363" s="115"/>
      <c r="B363" s="118"/>
      <c r="C363" s="118"/>
      <c r="D363" s="119"/>
      <c r="E363" s="120"/>
      <c r="F363" s="107"/>
      <c r="G363" s="121"/>
      <c r="H363" s="122"/>
      <c r="I363" s="122"/>
    </row>
    <row r="364" spans="1:9" ht="18" customHeight="1" x14ac:dyDescent="0.25">
      <c r="A364" s="115"/>
      <c r="B364" s="118"/>
      <c r="C364" s="118"/>
      <c r="D364" s="119"/>
      <c r="E364" s="120"/>
      <c r="F364" s="107"/>
      <c r="G364" s="121"/>
      <c r="H364" s="122"/>
      <c r="I364" s="122"/>
    </row>
    <row r="365" spans="1:9" ht="18" customHeight="1" x14ac:dyDescent="0.25">
      <c r="A365" s="115"/>
      <c r="B365" s="118"/>
      <c r="C365" s="118"/>
      <c r="D365" s="119"/>
      <c r="E365" s="120"/>
      <c r="F365" s="107"/>
      <c r="G365" s="121"/>
      <c r="H365" s="122"/>
      <c r="I365" s="122"/>
    </row>
    <row r="366" spans="1:9" ht="18" customHeight="1" x14ac:dyDescent="0.25">
      <c r="A366" s="115"/>
      <c r="B366" s="118"/>
      <c r="C366" s="118"/>
      <c r="D366" s="119"/>
      <c r="E366" s="120"/>
      <c r="F366" s="107"/>
      <c r="G366" s="121"/>
      <c r="H366" s="122"/>
      <c r="I366" s="122"/>
    </row>
    <row r="367" spans="1:9" ht="18" customHeight="1" x14ac:dyDescent="0.25">
      <c r="A367" s="115"/>
      <c r="B367" s="118"/>
      <c r="C367" s="118"/>
      <c r="D367" s="119"/>
      <c r="E367" s="120"/>
      <c r="F367" s="107"/>
      <c r="G367" s="121"/>
      <c r="H367" s="122"/>
      <c r="I367" s="122"/>
    </row>
    <row r="368" spans="1:9" ht="18" customHeight="1" x14ac:dyDescent="0.25">
      <c r="A368" s="115"/>
      <c r="B368" s="118"/>
      <c r="C368" s="118"/>
      <c r="D368" s="119"/>
      <c r="E368" s="120"/>
      <c r="F368" s="107"/>
      <c r="G368" s="121"/>
      <c r="H368" s="122"/>
      <c r="I368" s="122"/>
    </row>
    <row r="369" spans="1:9" ht="18" customHeight="1" x14ac:dyDescent="0.25">
      <c r="A369" s="115"/>
      <c r="B369" s="118"/>
      <c r="C369" s="118"/>
      <c r="D369" s="119"/>
      <c r="E369" s="120"/>
      <c r="F369" s="107"/>
      <c r="G369" s="121"/>
      <c r="H369" s="122"/>
      <c r="I369" s="122"/>
    </row>
    <row r="370" spans="1:9" ht="18" customHeight="1" x14ac:dyDescent="0.25">
      <c r="A370" s="115"/>
      <c r="B370" s="118"/>
      <c r="C370" s="118"/>
      <c r="D370" s="119"/>
      <c r="E370" s="120"/>
      <c r="F370" s="107"/>
      <c r="G370" s="121"/>
      <c r="H370" s="122"/>
      <c r="I370" s="122"/>
    </row>
    <row r="371" spans="1:9" ht="18" customHeight="1" x14ac:dyDescent="0.25">
      <c r="A371" s="115"/>
      <c r="B371" s="118"/>
      <c r="C371" s="118"/>
      <c r="D371" s="119"/>
      <c r="E371" s="120"/>
      <c r="F371" s="107"/>
      <c r="G371" s="121"/>
      <c r="H371" s="122"/>
      <c r="I371" s="122"/>
    </row>
    <row r="372" spans="1:9" ht="18" customHeight="1" x14ac:dyDescent="0.25">
      <c r="A372" s="115"/>
      <c r="B372" s="118"/>
      <c r="C372" s="118"/>
      <c r="D372" s="119"/>
      <c r="E372" s="120"/>
      <c r="F372" s="107"/>
      <c r="G372" s="121"/>
      <c r="H372" s="122"/>
      <c r="I372" s="122"/>
    </row>
    <row r="373" spans="1:9" ht="18" customHeight="1" x14ac:dyDescent="0.25">
      <c r="A373" s="115"/>
      <c r="B373" s="118"/>
      <c r="C373" s="118"/>
      <c r="D373" s="119"/>
      <c r="E373" s="120"/>
      <c r="F373" s="107"/>
      <c r="G373" s="121"/>
      <c r="H373" s="122"/>
      <c r="I373" s="122"/>
    </row>
    <row r="374" spans="1:9" ht="18" customHeight="1" x14ac:dyDescent="0.25">
      <c r="A374" s="115"/>
      <c r="B374" s="118"/>
      <c r="C374" s="118"/>
      <c r="D374" s="119"/>
      <c r="E374" s="120"/>
      <c r="F374" s="107"/>
      <c r="G374" s="121"/>
      <c r="H374" s="122"/>
      <c r="I374" s="122"/>
    </row>
    <row r="375" spans="1:9" ht="18" customHeight="1" x14ac:dyDescent="0.25">
      <c r="A375" s="115"/>
      <c r="B375" s="118"/>
      <c r="C375" s="118"/>
      <c r="D375" s="119"/>
      <c r="E375" s="120"/>
      <c r="F375" s="107"/>
      <c r="G375" s="121"/>
      <c r="H375" s="122"/>
      <c r="I375" s="122"/>
    </row>
    <row r="376" spans="1:9" ht="18" customHeight="1" x14ac:dyDescent="0.25">
      <c r="A376" s="115"/>
      <c r="B376" s="118"/>
      <c r="C376" s="118"/>
      <c r="D376" s="119"/>
      <c r="E376" s="120"/>
      <c r="F376" s="107"/>
      <c r="G376" s="121"/>
      <c r="H376" s="122"/>
      <c r="I376" s="122"/>
    </row>
    <row r="377" spans="1:9" ht="18" customHeight="1" x14ac:dyDescent="0.25">
      <c r="A377" s="115"/>
      <c r="B377" s="118"/>
      <c r="C377" s="118"/>
      <c r="D377" s="119"/>
      <c r="E377" s="120"/>
      <c r="F377" s="107"/>
      <c r="G377" s="121"/>
      <c r="H377" s="122"/>
      <c r="I377" s="122"/>
    </row>
    <row r="378" spans="1:9" ht="18" customHeight="1" x14ac:dyDescent="0.25">
      <c r="A378" s="115"/>
      <c r="B378" s="118"/>
      <c r="C378" s="118"/>
      <c r="D378" s="119"/>
      <c r="E378" s="120"/>
      <c r="F378" s="107"/>
      <c r="G378" s="121"/>
      <c r="H378" s="122"/>
      <c r="I378" s="122"/>
    </row>
    <row r="379" spans="1:9" ht="18" customHeight="1" x14ac:dyDescent="0.25">
      <c r="A379" s="115"/>
      <c r="B379" s="118"/>
      <c r="C379" s="118"/>
      <c r="D379" s="119"/>
      <c r="E379" s="120"/>
      <c r="F379" s="107"/>
      <c r="G379" s="121"/>
      <c r="H379" s="122"/>
      <c r="I379" s="122"/>
    </row>
    <row r="380" spans="1:9" ht="18" customHeight="1" x14ac:dyDescent="0.25">
      <c r="A380" s="115"/>
      <c r="B380" s="118"/>
      <c r="C380" s="118"/>
      <c r="D380" s="119"/>
      <c r="E380" s="120"/>
      <c r="F380" s="107"/>
      <c r="G380" s="121"/>
      <c r="H380" s="122"/>
      <c r="I380" s="122"/>
    </row>
    <row r="381" spans="1:9" ht="18" customHeight="1" x14ac:dyDescent="0.25">
      <c r="A381" s="115"/>
      <c r="B381" s="118"/>
      <c r="C381" s="118"/>
      <c r="D381" s="119"/>
      <c r="E381" s="120"/>
      <c r="F381" s="107"/>
      <c r="G381" s="121"/>
      <c r="H381" s="122"/>
      <c r="I381" s="122"/>
    </row>
    <row r="382" spans="1:9" ht="18" customHeight="1" x14ac:dyDescent="0.25">
      <c r="A382" s="115"/>
      <c r="B382" s="118"/>
      <c r="C382" s="118"/>
      <c r="D382" s="119"/>
      <c r="E382" s="120"/>
      <c r="F382" s="107"/>
      <c r="G382" s="121"/>
      <c r="H382" s="122"/>
      <c r="I382" s="122"/>
    </row>
    <row r="383" spans="1:9" ht="18" customHeight="1" x14ac:dyDescent="0.25">
      <c r="A383" s="115"/>
      <c r="B383" s="118"/>
      <c r="C383" s="118"/>
      <c r="D383" s="119"/>
      <c r="E383" s="120"/>
      <c r="F383" s="107"/>
      <c r="G383" s="121"/>
      <c r="H383" s="122"/>
      <c r="I383" s="122"/>
    </row>
    <row r="384" spans="1:9" ht="18" customHeight="1" x14ac:dyDescent="0.25">
      <c r="A384" s="115"/>
      <c r="B384" s="118"/>
      <c r="C384" s="118"/>
      <c r="D384" s="119"/>
      <c r="E384" s="120"/>
      <c r="F384" s="107"/>
      <c r="G384" s="121"/>
      <c r="H384" s="122"/>
      <c r="I384" s="122"/>
    </row>
    <row r="385" spans="1:9" ht="18" customHeight="1" x14ac:dyDescent="0.25">
      <c r="A385" s="115"/>
      <c r="B385" s="118"/>
      <c r="C385" s="118"/>
      <c r="D385" s="119"/>
      <c r="E385" s="120"/>
      <c r="F385" s="107"/>
      <c r="G385" s="121"/>
      <c r="H385" s="122"/>
      <c r="I385" s="122"/>
    </row>
    <row r="386" spans="1:9" ht="18" customHeight="1" x14ac:dyDescent="0.25">
      <c r="A386" s="115"/>
      <c r="B386" s="118"/>
      <c r="C386" s="118"/>
      <c r="D386" s="119"/>
      <c r="E386" s="120"/>
      <c r="F386" s="107"/>
      <c r="G386" s="121"/>
      <c r="H386" s="122"/>
      <c r="I386" s="122"/>
    </row>
    <row r="387" spans="1:9" ht="18" customHeight="1" x14ac:dyDescent="0.25">
      <c r="A387" s="115"/>
      <c r="B387" s="118"/>
      <c r="C387" s="118"/>
      <c r="D387" s="119"/>
      <c r="E387" s="120"/>
      <c r="F387" s="107"/>
      <c r="G387" s="121"/>
      <c r="H387" s="122"/>
      <c r="I387" s="122"/>
    </row>
    <row r="388" spans="1:9" ht="18" customHeight="1" x14ac:dyDescent="0.25">
      <c r="A388" s="115"/>
      <c r="B388" s="118"/>
      <c r="C388" s="118"/>
      <c r="D388" s="119"/>
      <c r="E388" s="120"/>
      <c r="F388" s="107"/>
      <c r="G388" s="121"/>
      <c r="H388" s="122"/>
      <c r="I388" s="122"/>
    </row>
    <row r="389" spans="1:9" ht="18" customHeight="1" x14ac:dyDescent="0.25">
      <c r="A389" s="115"/>
      <c r="B389" s="118"/>
      <c r="C389" s="118"/>
      <c r="D389" s="119"/>
      <c r="E389" s="120"/>
      <c r="F389" s="107"/>
      <c r="G389" s="121"/>
      <c r="H389" s="122"/>
      <c r="I389" s="122"/>
    </row>
    <row r="390" spans="1:9" ht="18" customHeight="1" x14ac:dyDescent="0.25">
      <c r="A390" s="115"/>
      <c r="B390" s="118"/>
      <c r="C390" s="118"/>
      <c r="D390" s="119"/>
      <c r="E390" s="120"/>
      <c r="F390" s="107"/>
      <c r="G390" s="121"/>
      <c r="H390" s="122"/>
      <c r="I390" s="122"/>
    </row>
    <row r="391" spans="1:9" ht="18" customHeight="1" x14ac:dyDescent="0.25">
      <c r="A391" s="115"/>
      <c r="B391" s="118"/>
      <c r="C391" s="118"/>
      <c r="D391" s="119"/>
      <c r="E391" s="120"/>
      <c r="F391" s="107"/>
      <c r="G391" s="121"/>
      <c r="H391" s="122"/>
      <c r="I391" s="122"/>
    </row>
    <row r="392" spans="1:9" ht="18" customHeight="1" x14ac:dyDescent="0.25">
      <c r="A392" s="115"/>
      <c r="B392" s="118"/>
      <c r="C392" s="118"/>
      <c r="D392" s="119"/>
      <c r="E392" s="120"/>
      <c r="F392" s="107"/>
      <c r="G392" s="121"/>
      <c r="H392" s="122"/>
      <c r="I392" s="122"/>
    </row>
    <row r="393" spans="1:9" ht="18" customHeight="1" x14ac:dyDescent="0.25">
      <c r="A393" s="115"/>
      <c r="B393" s="118"/>
      <c r="C393" s="118"/>
      <c r="D393" s="119"/>
      <c r="E393" s="120"/>
      <c r="F393" s="107"/>
      <c r="G393" s="121"/>
      <c r="H393" s="122"/>
      <c r="I393" s="122"/>
    </row>
    <row r="394" spans="1:9" ht="18" customHeight="1" x14ac:dyDescent="0.25">
      <c r="A394" s="115"/>
      <c r="B394" s="118"/>
      <c r="C394" s="118"/>
      <c r="D394" s="119"/>
      <c r="E394" s="120"/>
      <c r="F394" s="107"/>
      <c r="G394" s="121"/>
      <c r="H394" s="122"/>
      <c r="I394" s="122"/>
    </row>
    <row r="395" spans="1:9" ht="18" customHeight="1" x14ac:dyDescent="0.25">
      <c r="A395" s="115"/>
      <c r="B395" s="118"/>
      <c r="C395" s="118"/>
      <c r="D395" s="119"/>
      <c r="E395" s="120"/>
      <c r="F395" s="107"/>
      <c r="G395" s="121"/>
      <c r="H395" s="122"/>
      <c r="I395" s="122"/>
    </row>
    <row r="396" spans="1:9" ht="18" customHeight="1" x14ac:dyDescent="0.25">
      <c r="A396" s="115"/>
      <c r="B396" s="118"/>
      <c r="C396" s="118"/>
      <c r="D396" s="119"/>
      <c r="E396" s="120"/>
      <c r="F396" s="107"/>
      <c r="G396" s="121"/>
      <c r="H396" s="122"/>
      <c r="I396" s="122"/>
    </row>
    <row r="397" spans="1:9" ht="18" customHeight="1" x14ac:dyDescent="0.25">
      <c r="A397" s="115"/>
      <c r="B397" s="118"/>
      <c r="C397" s="118"/>
      <c r="D397" s="119"/>
      <c r="E397" s="120"/>
      <c r="F397" s="107"/>
      <c r="G397" s="121"/>
      <c r="H397" s="122"/>
      <c r="I397" s="122"/>
    </row>
    <row r="398" spans="1:9" ht="18" customHeight="1" x14ac:dyDescent="0.25">
      <c r="A398" s="115"/>
      <c r="B398" s="118"/>
      <c r="C398" s="118"/>
      <c r="D398" s="119"/>
      <c r="E398" s="120"/>
      <c r="F398" s="107"/>
      <c r="G398" s="121"/>
      <c r="H398" s="122"/>
      <c r="I398" s="122"/>
    </row>
    <row r="399" spans="1:9" ht="18" customHeight="1" x14ac:dyDescent="0.25">
      <c r="A399" s="115"/>
      <c r="B399" s="118"/>
      <c r="C399" s="118"/>
      <c r="D399" s="119"/>
      <c r="E399" s="120"/>
      <c r="F399" s="107"/>
      <c r="G399" s="121"/>
      <c r="H399" s="122"/>
      <c r="I399" s="122"/>
    </row>
    <row r="400" spans="1:9" ht="18" customHeight="1" x14ac:dyDescent="0.25">
      <c r="A400" s="115"/>
      <c r="B400" s="118"/>
      <c r="C400" s="118"/>
      <c r="D400" s="119"/>
      <c r="E400" s="120"/>
      <c r="F400" s="107"/>
      <c r="G400" s="121"/>
      <c r="H400" s="122"/>
      <c r="I400" s="122"/>
    </row>
    <row r="401" spans="1:9" ht="18" customHeight="1" x14ac:dyDescent="0.25">
      <c r="A401" s="115"/>
      <c r="B401" s="118"/>
      <c r="C401" s="118"/>
      <c r="D401" s="119"/>
      <c r="E401" s="120"/>
      <c r="F401" s="107"/>
      <c r="G401" s="121"/>
      <c r="H401" s="122"/>
      <c r="I401" s="122"/>
    </row>
    <row r="402" spans="1:9" ht="18" customHeight="1" x14ac:dyDescent="0.25">
      <c r="A402" s="115"/>
      <c r="B402" s="118"/>
      <c r="C402" s="118"/>
      <c r="D402" s="119"/>
      <c r="E402" s="120"/>
      <c r="F402" s="107"/>
      <c r="G402" s="121"/>
      <c r="H402" s="122"/>
      <c r="I402" s="122"/>
    </row>
    <row r="403" spans="1:9" ht="18" customHeight="1" x14ac:dyDescent="0.25">
      <c r="A403" s="115"/>
      <c r="B403" s="118"/>
      <c r="C403" s="118"/>
      <c r="D403" s="119"/>
      <c r="E403" s="120"/>
      <c r="F403" s="107"/>
      <c r="G403" s="121"/>
      <c r="H403" s="122"/>
      <c r="I403" s="122"/>
    </row>
    <row r="404" spans="1:9" ht="18" customHeight="1" x14ac:dyDescent="0.25">
      <c r="A404" s="115"/>
      <c r="B404" s="118"/>
      <c r="C404" s="118"/>
      <c r="D404" s="119"/>
      <c r="E404" s="120"/>
      <c r="F404" s="107"/>
      <c r="G404" s="121"/>
      <c r="H404" s="122"/>
      <c r="I404" s="122"/>
    </row>
    <row r="405" spans="1:9" ht="18" customHeight="1" x14ac:dyDescent="0.25">
      <c r="A405" s="115"/>
      <c r="B405" s="118"/>
      <c r="C405" s="118"/>
      <c r="D405" s="119"/>
      <c r="E405" s="120"/>
      <c r="F405" s="107"/>
      <c r="G405" s="121"/>
      <c r="H405" s="122"/>
      <c r="I405" s="122"/>
    </row>
    <row r="406" spans="1:9" ht="18" customHeight="1" x14ac:dyDescent="0.25">
      <c r="A406" s="115"/>
      <c r="B406" s="118"/>
      <c r="C406" s="118"/>
      <c r="D406" s="119"/>
      <c r="E406" s="120"/>
      <c r="F406" s="107"/>
      <c r="G406" s="121"/>
      <c r="H406" s="122"/>
      <c r="I406" s="122"/>
    </row>
    <row r="407" spans="1:9" ht="18" customHeight="1" x14ac:dyDescent="0.25">
      <c r="A407" s="115"/>
      <c r="B407" s="118"/>
      <c r="C407" s="118"/>
      <c r="D407" s="119"/>
      <c r="E407" s="120"/>
      <c r="F407" s="107"/>
      <c r="G407" s="121"/>
      <c r="H407" s="122"/>
      <c r="I407" s="122"/>
    </row>
    <row r="408" spans="1:9" ht="18" customHeight="1" x14ac:dyDescent="0.25">
      <c r="A408" s="115"/>
      <c r="B408" s="118"/>
      <c r="C408" s="118"/>
      <c r="D408" s="119"/>
      <c r="E408" s="120"/>
      <c r="F408" s="107"/>
      <c r="G408" s="121"/>
      <c r="H408" s="122"/>
      <c r="I408" s="122"/>
    </row>
    <row r="409" spans="1:9" ht="18" customHeight="1" x14ac:dyDescent="0.25">
      <c r="A409" s="115"/>
      <c r="B409" s="118"/>
      <c r="C409" s="118"/>
      <c r="D409" s="119"/>
      <c r="E409" s="120"/>
      <c r="F409" s="107"/>
      <c r="G409" s="121"/>
      <c r="H409" s="122"/>
      <c r="I409" s="122"/>
    </row>
    <row r="410" spans="1:9" ht="18" customHeight="1" x14ac:dyDescent="0.25">
      <c r="A410" s="115"/>
      <c r="B410" s="118"/>
      <c r="C410" s="118"/>
      <c r="D410" s="119"/>
      <c r="E410" s="120"/>
      <c r="F410" s="107"/>
      <c r="G410" s="121"/>
      <c r="H410" s="122"/>
      <c r="I410" s="122"/>
    </row>
    <row r="411" spans="1:9" ht="18" customHeight="1" x14ac:dyDescent="0.25">
      <c r="A411" s="115"/>
      <c r="B411" s="118"/>
      <c r="C411" s="118"/>
      <c r="D411" s="119"/>
      <c r="E411" s="120"/>
      <c r="F411" s="107"/>
      <c r="G411" s="121"/>
      <c r="H411" s="122"/>
      <c r="I411" s="122"/>
    </row>
    <row r="412" spans="1:9" ht="18" customHeight="1" x14ac:dyDescent="0.25">
      <c r="A412" s="115"/>
      <c r="B412" s="118"/>
      <c r="C412" s="118"/>
      <c r="D412" s="119"/>
      <c r="E412" s="120"/>
      <c r="F412" s="107"/>
      <c r="G412" s="121"/>
      <c r="H412" s="122"/>
      <c r="I412" s="122"/>
    </row>
    <row r="413" spans="1:9" ht="18" customHeight="1" x14ac:dyDescent="0.25">
      <c r="A413" s="115"/>
      <c r="B413" s="118"/>
      <c r="C413" s="118"/>
      <c r="D413" s="119"/>
      <c r="E413" s="120"/>
      <c r="F413" s="107"/>
      <c r="G413" s="121"/>
      <c r="H413" s="122"/>
      <c r="I413" s="122"/>
    </row>
    <row r="414" spans="1:9" ht="18" customHeight="1" x14ac:dyDescent="0.25">
      <c r="A414" s="115"/>
      <c r="B414" s="118"/>
      <c r="C414" s="118"/>
      <c r="D414" s="119"/>
      <c r="E414" s="120"/>
      <c r="F414" s="107"/>
      <c r="G414" s="121"/>
      <c r="H414" s="122"/>
      <c r="I414" s="122"/>
    </row>
    <row r="415" spans="1:9" ht="18" customHeight="1" x14ac:dyDescent="0.25">
      <c r="A415" s="115"/>
      <c r="B415" s="118"/>
      <c r="C415" s="118"/>
      <c r="D415" s="119"/>
      <c r="E415" s="120"/>
      <c r="F415" s="107"/>
      <c r="G415" s="121"/>
      <c r="H415" s="122"/>
      <c r="I415" s="122"/>
    </row>
    <row r="416" spans="1:9" ht="18" customHeight="1" x14ac:dyDescent="0.25">
      <c r="A416" s="115"/>
      <c r="B416" s="118"/>
      <c r="C416" s="118"/>
      <c r="D416" s="119"/>
      <c r="E416" s="120"/>
      <c r="F416" s="107"/>
      <c r="G416" s="121"/>
      <c r="H416" s="122"/>
      <c r="I416" s="122"/>
    </row>
    <row r="417" spans="1:9" ht="18" customHeight="1" x14ac:dyDescent="0.25">
      <c r="A417" s="115"/>
      <c r="B417" s="118"/>
      <c r="C417" s="118"/>
      <c r="D417" s="119"/>
      <c r="E417" s="120"/>
      <c r="F417" s="107"/>
      <c r="G417" s="121"/>
      <c r="H417" s="122"/>
      <c r="I417" s="122"/>
    </row>
    <row r="418" spans="1:9" ht="18" customHeight="1" x14ac:dyDescent="0.25">
      <c r="A418" s="115"/>
      <c r="B418" s="118"/>
      <c r="C418" s="118"/>
      <c r="D418" s="119"/>
      <c r="E418" s="120"/>
      <c r="F418" s="107"/>
      <c r="G418" s="121"/>
      <c r="H418" s="122"/>
      <c r="I418" s="122"/>
    </row>
    <row r="419" spans="1:9" ht="18" customHeight="1" x14ac:dyDescent="0.25">
      <c r="A419" s="115"/>
      <c r="B419" s="118"/>
      <c r="C419" s="118"/>
      <c r="D419" s="119"/>
      <c r="E419" s="120"/>
      <c r="F419" s="107"/>
      <c r="G419" s="121"/>
      <c r="H419" s="122"/>
      <c r="I419" s="122"/>
    </row>
    <row r="420" spans="1:9" ht="18" customHeight="1" x14ac:dyDescent="0.25">
      <c r="A420" s="115"/>
      <c r="B420" s="118"/>
      <c r="C420" s="118"/>
      <c r="D420" s="119"/>
      <c r="E420" s="120"/>
      <c r="F420" s="107"/>
      <c r="G420" s="121"/>
      <c r="H420" s="122"/>
      <c r="I420" s="122"/>
    </row>
    <row r="421" spans="1:9" ht="18" customHeight="1" x14ac:dyDescent="0.25">
      <c r="A421" s="115"/>
      <c r="B421" s="118"/>
      <c r="C421" s="118"/>
      <c r="D421" s="119"/>
      <c r="E421" s="120"/>
      <c r="F421" s="107"/>
      <c r="G421" s="121"/>
      <c r="H421" s="122"/>
      <c r="I421" s="122"/>
    </row>
    <row r="422" spans="1:9" ht="18" customHeight="1" x14ac:dyDescent="0.25">
      <c r="A422" s="115"/>
      <c r="B422" s="118"/>
      <c r="C422" s="118"/>
      <c r="D422" s="119"/>
      <c r="E422" s="120"/>
      <c r="F422" s="107"/>
      <c r="G422" s="121"/>
      <c r="H422" s="122"/>
      <c r="I422" s="122"/>
    </row>
    <row r="423" spans="1:9" ht="18" customHeight="1" x14ac:dyDescent="0.25">
      <c r="A423" s="115"/>
      <c r="B423" s="118"/>
      <c r="C423" s="118"/>
      <c r="D423" s="119"/>
      <c r="E423" s="120"/>
      <c r="F423" s="107"/>
      <c r="G423" s="121"/>
      <c r="H423" s="122"/>
      <c r="I423" s="122"/>
    </row>
    <row r="424" spans="1:9" ht="18" customHeight="1" x14ac:dyDescent="0.25">
      <c r="A424" s="115"/>
      <c r="B424" s="118"/>
      <c r="C424" s="118"/>
      <c r="D424" s="119"/>
      <c r="E424" s="120"/>
      <c r="F424" s="107"/>
      <c r="G424" s="121"/>
      <c r="H424" s="122"/>
      <c r="I424" s="122"/>
    </row>
    <row r="425" spans="1:9" ht="18" customHeight="1" x14ac:dyDescent="0.25">
      <c r="A425" s="115"/>
      <c r="B425" s="118"/>
      <c r="C425" s="118"/>
      <c r="D425" s="119"/>
      <c r="E425" s="120"/>
      <c r="F425" s="107"/>
      <c r="G425" s="121"/>
      <c r="H425" s="122"/>
      <c r="I425" s="122"/>
    </row>
    <row r="426" spans="1:9" ht="18" customHeight="1" x14ac:dyDescent="0.25">
      <c r="A426" s="115"/>
      <c r="B426" s="118"/>
      <c r="C426" s="118"/>
      <c r="D426" s="119"/>
      <c r="E426" s="120"/>
      <c r="F426" s="107"/>
      <c r="G426" s="121"/>
      <c r="H426" s="122"/>
      <c r="I426" s="122"/>
    </row>
    <row r="427" spans="1:9" ht="18" customHeight="1" x14ac:dyDescent="0.25">
      <c r="A427" s="115"/>
      <c r="B427" s="118"/>
      <c r="C427" s="118"/>
      <c r="D427" s="119"/>
      <c r="E427" s="120"/>
      <c r="F427" s="107"/>
      <c r="G427" s="121"/>
      <c r="H427" s="122"/>
      <c r="I427" s="122"/>
    </row>
    <row r="428" spans="1:9" ht="18" customHeight="1" x14ac:dyDescent="0.25">
      <c r="A428" s="115"/>
      <c r="B428" s="118"/>
      <c r="C428" s="118"/>
      <c r="D428" s="119"/>
      <c r="E428" s="120"/>
      <c r="F428" s="107"/>
      <c r="G428" s="121"/>
      <c r="H428" s="122"/>
      <c r="I428" s="122"/>
    </row>
    <row r="429" spans="1:9" ht="18" customHeight="1" x14ac:dyDescent="0.25">
      <c r="A429" s="115"/>
      <c r="B429" s="118"/>
      <c r="C429" s="118"/>
      <c r="D429" s="119"/>
      <c r="E429" s="120"/>
      <c r="F429" s="107"/>
      <c r="G429" s="121"/>
      <c r="H429" s="122"/>
      <c r="I429" s="122"/>
    </row>
    <row r="430" spans="1:9" ht="18" customHeight="1" x14ac:dyDescent="0.25">
      <c r="A430" s="115"/>
      <c r="B430" s="118"/>
      <c r="C430" s="118"/>
      <c r="D430" s="119"/>
      <c r="E430" s="120"/>
      <c r="F430" s="107"/>
      <c r="G430" s="121"/>
      <c r="H430" s="122"/>
      <c r="I430" s="122"/>
    </row>
    <row r="431" spans="1:9" ht="18" customHeight="1" x14ac:dyDescent="0.25">
      <c r="A431" s="115"/>
      <c r="B431" s="118"/>
      <c r="C431" s="118"/>
      <c r="D431" s="119"/>
      <c r="E431" s="120"/>
      <c r="F431" s="107"/>
      <c r="G431" s="121"/>
      <c r="H431" s="122"/>
      <c r="I431" s="122"/>
    </row>
    <row r="432" spans="1:9" ht="18" customHeight="1" x14ac:dyDescent="0.25">
      <c r="A432" s="115"/>
      <c r="B432" s="118"/>
      <c r="C432" s="118"/>
      <c r="D432" s="119"/>
      <c r="E432" s="120"/>
      <c r="F432" s="107"/>
      <c r="G432" s="121"/>
      <c r="H432" s="122"/>
      <c r="I432" s="122"/>
    </row>
    <row r="433" spans="1:9" ht="18" customHeight="1" x14ac:dyDescent="0.25">
      <c r="A433" s="115"/>
      <c r="B433" s="118"/>
      <c r="C433" s="118"/>
      <c r="D433" s="119"/>
      <c r="E433" s="120"/>
      <c r="F433" s="107"/>
      <c r="G433" s="121"/>
      <c r="H433" s="122"/>
      <c r="I433" s="122"/>
    </row>
    <row r="434" spans="1:9" ht="18" customHeight="1" x14ac:dyDescent="0.25">
      <c r="A434" s="115"/>
      <c r="B434" s="118"/>
      <c r="C434" s="118"/>
      <c r="D434" s="119"/>
      <c r="E434" s="120"/>
      <c r="F434" s="107"/>
      <c r="G434" s="121"/>
      <c r="H434" s="122"/>
      <c r="I434" s="122"/>
    </row>
    <row r="435" spans="1:9" ht="18" customHeight="1" x14ac:dyDescent="0.25">
      <c r="A435" s="115"/>
      <c r="B435" s="118"/>
      <c r="C435" s="118"/>
      <c r="D435" s="119"/>
      <c r="E435" s="120"/>
      <c r="F435" s="107"/>
      <c r="G435" s="121"/>
      <c r="H435" s="122"/>
      <c r="I435" s="122"/>
    </row>
    <row r="436" spans="1:9" ht="18" customHeight="1" x14ac:dyDescent="0.25">
      <c r="A436" s="115"/>
      <c r="B436" s="118"/>
      <c r="C436" s="118"/>
      <c r="D436" s="119"/>
      <c r="E436" s="120"/>
      <c r="F436" s="107"/>
      <c r="G436" s="121"/>
      <c r="H436" s="122"/>
      <c r="I436" s="122"/>
    </row>
    <row r="437" spans="1:9" ht="18" customHeight="1" x14ac:dyDescent="0.25">
      <c r="A437" s="115"/>
      <c r="B437" s="118"/>
      <c r="C437" s="118"/>
      <c r="D437" s="119"/>
      <c r="E437" s="120"/>
      <c r="F437" s="107"/>
      <c r="G437" s="121"/>
      <c r="H437" s="122"/>
      <c r="I437" s="122"/>
    </row>
    <row r="438" spans="1:9" ht="18" customHeight="1" x14ac:dyDescent="0.25">
      <c r="A438" s="115"/>
      <c r="B438" s="118"/>
      <c r="C438" s="118"/>
      <c r="D438" s="119"/>
      <c r="E438" s="120"/>
      <c r="F438" s="107"/>
      <c r="G438" s="121"/>
      <c r="H438" s="122"/>
      <c r="I438" s="122"/>
    </row>
    <row r="439" spans="1:9" ht="18" customHeight="1" x14ac:dyDescent="0.25">
      <c r="A439" s="115"/>
      <c r="B439" s="118"/>
      <c r="C439" s="118"/>
      <c r="D439" s="119"/>
      <c r="E439" s="120"/>
      <c r="F439" s="107"/>
      <c r="G439" s="121"/>
      <c r="H439" s="122"/>
      <c r="I439" s="122"/>
    </row>
    <row r="440" spans="1:9" ht="18" customHeight="1" x14ac:dyDescent="0.25">
      <c r="A440" s="115"/>
      <c r="B440" s="118"/>
      <c r="C440" s="118"/>
      <c r="D440" s="119"/>
      <c r="E440" s="120"/>
      <c r="F440" s="107"/>
      <c r="G440" s="121"/>
      <c r="H440" s="122"/>
      <c r="I440" s="122"/>
    </row>
    <row r="441" spans="1:9" ht="18" customHeight="1" x14ac:dyDescent="0.25">
      <c r="A441" s="115"/>
      <c r="B441" s="118"/>
      <c r="C441" s="118"/>
      <c r="D441" s="119"/>
      <c r="E441" s="120"/>
      <c r="F441" s="107"/>
      <c r="G441" s="121"/>
      <c r="H441" s="122"/>
      <c r="I441" s="122"/>
    </row>
    <row r="442" spans="1:9" ht="18" customHeight="1" x14ac:dyDescent="0.25">
      <c r="A442" s="115"/>
      <c r="B442" s="118"/>
      <c r="C442" s="118"/>
      <c r="D442" s="119"/>
      <c r="E442" s="120"/>
      <c r="F442" s="107"/>
      <c r="G442" s="121"/>
      <c r="H442" s="122"/>
      <c r="I442" s="122"/>
    </row>
    <row r="443" spans="1:9" ht="18" customHeight="1" x14ac:dyDescent="0.25">
      <c r="A443" s="115"/>
      <c r="B443" s="118"/>
      <c r="C443" s="118"/>
      <c r="D443" s="119"/>
      <c r="E443" s="120"/>
      <c r="F443" s="107"/>
      <c r="G443" s="121"/>
      <c r="H443" s="122"/>
      <c r="I443" s="122"/>
    </row>
    <row r="444" spans="1:9" ht="18" customHeight="1" x14ac:dyDescent="0.25">
      <c r="A444" s="115"/>
      <c r="B444" s="118"/>
      <c r="C444" s="118"/>
      <c r="D444" s="119"/>
      <c r="E444" s="120"/>
      <c r="F444" s="107"/>
      <c r="G444" s="121"/>
      <c r="H444" s="122"/>
      <c r="I444" s="122"/>
    </row>
    <row r="445" spans="1:9" ht="18" customHeight="1" x14ac:dyDescent="0.25">
      <c r="A445" s="115"/>
      <c r="B445" s="118"/>
      <c r="C445" s="118"/>
      <c r="D445" s="119"/>
      <c r="E445" s="120"/>
      <c r="F445" s="107"/>
      <c r="G445" s="121"/>
      <c r="H445" s="122"/>
      <c r="I445" s="122"/>
    </row>
    <row r="446" spans="1:9" ht="18" customHeight="1" x14ac:dyDescent="0.25">
      <c r="A446" s="115"/>
      <c r="B446" s="118"/>
      <c r="C446" s="118"/>
      <c r="D446" s="119"/>
      <c r="E446" s="120"/>
      <c r="F446" s="107"/>
      <c r="G446" s="121"/>
      <c r="H446" s="122"/>
      <c r="I446" s="122"/>
    </row>
    <row r="447" spans="1:9" x14ac:dyDescent="0.25">
      <c r="F447" s="46"/>
      <c r="G447" s="46"/>
    </row>
    <row r="448" spans="1:9" x14ac:dyDescent="0.25">
      <c r="A448" s="47" t="s">
        <v>1</v>
      </c>
      <c r="B448" s="48"/>
      <c r="C448" s="48"/>
      <c r="D448" s="124"/>
      <c r="E448" s="124"/>
      <c r="F448" s="48"/>
      <c r="G448" s="48"/>
      <c r="H448" s="48"/>
      <c r="I448" s="48"/>
    </row>
    <row r="449" spans="1:9" ht="36" customHeight="1" x14ac:dyDescent="0.25">
      <c r="A449" s="576" t="s">
        <v>85</v>
      </c>
      <c r="B449" s="576"/>
      <c r="C449" s="576"/>
      <c r="D449" s="576"/>
      <c r="E449" s="576"/>
      <c r="F449" s="576"/>
      <c r="G449" s="576"/>
      <c r="H449" s="576"/>
      <c r="I449" s="576"/>
    </row>
    <row r="450" spans="1:9" ht="18" customHeight="1" x14ac:dyDescent="0.25">
      <c r="A450" s="49" t="s">
        <v>3</v>
      </c>
      <c r="D450" s="124"/>
      <c r="E450" s="124"/>
      <c r="F450" s="48"/>
      <c r="G450" s="48"/>
      <c r="H450" s="48"/>
      <c r="I450" s="48"/>
    </row>
    <row r="451" spans="1:9" ht="18" customHeight="1" x14ac:dyDescent="0.25">
      <c r="A451" s="48" t="s">
        <v>11</v>
      </c>
      <c r="B451" s="49"/>
      <c r="C451" s="49"/>
      <c r="D451" s="124"/>
      <c r="E451" s="124"/>
      <c r="F451" s="48"/>
      <c r="G451" s="48"/>
      <c r="H451" s="48"/>
      <c r="I451" s="48"/>
    </row>
    <row r="452" spans="1:9" ht="18" customHeight="1" x14ac:dyDescent="0.25">
      <c r="A452" s="48" t="s">
        <v>12</v>
      </c>
      <c r="B452" s="49"/>
      <c r="C452" s="49"/>
      <c r="D452" s="124"/>
      <c r="E452" s="124"/>
      <c r="F452" s="48"/>
      <c r="G452" s="48"/>
      <c r="H452" s="48"/>
      <c r="I452" s="48"/>
    </row>
    <row r="453" spans="1:9" ht="11.45" customHeight="1" x14ac:dyDescent="0.25">
      <c r="A453" s="48"/>
      <c r="B453" s="49"/>
      <c r="C453" s="49"/>
      <c r="D453" s="124"/>
      <c r="E453" s="124"/>
      <c r="F453" s="48"/>
      <c r="G453" s="48"/>
      <c r="H453" s="48"/>
      <c r="I453" s="48"/>
    </row>
    <row r="454" spans="1:9" ht="18" customHeight="1" x14ac:dyDescent="0.3">
      <c r="A454" s="48" t="s">
        <v>86</v>
      </c>
      <c r="B454" s="49"/>
      <c r="C454" s="49"/>
      <c r="D454" s="124"/>
      <c r="E454" s="124"/>
      <c r="F454" s="48"/>
      <c r="G454" s="48"/>
      <c r="H454" s="48"/>
      <c r="I454" s="48"/>
    </row>
    <row r="455" spans="1:9" ht="40.15" customHeight="1" x14ac:dyDescent="0.3">
      <c r="A455" s="599" t="s">
        <v>240</v>
      </c>
      <c r="B455" s="599"/>
      <c r="C455" s="599"/>
      <c r="D455" s="599"/>
      <c r="E455" s="599"/>
      <c r="F455" s="599"/>
      <c r="G455" s="599"/>
      <c r="H455" s="599"/>
      <c r="I455" s="599"/>
    </row>
    <row r="456" spans="1:9" ht="36.6" customHeight="1" x14ac:dyDescent="0.25">
      <c r="A456" s="600" t="s">
        <v>15</v>
      </c>
      <c r="B456" s="600"/>
      <c r="C456" s="600"/>
      <c r="D456" s="600"/>
      <c r="E456" s="600"/>
      <c r="F456" s="600"/>
      <c r="G456" s="600"/>
      <c r="H456" s="600"/>
      <c r="I456" s="600"/>
    </row>
    <row r="457" spans="1:9" ht="37.5" customHeight="1" x14ac:dyDescent="0.25">
      <c r="A457" s="601" t="s">
        <v>5</v>
      </c>
      <c r="B457" s="601"/>
      <c r="C457" s="601"/>
      <c r="D457" s="601"/>
      <c r="E457" s="601"/>
      <c r="F457" s="601"/>
      <c r="G457" s="601"/>
      <c r="H457" s="601"/>
      <c r="I457" s="601"/>
    </row>
    <row r="458" spans="1:9" ht="18" customHeight="1" x14ac:dyDescent="0.25">
      <c r="A458" s="598" t="s">
        <v>7</v>
      </c>
      <c r="B458" s="598"/>
      <c r="C458" s="598"/>
      <c r="D458" s="598"/>
      <c r="E458" s="598"/>
      <c r="F458" s="598"/>
      <c r="G458" s="598"/>
      <c r="H458" s="598"/>
      <c r="I458" s="598"/>
    </row>
    <row r="459" spans="1:9" x14ac:dyDescent="0.25">
      <c r="A459" s="50"/>
      <c r="B459" s="50"/>
      <c r="C459" s="50"/>
      <c r="D459" s="125"/>
      <c r="E459" s="125"/>
      <c r="F459" s="50"/>
      <c r="G459" s="50"/>
      <c r="H459" s="50"/>
      <c r="I459" s="50"/>
    </row>
    <row r="461" spans="1:9" x14ac:dyDescent="0.25">
      <c r="A461" s="123" t="s">
        <v>241</v>
      </c>
      <c r="B461" s="123" t="s">
        <v>242</v>
      </c>
    </row>
    <row r="462" spans="1:9" ht="18" customHeight="1" x14ac:dyDescent="0.25">
      <c r="A462" s="123"/>
      <c r="B462" s="123" t="s">
        <v>243</v>
      </c>
    </row>
    <row r="463" spans="1:9" x14ac:dyDescent="0.25">
      <c r="A463" s="123"/>
      <c r="B463" s="123"/>
    </row>
    <row r="465" spans="1:1" x14ac:dyDescent="0.25">
      <c r="A465" s="32" t="s">
        <v>244</v>
      </c>
    </row>
    <row r="466" spans="1:1" x14ac:dyDescent="0.25">
      <c r="A466" s="32" t="s">
        <v>245</v>
      </c>
    </row>
  </sheetData>
  <mergeCells count="18">
    <mergeCell ref="A458:I458"/>
    <mergeCell ref="D8:D9"/>
    <mergeCell ref="E8:E9"/>
    <mergeCell ref="A138:I138"/>
    <mergeCell ref="A449:I449"/>
    <mergeCell ref="A455:I455"/>
    <mergeCell ref="A456:I456"/>
    <mergeCell ref="A457:I457"/>
    <mergeCell ref="H1:I1"/>
    <mergeCell ref="A2:I2"/>
    <mergeCell ref="A7:A9"/>
    <mergeCell ref="B7:B9"/>
    <mergeCell ref="C7:E7"/>
    <mergeCell ref="F7:F9"/>
    <mergeCell ref="G7:G9"/>
    <mergeCell ref="H7:H9"/>
    <mergeCell ref="I7:I9"/>
    <mergeCell ref="C8:C9"/>
  </mergeCells>
  <pageMargins left="0.31496062992125984" right="0.31496062992125984" top="0.55118110236220474" bottom="0.35433070866141736" header="0.31496062992125984" footer="0.31496062992125984"/>
  <pageSetup paperSize="9" scale="60"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59999389629810485"/>
  </sheetPr>
  <dimension ref="A1:I33"/>
  <sheetViews>
    <sheetView zoomScale="80" zoomScaleNormal="80" workbookViewId="0">
      <pane xSplit="1" topLeftCell="B1" activePane="topRight" state="frozen"/>
      <selection activeCell="A4" sqref="A4"/>
      <selection pane="topRight" activeCell="N12" sqref="N12"/>
    </sheetView>
  </sheetViews>
  <sheetFormatPr defaultColWidth="9.140625" defaultRowHeight="16.5" x14ac:dyDescent="0.25"/>
  <cols>
    <col min="1" max="1" width="52.7109375" style="32" customWidth="1"/>
    <col min="2" max="2" width="12" style="32" customWidth="1"/>
    <col min="3" max="3" width="12.7109375" style="32" customWidth="1"/>
    <col min="4" max="4" width="14.7109375" style="98" customWidth="1"/>
    <col min="5" max="5" width="13.28515625" style="98" customWidth="1"/>
    <col min="6" max="6" width="11.28515625" style="32" customWidth="1"/>
    <col min="7" max="7" width="13.140625" style="32" customWidth="1"/>
    <col min="8" max="8" width="16.42578125" style="32" customWidth="1"/>
    <col min="9" max="9" width="13.85546875" style="32" customWidth="1"/>
    <col min="10" max="16384" width="9.140625" style="32"/>
  </cols>
  <sheetData>
    <row r="1" spans="1:9" x14ac:dyDescent="0.25">
      <c r="H1" s="579" t="s">
        <v>921</v>
      </c>
      <c r="I1" s="579"/>
    </row>
    <row r="2" spans="1:9" s="33" customFormat="1" ht="63.75" customHeight="1" x14ac:dyDescent="0.25">
      <c r="A2" s="521" t="s">
        <v>13</v>
      </c>
      <c r="B2" s="521"/>
      <c r="C2" s="521"/>
      <c r="D2" s="521"/>
      <c r="E2" s="521"/>
      <c r="F2" s="521"/>
      <c r="G2" s="521"/>
      <c r="H2" s="521"/>
      <c r="I2" s="521"/>
    </row>
    <row r="3" spans="1:9" ht="10.5" customHeight="1" x14ac:dyDescent="0.25"/>
    <row r="4" spans="1:9" ht="26.25" customHeight="1" x14ac:dyDescent="0.25">
      <c r="A4" s="32" t="s">
        <v>859</v>
      </c>
    </row>
    <row r="5" spans="1:9" ht="15.75" customHeight="1" x14ac:dyDescent="0.25">
      <c r="A5" s="32" t="s">
        <v>860</v>
      </c>
    </row>
    <row r="6" spans="1:9" ht="17.25" customHeight="1" x14ac:dyDescent="0.25">
      <c r="E6" s="99"/>
      <c r="H6" s="35"/>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115.5" customHeight="1" x14ac:dyDescent="0.25">
      <c r="A9" s="553"/>
      <c r="B9" s="553"/>
      <c r="C9" s="548"/>
      <c r="D9" s="548"/>
      <c r="E9" s="549"/>
      <c r="F9" s="549"/>
      <c r="G9" s="549"/>
      <c r="H9" s="554"/>
      <c r="I9" s="555"/>
    </row>
    <row r="10" spans="1:9" ht="29.45" customHeight="1" x14ac:dyDescent="0.25">
      <c r="A10" s="36">
        <v>1</v>
      </c>
      <c r="B10" s="36">
        <v>6</v>
      </c>
      <c r="C10" s="36" t="s">
        <v>81</v>
      </c>
      <c r="D10" s="100">
        <v>8</v>
      </c>
      <c r="E10" s="100">
        <v>9</v>
      </c>
      <c r="F10" s="36">
        <v>11</v>
      </c>
      <c r="G10" s="36">
        <v>12</v>
      </c>
      <c r="H10" s="36">
        <v>13</v>
      </c>
      <c r="I10" s="36" t="s">
        <v>82</v>
      </c>
    </row>
    <row r="11" spans="1:9" s="33" customFormat="1" ht="26.25" customHeight="1" x14ac:dyDescent="0.25">
      <c r="A11" s="37" t="s">
        <v>0</v>
      </c>
      <c r="B11" s="38">
        <f>B12+B23+B31</f>
        <v>18</v>
      </c>
      <c r="C11" s="38"/>
      <c r="D11" s="38"/>
      <c r="E11" s="38">
        <f t="shared" ref="E11:I11" si="0">E12+E23+E31</f>
        <v>215</v>
      </c>
      <c r="F11" s="38"/>
      <c r="G11" s="38"/>
      <c r="H11" s="39">
        <f t="shared" si="0"/>
        <v>2841.288</v>
      </c>
      <c r="I11" s="39">
        <f t="shared" si="0"/>
        <v>3506.01</v>
      </c>
    </row>
    <row r="12" spans="1:9" s="33" customFormat="1" ht="49.5" customHeight="1" x14ac:dyDescent="0.25">
      <c r="A12" s="105" t="s">
        <v>17</v>
      </c>
      <c r="B12" s="106">
        <f>SUM(B13:B22)</f>
        <v>10</v>
      </c>
      <c r="C12" s="106"/>
      <c r="D12" s="110"/>
      <c r="E12" s="110">
        <f>SUM(E13:E22)</f>
        <v>136</v>
      </c>
      <c r="F12" s="111"/>
      <c r="G12" s="111"/>
      <c r="H12" s="75">
        <f>SUM(H13:H22)</f>
        <v>2014.6079999999999</v>
      </c>
      <c r="I12" s="75">
        <f>SUM(I13:I22)</f>
        <v>2489.86</v>
      </c>
    </row>
    <row r="13" spans="1:9" x14ac:dyDescent="0.25">
      <c r="A13" s="112" t="s">
        <v>141</v>
      </c>
      <c r="B13" s="41">
        <v>1</v>
      </c>
      <c r="C13" s="41">
        <f>D13+E13</f>
        <v>152</v>
      </c>
      <c r="D13" s="81">
        <v>140</v>
      </c>
      <c r="E13" s="113">
        <v>12</v>
      </c>
      <c r="F13" s="114">
        <v>1065</v>
      </c>
      <c r="G13" s="77">
        <f t="shared" ref="G13:G22" si="1">ROUND(F13/146.42,3)</f>
        <v>7.274</v>
      </c>
      <c r="H13" s="448">
        <f>ROUND(E13*G13,3)*2</f>
        <v>174.57599999999999</v>
      </c>
      <c r="I13" s="448">
        <f t="shared" ref="I13:I22" si="2">ROUND(H13*1.2359,2)</f>
        <v>215.76</v>
      </c>
    </row>
    <row r="14" spans="1:9" x14ac:dyDescent="0.25">
      <c r="A14" s="112" t="s">
        <v>142</v>
      </c>
      <c r="B14" s="41">
        <v>1</v>
      </c>
      <c r="C14" s="41">
        <f t="shared" ref="C14:C22" si="3">D14+E14</f>
        <v>152</v>
      </c>
      <c r="D14" s="81">
        <v>140</v>
      </c>
      <c r="E14" s="113">
        <v>12</v>
      </c>
      <c r="F14" s="114">
        <v>1065</v>
      </c>
      <c r="G14" s="77">
        <f t="shared" si="1"/>
        <v>7.274</v>
      </c>
      <c r="H14" s="448">
        <f t="shared" ref="H14:H22" si="4">ROUND(E14*G14,3)*2</f>
        <v>174.57599999999999</v>
      </c>
      <c r="I14" s="448">
        <f t="shared" si="2"/>
        <v>215.76</v>
      </c>
    </row>
    <row r="15" spans="1:9" x14ac:dyDescent="0.25">
      <c r="A15" s="112" t="s">
        <v>143</v>
      </c>
      <c r="B15" s="41">
        <v>1</v>
      </c>
      <c r="C15" s="41">
        <f t="shared" si="3"/>
        <v>152</v>
      </c>
      <c r="D15" s="81">
        <v>140</v>
      </c>
      <c r="E15" s="113">
        <v>12</v>
      </c>
      <c r="F15" s="114">
        <v>1065</v>
      </c>
      <c r="G15" s="77">
        <f t="shared" si="1"/>
        <v>7.274</v>
      </c>
      <c r="H15" s="448">
        <f>ROUND(E15*G15,3)*2</f>
        <v>174.57599999999999</v>
      </c>
      <c r="I15" s="448">
        <f t="shared" si="2"/>
        <v>215.76</v>
      </c>
    </row>
    <row r="16" spans="1:9" x14ac:dyDescent="0.25">
      <c r="A16" s="112" t="s">
        <v>144</v>
      </c>
      <c r="B16" s="41">
        <v>1</v>
      </c>
      <c r="C16" s="41">
        <f t="shared" si="3"/>
        <v>152</v>
      </c>
      <c r="D16" s="81">
        <v>140</v>
      </c>
      <c r="E16" s="113">
        <v>12</v>
      </c>
      <c r="F16" s="114">
        <v>1065</v>
      </c>
      <c r="G16" s="77">
        <f t="shared" si="1"/>
        <v>7.274</v>
      </c>
      <c r="H16" s="448">
        <f t="shared" si="4"/>
        <v>174.57599999999999</v>
      </c>
      <c r="I16" s="448">
        <f t="shared" si="2"/>
        <v>215.76</v>
      </c>
    </row>
    <row r="17" spans="1:9" x14ac:dyDescent="0.25">
      <c r="A17" s="112" t="s">
        <v>145</v>
      </c>
      <c r="B17" s="41">
        <v>1</v>
      </c>
      <c r="C17" s="41">
        <f t="shared" si="3"/>
        <v>152</v>
      </c>
      <c r="D17" s="81">
        <v>140</v>
      </c>
      <c r="E17" s="113">
        <v>12</v>
      </c>
      <c r="F17" s="114">
        <v>1081</v>
      </c>
      <c r="G17" s="77">
        <f t="shared" si="1"/>
        <v>7.383</v>
      </c>
      <c r="H17" s="448">
        <f t="shared" si="4"/>
        <v>177.19200000000001</v>
      </c>
      <c r="I17" s="448">
        <f t="shared" si="2"/>
        <v>218.99</v>
      </c>
    </row>
    <row r="18" spans="1:9" x14ac:dyDescent="0.25">
      <c r="A18" s="112" t="s">
        <v>146</v>
      </c>
      <c r="B18" s="41">
        <v>1</v>
      </c>
      <c r="C18" s="41">
        <f t="shared" si="3"/>
        <v>168</v>
      </c>
      <c r="D18" s="81">
        <v>140</v>
      </c>
      <c r="E18" s="113">
        <v>28</v>
      </c>
      <c r="F18" s="114">
        <v>1081</v>
      </c>
      <c r="G18" s="77">
        <f t="shared" si="1"/>
        <v>7.383</v>
      </c>
      <c r="H18" s="448">
        <f t="shared" si="4"/>
        <v>413.44799999999998</v>
      </c>
      <c r="I18" s="448">
        <f t="shared" si="2"/>
        <v>510.98</v>
      </c>
    </row>
    <row r="19" spans="1:9" x14ac:dyDescent="0.25">
      <c r="A19" s="112" t="s">
        <v>147</v>
      </c>
      <c r="B19" s="41">
        <v>1</v>
      </c>
      <c r="C19" s="41">
        <f t="shared" si="3"/>
        <v>152</v>
      </c>
      <c r="D19" s="81">
        <v>140</v>
      </c>
      <c r="E19" s="113">
        <v>12</v>
      </c>
      <c r="F19" s="114">
        <v>1065</v>
      </c>
      <c r="G19" s="77">
        <f t="shared" si="1"/>
        <v>7.274</v>
      </c>
      <c r="H19" s="448">
        <f t="shared" si="4"/>
        <v>174.57599999999999</v>
      </c>
      <c r="I19" s="448">
        <f t="shared" si="2"/>
        <v>215.76</v>
      </c>
    </row>
    <row r="20" spans="1:9" x14ac:dyDescent="0.25">
      <c r="A20" s="112" t="s">
        <v>148</v>
      </c>
      <c r="B20" s="41">
        <v>1</v>
      </c>
      <c r="C20" s="41">
        <f t="shared" si="3"/>
        <v>152</v>
      </c>
      <c r="D20" s="81">
        <v>140</v>
      </c>
      <c r="E20" s="113">
        <v>12</v>
      </c>
      <c r="F20" s="114">
        <v>1065</v>
      </c>
      <c r="G20" s="77">
        <f t="shared" si="1"/>
        <v>7.274</v>
      </c>
      <c r="H20" s="448">
        <f t="shared" si="4"/>
        <v>174.57599999999999</v>
      </c>
      <c r="I20" s="448">
        <f t="shared" si="2"/>
        <v>215.76</v>
      </c>
    </row>
    <row r="21" spans="1:9" x14ac:dyDescent="0.25">
      <c r="A21" s="112" t="s">
        <v>149</v>
      </c>
      <c r="B21" s="41">
        <v>1</v>
      </c>
      <c r="C21" s="41">
        <f t="shared" si="3"/>
        <v>152</v>
      </c>
      <c r="D21" s="81">
        <v>140</v>
      </c>
      <c r="E21" s="113">
        <v>12</v>
      </c>
      <c r="F21" s="114">
        <v>1065</v>
      </c>
      <c r="G21" s="77">
        <f t="shared" si="1"/>
        <v>7.274</v>
      </c>
      <c r="H21" s="448">
        <f t="shared" si="4"/>
        <v>174.57599999999999</v>
      </c>
      <c r="I21" s="448">
        <f t="shared" si="2"/>
        <v>215.76</v>
      </c>
    </row>
    <row r="22" spans="1:9" x14ac:dyDescent="0.25">
      <c r="A22" s="112" t="s">
        <v>150</v>
      </c>
      <c r="B22" s="41">
        <v>1</v>
      </c>
      <c r="C22" s="41">
        <f t="shared" si="3"/>
        <v>152</v>
      </c>
      <c r="D22" s="81">
        <v>140</v>
      </c>
      <c r="E22" s="113">
        <v>12</v>
      </c>
      <c r="F22" s="114">
        <v>1232</v>
      </c>
      <c r="G22" s="77">
        <f t="shared" si="1"/>
        <v>8.4139999999999997</v>
      </c>
      <c r="H22" s="448">
        <f t="shared" si="4"/>
        <v>201.93600000000001</v>
      </c>
      <c r="I22" s="448">
        <f t="shared" si="2"/>
        <v>249.57</v>
      </c>
    </row>
    <row r="23" spans="1:9" s="33" customFormat="1" ht="49.5" x14ac:dyDescent="0.25">
      <c r="A23" s="105" t="s">
        <v>18</v>
      </c>
      <c r="B23" s="106">
        <f>SUM(B24:B30)</f>
        <v>7</v>
      </c>
      <c r="C23" s="106"/>
      <c r="D23" s="110"/>
      <c r="E23" s="110">
        <f>SUM(E24:E30)</f>
        <v>70</v>
      </c>
      <c r="F23" s="111"/>
      <c r="G23" s="111"/>
      <c r="H23" s="366">
        <f>SUM(H24:H30)</f>
        <v>722.82</v>
      </c>
      <c r="I23" s="366">
        <f>SUM(I24:I30)</f>
        <v>887.78999999999985</v>
      </c>
    </row>
    <row r="24" spans="1:9" x14ac:dyDescent="0.25">
      <c r="A24" s="112" t="s">
        <v>179</v>
      </c>
      <c r="B24" s="41">
        <v>1</v>
      </c>
      <c r="C24" s="41">
        <f>D24+E24</f>
        <v>152</v>
      </c>
      <c r="D24" s="81">
        <v>140</v>
      </c>
      <c r="E24" s="113">
        <v>12</v>
      </c>
      <c r="F24" s="114">
        <v>756</v>
      </c>
      <c r="G24" s="77">
        <f t="shared" ref="G24:G30" si="5">ROUND(F24/146.42,3)</f>
        <v>5.1630000000000003</v>
      </c>
      <c r="H24" s="448">
        <f>ROUND(E24*G24,3)*2</f>
        <v>123.91200000000001</v>
      </c>
      <c r="I24" s="448">
        <f>ROUND(H24*1.2077,2)</f>
        <v>149.65</v>
      </c>
    </row>
    <row r="25" spans="1:9" x14ac:dyDescent="0.25">
      <c r="A25" s="112" t="s">
        <v>180</v>
      </c>
      <c r="B25" s="41">
        <v>1</v>
      </c>
      <c r="C25" s="41">
        <f t="shared" ref="C25:C30" si="6">D25+E25</f>
        <v>152</v>
      </c>
      <c r="D25" s="81">
        <v>140</v>
      </c>
      <c r="E25" s="113">
        <v>12</v>
      </c>
      <c r="F25" s="114">
        <v>756</v>
      </c>
      <c r="G25" s="77">
        <f t="shared" si="5"/>
        <v>5.1630000000000003</v>
      </c>
      <c r="H25" s="448">
        <f t="shared" ref="H25:H30" si="7">ROUND(E25*G25,3)*2</f>
        <v>123.91200000000001</v>
      </c>
      <c r="I25" s="448">
        <f t="shared" ref="I25:I30" si="8">ROUND(H25*1.2359,2)</f>
        <v>153.13999999999999</v>
      </c>
    </row>
    <row r="26" spans="1:9" x14ac:dyDescent="0.25">
      <c r="A26" s="112" t="s">
        <v>181</v>
      </c>
      <c r="B26" s="41">
        <v>1</v>
      </c>
      <c r="C26" s="41">
        <f t="shared" si="6"/>
        <v>152</v>
      </c>
      <c r="D26" s="81">
        <v>140</v>
      </c>
      <c r="E26" s="113">
        <v>12</v>
      </c>
      <c r="F26" s="114">
        <v>756</v>
      </c>
      <c r="G26" s="77">
        <f t="shared" si="5"/>
        <v>5.1630000000000003</v>
      </c>
      <c r="H26" s="448">
        <f t="shared" si="7"/>
        <v>123.91200000000001</v>
      </c>
      <c r="I26" s="448">
        <f>ROUND(H26*1.2194,2)</f>
        <v>151.1</v>
      </c>
    </row>
    <row r="27" spans="1:9" x14ac:dyDescent="0.25">
      <c r="A27" s="112" t="s">
        <v>182</v>
      </c>
      <c r="B27" s="41">
        <v>1</v>
      </c>
      <c r="C27" s="41">
        <f t="shared" si="6"/>
        <v>144</v>
      </c>
      <c r="D27" s="81">
        <v>140</v>
      </c>
      <c r="E27" s="113">
        <v>4</v>
      </c>
      <c r="F27" s="114">
        <v>756</v>
      </c>
      <c r="G27" s="77">
        <f t="shared" si="5"/>
        <v>5.1630000000000003</v>
      </c>
      <c r="H27" s="448">
        <f t="shared" si="7"/>
        <v>41.304000000000002</v>
      </c>
      <c r="I27" s="448">
        <f t="shared" si="8"/>
        <v>51.05</v>
      </c>
    </row>
    <row r="28" spans="1:9" x14ac:dyDescent="0.25">
      <c r="A28" s="112" t="s">
        <v>183</v>
      </c>
      <c r="B28" s="41">
        <v>1</v>
      </c>
      <c r="C28" s="41">
        <f t="shared" si="6"/>
        <v>152</v>
      </c>
      <c r="D28" s="81">
        <v>140</v>
      </c>
      <c r="E28" s="113">
        <v>12</v>
      </c>
      <c r="F28" s="114">
        <v>756</v>
      </c>
      <c r="G28" s="77">
        <f t="shared" si="5"/>
        <v>5.1630000000000003</v>
      </c>
      <c r="H28" s="448">
        <f t="shared" si="7"/>
        <v>123.91200000000001</v>
      </c>
      <c r="I28" s="448">
        <f t="shared" si="8"/>
        <v>153.13999999999999</v>
      </c>
    </row>
    <row r="29" spans="1:9" x14ac:dyDescent="0.25">
      <c r="A29" s="112" t="s">
        <v>184</v>
      </c>
      <c r="B29" s="41">
        <v>1</v>
      </c>
      <c r="C29" s="41">
        <f t="shared" si="6"/>
        <v>146</v>
      </c>
      <c r="D29" s="81">
        <v>140</v>
      </c>
      <c r="E29" s="113">
        <v>6</v>
      </c>
      <c r="F29" s="114">
        <v>756</v>
      </c>
      <c r="G29" s="77">
        <f t="shared" si="5"/>
        <v>5.1630000000000003</v>
      </c>
      <c r="H29" s="448">
        <f t="shared" si="7"/>
        <v>61.956000000000003</v>
      </c>
      <c r="I29" s="448">
        <f t="shared" si="8"/>
        <v>76.569999999999993</v>
      </c>
    </row>
    <row r="30" spans="1:9" x14ac:dyDescent="0.25">
      <c r="A30" s="112" t="s">
        <v>185</v>
      </c>
      <c r="B30" s="41">
        <v>1</v>
      </c>
      <c r="C30" s="41">
        <f t="shared" si="6"/>
        <v>152</v>
      </c>
      <c r="D30" s="81">
        <v>140</v>
      </c>
      <c r="E30" s="113">
        <v>12</v>
      </c>
      <c r="F30" s="114">
        <v>756</v>
      </c>
      <c r="G30" s="77">
        <f t="shared" si="5"/>
        <v>5.1630000000000003</v>
      </c>
      <c r="H30" s="448">
        <f t="shared" si="7"/>
        <v>123.91200000000001</v>
      </c>
      <c r="I30" s="448">
        <f t="shared" si="8"/>
        <v>153.13999999999999</v>
      </c>
    </row>
    <row r="31" spans="1:9" ht="36" customHeight="1" x14ac:dyDescent="0.25">
      <c r="A31" s="105" t="s">
        <v>19</v>
      </c>
      <c r="B31" s="106">
        <f>SUM(B32:B32)</f>
        <v>1</v>
      </c>
      <c r="C31" s="106"/>
      <c r="D31" s="110"/>
      <c r="E31" s="110">
        <f>SUM(E32:E32)</f>
        <v>9</v>
      </c>
      <c r="F31" s="106"/>
      <c r="G31" s="106"/>
      <c r="H31" s="366">
        <f>SUM(H32:H32)</f>
        <v>103.86</v>
      </c>
      <c r="I31" s="366">
        <f>SUM(I32:I32)</f>
        <v>128.36000000000001</v>
      </c>
    </row>
    <row r="32" spans="1:9" ht="18" customHeight="1" x14ac:dyDescent="0.25">
      <c r="A32" s="112" t="s">
        <v>215</v>
      </c>
      <c r="B32" s="41">
        <v>1</v>
      </c>
      <c r="C32" s="41">
        <f t="shared" ref="C32" si="9">D32+E32</f>
        <v>169</v>
      </c>
      <c r="D32" s="81">
        <v>160</v>
      </c>
      <c r="E32" s="110">
        <v>9</v>
      </c>
      <c r="F32" s="377">
        <v>966</v>
      </c>
      <c r="G32" s="77">
        <f>ROUND(F32/167.42,3)</f>
        <v>5.77</v>
      </c>
      <c r="H32" s="448">
        <f t="shared" ref="H32" si="10">ROUND(E32*G32,3)*2</f>
        <v>103.86</v>
      </c>
      <c r="I32" s="448">
        <f t="shared" ref="I32" si="11">ROUND(H32*1.2359,2)</f>
        <v>128.36000000000001</v>
      </c>
    </row>
    <row r="33" spans="6:7" x14ac:dyDescent="0.25">
      <c r="F33" s="46"/>
      <c r="G33" s="46"/>
    </row>
  </sheetData>
  <mergeCells count="12">
    <mergeCell ref="D8:D9"/>
    <mergeCell ref="E8:E9"/>
    <mergeCell ref="H1:I1"/>
    <mergeCell ref="A2:I2"/>
    <mergeCell ref="A7:A9"/>
    <mergeCell ref="B7:B9"/>
    <mergeCell ref="C7:E7"/>
    <mergeCell ref="F7:F9"/>
    <mergeCell ref="G7:G9"/>
    <mergeCell ref="H7:H9"/>
    <mergeCell ref="I7:I9"/>
    <mergeCell ref="C8:C9"/>
  </mergeCells>
  <pageMargins left="0.31496062992125984" right="0.31496062992125984" top="0.55118110236220474" bottom="0.35433070866141736" header="0.31496062992125984" footer="0.31496062992125984"/>
  <pageSetup paperSize="9" scale="60" orientation="landscape"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D96DF-7C5C-4D45-9134-BB87754D9FC4}">
  <sheetPr>
    <tabColor theme="5" tint="0.59999389629810485"/>
  </sheetPr>
  <dimension ref="A1:J29"/>
  <sheetViews>
    <sheetView zoomScale="90" zoomScaleNormal="90" workbookViewId="0">
      <pane xSplit="1" topLeftCell="B1" activePane="topRight" state="frozen"/>
      <selection activeCell="A4" sqref="A4"/>
      <selection pane="topRight" activeCell="H1" sqref="H1:I1"/>
    </sheetView>
  </sheetViews>
  <sheetFormatPr defaultColWidth="9.140625" defaultRowHeight="16.5" x14ac:dyDescent="0.25"/>
  <cols>
    <col min="1" max="1" width="49.7109375" style="32" customWidth="1"/>
    <col min="2" max="2" width="13.85546875" style="32" customWidth="1"/>
    <col min="3" max="3" width="12.7109375" style="32" customWidth="1"/>
    <col min="4" max="4" width="14.7109375" style="98" customWidth="1"/>
    <col min="5" max="5" width="13.28515625" style="98" customWidth="1"/>
    <col min="6" max="6" width="11.28515625" style="32" customWidth="1"/>
    <col min="7" max="7" width="13.140625" style="32" customWidth="1"/>
    <col min="8" max="8" width="17" style="32" customWidth="1"/>
    <col min="9" max="9" width="13.85546875" style="32" customWidth="1"/>
    <col min="10" max="16384" width="9.140625" style="32"/>
  </cols>
  <sheetData>
    <row r="1" spans="1:10" x14ac:dyDescent="0.25">
      <c r="H1" s="579" t="s">
        <v>922</v>
      </c>
      <c r="I1" s="579"/>
    </row>
    <row r="2" spans="1:10" s="33" customFormat="1" ht="39.75" customHeight="1" x14ac:dyDescent="0.25">
      <c r="A2" s="521" t="s">
        <v>13</v>
      </c>
      <c r="B2" s="521"/>
      <c r="C2" s="521"/>
      <c r="D2" s="521"/>
      <c r="E2" s="521"/>
      <c r="F2" s="521"/>
      <c r="G2" s="521"/>
      <c r="H2" s="521"/>
      <c r="I2" s="521"/>
    </row>
    <row r="3" spans="1:10" ht="13.5" customHeight="1" x14ac:dyDescent="0.25"/>
    <row r="4" spans="1:10" ht="19.5" customHeight="1" x14ac:dyDescent="0.25">
      <c r="A4" s="32" t="s">
        <v>859</v>
      </c>
    </row>
    <row r="5" spans="1:10" x14ac:dyDescent="0.25">
      <c r="A5" s="32" t="s">
        <v>861</v>
      </c>
    </row>
    <row r="6" spans="1:10" ht="24" customHeight="1" x14ac:dyDescent="0.25">
      <c r="E6" s="99"/>
      <c r="H6" s="35"/>
      <c r="I6" s="357"/>
    </row>
    <row r="7" spans="1:10" ht="45.75" customHeight="1" x14ac:dyDescent="0.25">
      <c r="A7" s="553"/>
      <c r="B7" s="553" t="s">
        <v>6</v>
      </c>
      <c r="C7" s="549" t="s">
        <v>8</v>
      </c>
      <c r="D7" s="549"/>
      <c r="E7" s="549"/>
      <c r="F7" s="549" t="s">
        <v>4</v>
      </c>
      <c r="G7" s="549" t="s">
        <v>79</v>
      </c>
      <c r="H7" s="554" t="s">
        <v>9</v>
      </c>
      <c r="I7" s="555" t="s">
        <v>2</v>
      </c>
    </row>
    <row r="8" spans="1:10" ht="24" customHeight="1" x14ac:dyDescent="0.25">
      <c r="A8" s="553"/>
      <c r="B8" s="553"/>
      <c r="C8" s="547" t="s">
        <v>14</v>
      </c>
      <c r="D8" s="547" t="s">
        <v>80</v>
      </c>
      <c r="E8" s="549" t="s">
        <v>10</v>
      </c>
      <c r="F8" s="549"/>
      <c r="G8" s="549"/>
      <c r="H8" s="554"/>
      <c r="I8" s="555"/>
    </row>
    <row r="9" spans="1:10" ht="115.5" customHeight="1" x14ac:dyDescent="0.25">
      <c r="A9" s="553"/>
      <c r="B9" s="553"/>
      <c r="C9" s="548"/>
      <c r="D9" s="548"/>
      <c r="E9" s="549"/>
      <c r="F9" s="549"/>
      <c r="G9" s="549"/>
      <c r="H9" s="554"/>
      <c r="I9" s="555"/>
    </row>
    <row r="10" spans="1:10" ht="29.45" customHeight="1" x14ac:dyDescent="0.25">
      <c r="A10" s="36">
        <v>1</v>
      </c>
      <c r="B10" s="36">
        <v>6</v>
      </c>
      <c r="C10" s="36" t="s">
        <v>81</v>
      </c>
      <c r="D10" s="100">
        <v>8</v>
      </c>
      <c r="E10" s="100">
        <v>9</v>
      </c>
      <c r="F10" s="36">
        <v>11</v>
      </c>
      <c r="G10" s="36">
        <v>12</v>
      </c>
      <c r="H10" s="36">
        <v>13</v>
      </c>
      <c r="I10" s="36" t="s">
        <v>82</v>
      </c>
    </row>
    <row r="11" spans="1:10" s="33" customFormat="1" x14ac:dyDescent="0.25">
      <c r="A11" s="37" t="s">
        <v>0</v>
      </c>
      <c r="B11" s="38">
        <f>B12+B22+B27</f>
        <v>14</v>
      </c>
      <c r="C11" s="38"/>
      <c r="D11" s="38"/>
      <c r="E11" s="38">
        <f t="shared" ref="E11:I11" si="0">E12+E22+E27</f>
        <v>218</v>
      </c>
      <c r="F11" s="38"/>
      <c r="G11" s="38"/>
      <c r="H11" s="39">
        <f t="shared" si="0"/>
        <v>2935.154</v>
      </c>
      <c r="I11" s="39">
        <f t="shared" si="0"/>
        <v>3627.5800000000004</v>
      </c>
      <c r="J11" s="101"/>
    </row>
    <row r="12" spans="1:10" s="33" customFormat="1" ht="49.5" customHeight="1" x14ac:dyDescent="0.25">
      <c r="A12" s="105" t="s">
        <v>17</v>
      </c>
      <c r="B12" s="106">
        <f>SUM(B13:B21)</f>
        <v>9</v>
      </c>
      <c r="C12" s="106"/>
      <c r="D12" s="110"/>
      <c r="E12" s="110">
        <f>SUM(E13:E21)</f>
        <v>147</v>
      </c>
      <c r="F12" s="111"/>
      <c r="G12" s="111"/>
      <c r="H12" s="75">
        <f>SUM(H13:H21)</f>
        <v>2200.616</v>
      </c>
      <c r="I12" s="75">
        <f>SUM(I13:I21)</f>
        <v>2719.75</v>
      </c>
    </row>
    <row r="13" spans="1:10" x14ac:dyDescent="0.25">
      <c r="A13" s="112" t="s">
        <v>141</v>
      </c>
      <c r="B13" s="41">
        <v>1</v>
      </c>
      <c r="C13" s="41">
        <f>D13+E13</f>
        <v>178</v>
      </c>
      <c r="D13" s="81">
        <v>161</v>
      </c>
      <c r="E13" s="113">
        <v>17</v>
      </c>
      <c r="F13" s="114">
        <v>1081</v>
      </c>
      <c r="G13" s="77">
        <f t="shared" ref="G13:G21" si="1">ROUND(F13/146.42,3)</f>
        <v>7.383</v>
      </c>
      <c r="H13" s="448">
        <f>ROUND(E13*G13,3)*2</f>
        <v>251.02199999999999</v>
      </c>
      <c r="I13" s="448">
        <f t="shared" ref="I13:I21" si="2">ROUND(H13*1.2359,2)</f>
        <v>310.24</v>
      </c>
    </row>
    <row r="14" spans="1:10" x14ac:dyDescent="0.25">
      <c r="A14" s="112" t="s">
        <v>142</v>
      </c>
      <c r="B14" s="41">
        <v>1</v>
      </c>
      <c r="C14" s="41">
        <f t="shared" ref="C14:C21" si="3">D14+E14</f>
        <v>193</v>
      </c>
      <c r="D14" s="81">
        <v>161</v>
      </c>
      <c r="E14" s="113">
        <v>32</v>
      </c>
      <c r="F14" s="114">
        <v>1081</v>
      </c>
      <c r="G14" s="77">
        <f t="shared" si="1"/>
        <v>7.383</v>
      </c>
      <c r="H14" s="448">
        <f t="shared" ref="H14:H21" si="4">ROUND(E14*G14,3)*2</f>
        <v>472.512</v>
      </c>
      <c r="I14" s="448">
        <f t="shared" si="2"/>
        <v>583.98</v>
      </c>
    </row>
    <row r="15" spans="1:10" x14ac:dyDescent="0.25">
      <c r="A15" s="112" t="s">
        <v>143</v>
      </c>
      <c r="B15" s="41">
        <v>1</v>
      </c>
      <c r="C15" s="41">
        <f t="shared" si="3"/>
        <v>173</v>
      </c>
      <c r="D15" s="81">
        <v>161</v>
      </c>
      <c r="E15" s="113">
        <v>12</v>
      </c>
      <c r="F15" s="114">
        <v>1130</v>
      </c>
      <c r="G15" s="77">
        <f t="shared" si="1"/>
        <v>7.718</v>
      </c>
      <c r="H15" s="448">
        <f>ROUND(E15*G15,3)*2</f>
        <v>185.232</v>
      </c>
      <c r="I15" s="448">
        <f t="shared" si="2"/>
        <v>228.93</v>
      </c>
    </row>
    <row r="16" spans="1:10" x14ac:dyDescent="0.25">
      <c r="A16" s="112" t="s">
        <v>144</v>
      </c>
      <c r="B16" s="41">
        <v>1</v>
      </c>
      <c r="C16" s="41">
        <f t="shared" si="3"/>
        <v>173</v>
      </c>
      <c r="D16" s="81">
        <v>161</v>
      </c>
      <c r="E16" s="113">
        <v>12</v>
      </c>
      <c r="F16" s="114">
        <v>1065</v>
      </c>
      <c r="G16" s="77">
        <f t="shared" si="1"/>
        <v>7.274</v>
      </c>
      <c r="H16" s="448">
        <f t="shared" si="4"/>
        <v>174.57599999999999</v>
      </c>
      <c r="I16" s="448">
        <f t="shared" si="2"/>
        <v>215.76</v>
      </c>
    </row>
    <row r="17" spans="1:9" x14ac:dyDescent="0.25">
      <c r="A17" s="112" t="s">
        <v>145</v>
      </c>
      <c r="B17" s="41">
        <v>1</v>
      </c>
      <c r="C17" s="41">
        <f t="shared" si="3"/>
        <v>173</v>
      </c>
      <c r="D17" s="81">
        <v>161</v>
      </c>
      <c r="E17" s="113">
        <v>12</v>
      </c>
      <c r="F17" s="114">
        <v>1065</v>
      </c>
      <c r="G17" s="77">
        <f t="shared" si="1"/>
        <v>7.274</v>
      </c>
      <c r="H17" s="448">
        <f t="shared" si="4"/>
        <v>174.57599999999999</v>
      </c>
      <c r="I17" s="448">
        <f t="shared" si="2"/>
        <v>215.76</v>
      </c>
    </row>
    <row r="18" spans="1:9" x14ac:dyDescent="0.25">
      <c r="A18" s="112" t="s">
        <v>146</v>
      </c>
      <c r="B18" s="41">
        <v>1</v>
      </c>
      <c r="C18" s="41">
        <f t="shared" si="3"/>
        <v>173</v>
      </c>
      <c r="D18" s="81">
        <v>161</v>
      </c>
      <c r="E18" s="113">
        <v>12</v>
      </c>
      <c r="F18" s="114">
        <v>1065</v>
      </c>
      <c r="G18" s="77">
        <f t="shared" si="1"/>
        <v>7.274</v>
      </c>
      <c r="H18" s="448">
        <f t="shared" si="4"/>
        <v>174.57599999999999</v>
      </c>
      <c r="I18" s="448">
        <f t="shared" si="2"/>
        <v>215.76</v>
      </c>
    </row>
    <row r="19" spans="1:9" x14ac:dyDescent="0.25">
      <c r="A19" s="112" t="s">
        <v>147</v>
      </c>
      <c r="B19" s="41">
        <v>1</v>
      </c>
      <c r="C19" s="41">
        <f t="shared" si="3"/>
        <v>170</v>
      </c>
      <c r="D19" s="81">
        <v>161</v>
      </c>
      <c r="E19" s="113">
        <v>9</v>
      </c>
      <c r="F19" s="114">
        <v>1081</v>
      </c>
      <c r="G19" s="77">
        <f t="shared" si="1"/>
        <v>7.383</v>
      </c>
      <c r="H19" s="448">
        <f t="shared" si="4"/>
        <v>132.89400000000001</v>
      </c>
      <c r="I19" s="448">
        <f t="shared" si="2"/>
        <v>164.24</v>
      </c>
    </row>
    <row r="20" spans="1:9" x14ac:dyDescent="0.25">
      <c r="A20" s="112" t="s">
        <v>148</v>
      </c>
      <c r="B20" s="41">
        <v>1</v>
      </c>
      <c r="C20" s="41">
        <f t="shared" si="3"/>
        <v>185</v>
      </c>
      <c r="D20" s="81">
        <v>161</v>
      </c>
      <c r="E20" s="113">
        <v>24</v>
      </c>
      <c r="F20" s="114">
        <v>1065</v>
      </c>
      <c r="G20" s="77">
        <f t="shared" si="1"/>
        <v>7.274</v>
      </c>
      <c r="H20" s="448">
        <f t="shared" si="4"/>
        <v>349.15199999999999</v>
      </c>
      <c r="I20" s="448">
        <f t="shared" si="2"/>
        <v>431.52</v>
      </c>
    </row>
    <row r="21" spans="1:9" x14ac:dyDescent="0.25">
      <c r="A21" s="112" t="s">
        <v>149</v>
      </c>
      <c r="B21" s="41">
        <v>1</v>
      </c>
      <c r="C21" s="41">
        <f t="shared" si="3"/>
        <v>178</v>
      </c>
      <c r="D21" s="81">
        <v>161</v>
      </c>
      <c r="E21" s="113">
        <v>17</v>
      </c>
      <c r="F21" s="114">
        <v>1232</v>
      </c>
      <c r="G21" s="77">
        <f t="shared" si="1"/>
        <v>8.4139999999999997</v>
      </c>
      <c r="H21" s="448">
        <f t="shared" si="4"/>
        <v>286.07600000000002</v>
      </c>
      <c r="I21" s="448">
        <f t="shared" si="2"/>
        <v>353.56</v>
      </c>
    </row>
    <row r="22" spans="1:9" s="33" customFormat="1" ht="53.25" customHeight="1" x14ac:dyDescent="0.25">
      <c r="A22" s="105" t="s">
        <v>18</v>
      </c>
      <c r="B22" s="106">
        <f>SUM(B23:B26)</f>
        <v>4</v>
      </c>
      <c r="C22" s="106"/>
      <c r="D22" s="110"/>
      <c r="E22" s="110">
        <f>SUM(E23:E26)</f>
        <v>63</v>
      </c>
      <c r="F22" s="111"/>
      <c r="G22" s="111"/>
      <c r="H22" s="366">
        <f>SUM(H23:H26)</f>
        <v>650.53800000000001</v>
      </c>
      <c r="I22" s="366">
        <f>SUM(I23:I26)</f>
        <v>804.01</v>
      </c>
    </row>
    <row r="23" spans="1:9" x14ac:dyDescent="0.25">
      <c r="A23" s="112" t="s">
        <v>179</v>
      </c>
      <c r="B23" s="41">
        <v>1</v>
      </c>
      <c r="C23" s="41">
        <f>D23+E23</f>
        <v>164</v>
      </c>
      <c r="D23" s="81">
        <v>161</v>
      </c>
      <c r="E23" s="113">
        <v>3</v>
      </c>
      <c r="F23" s="114">
        <v>756</v>
      </c>
      <c r="G23" s="77">
        <f t="shared" ref="G23:G26" si="5">ROUND(F23/146.42,3)</f>
        <v>5.1630000000000003</v>
      </c>
      <c r="H23" s="448">
        <f>ROUND(E23*G23,3)*2</f>
        <v>30.978000000000002</v>
      </c>
      <c r="I23" s="448">
        <f t="shared" ref="I23:I26" si="6">ROUND(H23*1.2359,2)</f>
        <v>38.29</v>
      </c>
    </row>
    <row r="24" spans="1:9" x14ac:dyDescent="0.25">
      <c r="A24" s="112" t="s">
        <v>180</v>
      </c>
      <c r="B24" s="41">
        <v>1</v>
      </c>
      <c r="C24" s="41">
        <f t="shared" ref="C24:C26" si="7">D24+E24</f>
        <v>190</v>
      </c>
      <c r="D24" s="81">
        <v>161</v>
      </c>
      <c r="E24" s="113">
        <v>29</v>
      </c>
      <c r="F24" s="114">
        <v>756</v>
      </c>
      <c r="G24" s="77">
        <f t="shared" si="5"/>
        <v>5.1630000000000003</v>
      </c>
      <c r="H24" s="448">
        <f t="shared" ref="H24:H26" si="8">ROUND(E24*G24,3)*2</f>
        <v>299.45400000000001</v>
      </c>
      <c r="I24" s="448">
        <f t="shared" si="6"/>
        <v>370.1</v>
      </c>
    </row>
    <row r="25" spans="1:9" x14ac:dyDescent="0.25">
      <c r="A25" s="112" t="s">
        <v>181</v>
      </c>
      <c r="B25" s="41">
        <v>1</v>
      </c>
      <c r="C25" s="41">
        <f t="shared" si="7"/>
        <v>180</v>
      </c>
      <c r="D25" s="81">
        <v>161</v>
      </c>
      <c r="E25" s="113">
        <v>19</v>
      </c>
      <c r="F25" s="114">
        <v>756</v>
      </c>
      <c r="G25" s="77">
        <f t="shared" si="5"/>
        <v>5.1630000000000003</v>
      </c>
      <c r="H25" s="448">
        <f t="shared" si="8"/>
        <v>196.19399999999999</v>
      </c>
      <c r="I25" s="448">
        <f t="shared" si="6"/>
        <v>242.48</v>
      </c>
    </row>
    <row r="26" spans="1:9" x14ac:dyDescent="0.25">
      <c r="A26" s="112" t="s">
        <v>182</v>
      </c>
      <c r="B26" s="41">
        <v>1</v>
      </c>
      <c r="C26" s="41">
        <f t="shared" si="7"/>
        <v>173</v>
      </c>
      <c r="D26" s="81">
        <v>161</v>
      </c>
      <c r="E26" s="113">
        <v>12</v>
      </c>
      <c r="F26" s="114">
        <v>756</v>
      </c>
      <c r="G26" s="77">
        <f t="shared" si="5"/>
        <v>5.1630000000000003</v>
      </c>
      <c r="H26" s="448">
        <f t="shared" si="8"/>
        <v>123.91200000000001</v>
      </c>
      <c r="I26" s="448">
        <f t="shared" si="6"/>
        <v>153.13999999999999</v>
      </c>
    </row>
    <row r="27" spans="1:9" ht="36" customHeight="1" x14ac:dyDescent="0.25">
      <c r="A27" s="105" t="s">
        <v>19</v>
      </c>
      <c r="B27" s="106">
        <f>SUM(B28:B28)</f>
        <v>1</v>
      </c>
      <c r="C27" s="106"/>
      <c r="D27" s="110"/>
      <c r="E27" s="110">
        <f>SUM(E28:E28)</f>
        <v>8</v>
      </c>
      <c r="F27" s="106"/>
      <c r="G27" s="106"/>
      <c r="H27" s="366">
        <f>SUM(H28:H28)</f>
        <v>84</v>
      </c>
      <c r="I27" s="366">
        <f>SUM(I28:I28)</f>
        <v>103.82</v>
      </c>
    </row>
    <row r="28" spans="1:9" ht="18" customHeight="1" x14ac:dyDescent="0.25">
      <c r="A28" s="112" t="s">
        <v>215</v>
      </c>
      <c r="B28" s="41">
        <v>1</v>
      </c>
      <c r="C28" s="41">
        <f t="shared" ref="C28" si="9">D28+E28</f>
        <v>192</v>
      </c>
      <c r="D28" s="81">
        <v>184</v>
      </c>
      <c r="E28" s="110">
        <v>8</v>
      </c>
      <c r="F28" s="106">
        <v>966</v>
      </c>
      <c r="G28" s="77">
        <f>ROUND(F28/184,3)</f>
        <v>5.25</v>
      </c>
      <c r="H28" s="448">
        <f t="shared" ref="H28" si="10">ROUND(E28*G28,3)*2</f>
        <v>84</v>
      </c>
      <c r="I28" s="448">
        <f t="shared" ref="I28" si="11">ROUND(H28*1.2359,2)</f>
        <v>103.82</v>
      </c>
    </row>
    <row r="29" spans="1:9" x14ac:dyDescent="0.25">
      <c r="F29" s="46"/>
      <c r="G29" s="46"/>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60"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7" tint="0.59999389629810485"/>
    <pageSetUpPr fitToPage="1"/>
  </sheetPr>
  <dimension ref="A1:I172"/>
  <sheetViews>
    <sheetView zoomScale="80" zoomScaleNormal="80" workbookViewId="0">
      <selection activeCell="H1" sqref="H1:I1"/>
    </sheetView>
  </sheetViews>
  <sheetFormatPr defaultColWidth="9.140625" defaultRowHeight="16.5" x14ac:dyDescent="0.25"/>
  <cols>
    <col min="1" max="1" width="42.7109375" style="449" customWidth="1"/>
    <col min="2" max="2" width="15.28515625" style="450" customWidth="1"/>
    <col min="3" max="3" width="14.5703125" style="450" customWidth="1"/>
    <col min="4" max="4" width="14.7109375" style="450" customWidth="1"/>
    <col min="5" max="5" width="18.42578125" style="450" customWidth="1"/>
    <col min="6" max="6" width="20.140625" style="450" customWidth="1"/>
    <col min="7" max="7" width="15.42578125" style="450" customWidth="1"/>
    <col min="8" max="8" width="21.28515625" style="450" customWidth="1"/>
    <col min="9" max="9" width="19.140625" style="450" customWidth="1"/>
    <col min="10" max="16384" width="9.140625" style="449"/>
  </cols>
  <sheetData>
    <row r="1" spans="1:9" x14ac:dyDescent="0.25">
      <c r="H1" s="602" t="s">
        <v>923</v>
      </c>
      <c r="I1" s="602"/>
    </row>
    <row r="2" spans="1:9" s="451" customFormat="1" ht="39.75" customHeight="1" x14ac:dyDescent="0.25">
      <c r="A2" s="603" t="s">
        <v>13</v>
      </c>
      <c r="B2" s="603"/>
      <c r="C2" s="603"/>
      <c r="D2" s="603"/>
      <c r="E2" s="603"/>
      <c r="F2" s="603"/>
      <c r="G2" s="603"/>
      <c r="H2" s="603"/>
      <c r="I2" s="603"/>
    </row>
    <row r="4" spans="1:9" x14ac:dyDescent="0.25">
      <c r="A4" s="449" t="s">
        <v>864</v>
      </c>
    </row>
    <row r="5" spans="1:9" x14ac:dyDescent="0.25">
      <c r="A5" s="449" t="s">
        <v>821</v>
      </c>
    </row>
    <row r="6" spans="1:9" x14ac:dyDescent="0.25">
      <c r="B6" s="469"/>
      <c r="C6" s="469"/>
      <c r="D6" s="469"/>
      <c r="E6" s="470"/>
      <c r="F6" s="469"/>
      <c r="G6" s="469"/>
      <c r="H6" s="471"/>
      <c r="I6" s="469"/>
    </row>
    <row r="7" spans="1:9" ht="45.75" customHeight="1" x14ac:dyDescent="0.25">
      <c r="A7" s="604"/>
      <c r="B7" s="604" t="s">
        <v>6</v>
      </c>
      <c r="C7" s="605" t="s">
        <v>8</v>
      </c>
      <c r="D7" s="605"/>
      <c r="E7" s="605"/>
      <c r="F7" s="605" t="s">
        <v>4</v>
      </c>
      <c r="G7" s="605" t="s">
        <v>862</v>
      </c>
      <c r="H7" s="606" t="s">
        <v>9</v>
      </c>
      <c r="I7" s="607" t="s">
        <v>2</v>
      </c>
    </row>
    <row r="8" spans="1:9" ht="24" customHeight="1" x14ac:dyDescent="0.25">
      <c r="A8" s="604"/>
      <c r="B8" s="604"/>
      <c r="C8" s="608" t="s">
        <v>14</v>
      </c>
      <c r="D8" s="608" t="s">
        <v>863</v>
      </c>
      <c r="E8" s="605" t="s">
        <v>10</v>
      </c>
      <c r="F8" s="605"/>
      <c r="G8" s="605"/>
      <c r="H8" s="606"/>
      <c r="I8" s="607"/>
    </row>
    <row r="9" spans="1:9" ht="115.5" customHeight="1" x14ac:dyDescent="0.25">
      <c r="A9" s="604"/>
      <c r="B9" s="604"/>
      <c r="C9" s="609"/>
      <c r="D9" s="609"/>
      <c r="E9" s="605"/>
      <c r="F9" s="605"/>
      <c r="G9" s="605"/>
      <c r="H9" s="606"/>
      <c r="I9" s="607"/>
    </row>
    <row r="10" spans="1:9" ht="20.25" customHeight="1" x14ac:dyDescent="0.25">
      <c r="A10" s="461">
        <v>1</v>
      </c>
      <c r="B10" s="461">
        <v>6</v>
      </c>
      <c r="C10" s="461" t="s">
        <v>81</v>
      </c>
      <c r="D10" s="461">
        <v>8</v>
      </c>
      <c r="E10" s="461">
        <v>9</v>
      </c>
      <c r="F10" s="461">
        <v>11</v>
      </c>
      <c r="G10" s="461">
        <v>12</v>
      </c>
      <c r="H10" s="461">
        <v>13</v>
      </c>
      <c r="I10" s="461" t="s">
        <v>82</v>
      </c>
    </row>
    <row r="11" spans="1:9" s="451" customFormat="1" ht="26.25" customHeight="1" x14ac:dyDescent="0.25">
      <c r="A11" s="378" t="s">
        <v>0</v>
      </c>
      <c r="B11" s="452">
        <f>B12+B17+B61+B109</f>
        <v>156</v>
      </c>
      <c r="C11" s="452"/>
      <c r="D11" s="452"/>
      <c r="E11" s="452">
        <f>E12+E17+E61+E109</f>
        <v>4226</v>
      </c>
      <c r="F11" s="452"/>
      <c r="G11" s="452"/>
      <c r="H11" s="453">
        <f>H12+H17+H61+H109</f>
        <v>42258.479999999989</v>
      </c>
      <c r="I11" s="453">
        <f>I12+I17+I61+I109</f>
        <v>52093.45</v>
      </c>
    </row>
    <row r="12" spans="1:9" ht="37.5" customHeight="1" x14ac:dyDescent="0.25">
      <c r="A12" s="364" t="s">
        <v>16</v>
      </c>
      <c r="B12" s="454">
        <f t="shared" ref="B12:I12" si="0">SUM(B13:B16)</f>
        <v>4</v>
      </c>
      <c r="C12" s="454"/>
      <c r="D12" s="454"/>
      <c r="E12" s="454">
        <f t="shared" si="0"/>
        <v>70</v>
      </c>
      <c r="F12" s="454"/>
      <c r="G12" s="454"/>
      <c r="H12" s="455">
        <f t="shared" si="0"/>
        <v>1661.64</v>
      </c>
      <c r="I12" s="455">
        <f t="shared" si="0"/>
        <v>2053.62</v>
      </c>
    </row>
    <row r="13" spans="1:9" x14ac:dyDescent="0.25">
      <c r="A13" s="462" t="s">
        <v>248</v>
      </c>
      <c r="B13" s="456">
        <v>1</v>
      </c>
      <c r="C13" s="456">
        <f t="shared" ref="C13:C16" si="1">D13+E13</f>
        <v>168</v>
      </c>
      <c r="D13" s="456">
        <v>160</v>
      </c>
      <c r="E13" s="463">
        <v>8</v>
      </c>
      <c r="F13" s="464"/>
      <c r="G13" s="457">
        <v>13.843999999999999</v>
      </c>
      <c r="H13" s="458">
        <f>ROUND(E13*G13*2,2)</f>
        <v>221.5</v>
      </c>
      <c r="I13" s="458">
        <f>ROUND(H13*1.2359,2)</f>
        <v>273.75</v>
      </c>
    </row>
    <row r="14" spans="1:9" x14ac:dyDescent="0.25">
      <c r="A14" s="462" t="s">
        <v>249</v>
      </c>
      <c r="B14" s="456">
        <v>1</v>
      </c>
      <c r="C14" s="456">
        <f t="shared" si="1"/>
        <v>189</v>
      </c>
      <c r="D14" s="456">
        <v>160</v>
      </c>
      <c r="E14" s="463">
        <v>29</v>
      </c>
      <c r="F14" s="464"/>
      <c r="G14" s="457">
        <v>11.614000000000001</v>
      </c>
      <c r="H14" s="458">
        <f>ROUND(E14*G14*2,2)+0.01</f>
        <v>673.62</v>
      </c>
      <c r="I14" s="458">
        <f t="shared" ref="I14:I77" si="2">ROUND(H14*1.2359,2)</f>
        <v>832.53</v>
      </c>
    </row>
    <row r="15" spans="1:9" x14ac:dyDescent="0.25">
      <c r="A15" s="462" t="s">
        <v>249</v>
      </c>
      <c r="B15" s="456">
        <v>1</v>
      </c>
      <c r="C15" s="456">
        <f t="shared" si="1"/>
        <v>185</v>
      </c>
      <c r="D15" s="456">
        <v>160</v>
      </c>
      <c r="E15" s="463">
        <v>25</v>
      </c>
      <c r="F15" s="464"/>
      <c r="G15" s="457">
        <v>11.614000000000001</v>
      </c>
      <c r="H15" s="458">
        <f t="shared" ref="H15:H78" si="3">ROUND(E15*G15*2,2)</f>
        <v>580.70000000000005</v>
      </c>
      <c r="I15" s="458">
        <f t="shared" si="2"/>
        <v>717.69</v>
      </c>
    </row>
    <row r="16" spans="1:9" x14ac:dyDescent="0.25">
      <c r="A16" s="462" t="s">
        <v>249</v>
      </c>
      <c r="B16" s="456">
        <v>1</v>
      </c>
      <c r="C16" s="456">
        <f t="shared" si="1"/>
        <v>168</v>
      </c>
      <c r="D16" s="456">
        <v>160</v>
      </c>
      <c r="E16" s="463">
        <v>8</v>
      </c>
      <c r="F16" s="456"/>
      <c r="G16" s="457">
        <v>11.614000000000001</v>
      </c>
      <c r="H16" s="458">
        <f t="shared" si="3"/>
        <v>185.82</v>
      </c>
      <c r="I16" s="458">
        <f t="shared" si="2"/>
        <v>229.65</v>
      </c>
    </row>
    <row r="17" spans="1:9" ht="49.5" customHeight="1" x14ac:dyDescent="0.25">
      <c r="A17" s="364" t="s">
        <v>17</v>
      </c>
      <c r="B17" s="454">
        <f>SUM(B18:B60)</f>
        <v>43</v>
      </c>
      <c r="C17" s="454"/>
      <c r="D17" s="454"/>
      <c r="E17" s="454">
        <f>SUM(E18:E60)</f>
        <v>940</v>
      </c>
      <c r="F17" s="454"/>
      <c r="G17" s="454"/>
      <c r="H17" s="455">
        <f>SUM(H18:H60)</f>
        <v>12917.239999999996</v>
      </c>
      <c r="I17" s="455">
        <f>SUM(I18:I60)</f>
        <v>15937.95</v>
      </c>
    </row>
    <row r="18" spans="1:9" x14ac:dyDescent="0.25">
      <c r="A18" s="391" t="s">
        <v>250</v>
      </c>
      <c r="B18" s="465">
        <v>1</v>
      </c>
      <c r="C18" s="465">
        <f t="shared" ref="C18:C38" si="4">D18+E18</f>
        <v>176</v>
      </c>
      <c r="D18" s="465">
        <v>160</v>
      </c>
      <c r="E18" s="463">
        <v>16</v>
      </c>
      <c r="F18" s="454"/>
      <c r="G18" s="466">
        <v>6.9880000000000004</v>
      </c>
      <c r="H18" s="458">
        <f t="shared" si="3"/>
        <v>223.62</v>
      </c>
      <c r="I18" s="458">
        <f t="shared" si="2"/>
        <v>276.37</v>
      </c>
    </row>
    <row r="19" spans="1:9" x14ac:dyDescent="0.25">
      <c r="A19" s="391" t="s">
        <v>250</v>
      </c>
      <c r="B19" s="465">
        <v>1</v>
      </c>
      <c r="C19" s="465">
        <f t="shared" si="4"/>
        <v>204</v>
      </c>
      <c r="D19" s="465">
        <v>160</v>
      </c>
      <c r="E19" s="463">
        <v>44</v>
      </c>
      <c r="F19" s="454"/>
      <c r="G19" s="466">
        <v>6.9880000000000004</v>
      </c>
      <c r="H19" s="458">
        <f t="shared" si="3"/>
        <v>614.94000000000005</v>
      </c>
      <c r="I19" s="458">
        <f t="shared" si="2"/>
        <v>760</v>
      </c>
    </row>
    <row r="20" spans="1:9" x14ac:dyDescent="0.25">
      <c r="A20" s="391" t="s">
        <v>250</v>
      </c>
      <c r="B20" s="465">
        <v>1</v>
      </c>
      <c r="C20" s="465">
        <f t="shared" si="4"/>
        <v>168</v>
      </c>
      <c r="D20" s="465">
        <v>160</v>
      </c>
      <c r="E20" s="463">
        <v>8</v>
      </c>
      <c r="F20" s="454"/>
      <c r="G20" s="466">
        <v>6.9880000000000004</v>
      </c>
      <c r="H20" s="458">
        <f>ROUND(E20*G20*2,2)-0.01</f>
        <v>111.8</v>
      </c>
      <c r="I20" s="458">
        <f t="shared" si="2"/>
        <v>138.16999999999999</v>
      </c>
    </row>
    <row r="21" spans="1:9" x14ac:dyDescent="0.25">
      <c r="A21" s="391" t="s">
        <v>250</v>
      </c>
      <c r="B21" s="465">
        <v>1</v>
      </c>
      <c r="C21" s="465">
        <f t="shared" si="4"/>
        <v>180</v>
      </c>
      <c r="D21" s="465">
        <v>160</v>
      </c>
      <c r="E21" s="463">
        <v>20</v>
      </c>
      <c r="F21" s="454"/>
      <c r="G21" s="466">
        <v>6.9880000000000004</v>
      </c>
      <c r="H21" s="458">
        <f t="shared" si="3"/>
        <v>279.52</v>
      </c>
      <c r="I21" s="458">
        <f t="shared" si="2"/>
        <v>345.46</v>
      </c>
    </row>
    <row r="22" spans="1:9" x14ac:dyDescent="0.25">
      <c r="A22" s="391" t="s">
        <v>250</v>
      </c>
      <c r="B22" s="465">
        <v>1</v>
      </c>
      <c r="C22" s="465">
        <f t="shared" si="4"/>
        <v>164</v>
      </c>
      <c r="D22" s="465">
        <v>160</v>
      </c>
      <c r="E22" s="463">
        <v>4</v>
      </c>
      <c r="F22" s="454"/>
      <c r="G22" s="466">
        <v>6.9880000000000004</v>
      </c>
      <c r="H22" s="458">
        <f t="shared" si="3"/>
        <v>55.9</v>
      </c>
      <c r="I22" s="458">
        <f t="shared" si="2"/>
        <v>69.09</v>
      </c>
    </row>
    <row r="23" spans="1:9" x14ac:dyDescent="0.25">
      <c r="A23" s="391" t="s">
        <v>250</v>
      </c>
      <c r="B23" s="465">
        <v>1</v>
      </c>
      <c r="C23" s="465">
        <f t="shared" si="4"/>
        <v>164</v>
      </c>
      <c r="D23" s="465">
        <v>160</v>
      </c>
      <c r="E23" s="463">
        <v>4</v>
      </c>
      <c r="F23" s="454"/>
      <c r="G23" s="466">
        <v>6.9880000000000004</v>
      </c>
      <c r="H23" s="458">
        <f t="shared" si="3"/>
        <v>55.9</v>
      </c>
      <c r="I23" s="458">
        <f>ROUND(H23*1.2077,2)</f>
        <v>67.510000000000005</v>
      </c>
    </row>
    <row r="24" spans="1:9" x14ac:dyDescent="0.25">
      <c r="A24" s="391" t="s">
        <v>250</v>
      </c>
      <c r="B24" s="465">
        <v>1</v>
      </c>
      <c r="C24" s="465">
        <f t="shared" si="4"/>
        <v>216</v>
      </c>
      <c r="D24" s="465">
        <v>160</v>
      </c>
      <c r="E24" s="463">
        <v>56</v>
      </c>
      <c r="F24" s="454"/>
      <c r="G24" s="466">
        <v>6.9880000000000004</v>
      </c>
      <c r="H24" s="458">
        <f t="shared" si="3"/>
        <v>782.66</v>
      </c>
      <c r="I24" s="458">
        <f t="shared" si="2"/>
        <v>967.29</v>
      </c>
    </row>
    <row r="25" spans="1:9" x14ac:dyDescent="0.25">
      <c r="A25" s="391" t="s">
        <v>250</v>
      </c>
      <c r="B25" s="465">
        <v>1</v>
      </c>
      <c r="C25" s="465">
        <f t="shared" si="4"/>
        <v>184</v>
      </c>
      <c r="D25" s="465">
        <v>160</v>
      </c>
      <c r="E25" s="463">
        <v>24</v>
      </c>
      <c r="F25" s="454"/>
      <c r="G25" s="466">
        <v>6.9880000000000004</v>
      </c>
      <c r="H25" s="458">
        <f t="shared" si="3"/>
        <v>335.42</v>
      </c>
      <c r="I25" s="458">
        <f t="shared" si="2"/>
        <v>414.55</v>
      </c>
    </row>
    <row r="26" spans="1:9" x14ac:dyDescent="0.25">
      <c r="A26" s="391" t="s">
        <v>250</v>
      </c>
      <c r="B26" s="465">
        <v>1</v>
      </c>
      <c r="C26" s="465">
        <f t="shared" si="4"/>
        <v>224</v>
      </c>
      <c r="D26" s="465">
        <v>160</v>
      </c>
      <c r="E26" s="463">
        <v>64</v>
      </c>
      <c r="F26" s="454"/>
      <c r="G26" s="466">
        <v>6.9880000000000004</v>
      </c>
      <c r="H26" s="458">
        <f t="shared" si="3"/>
        <v>894.46</v>
      </c>
      <c r="I26" s="458">
        <f t="shared" si="2"/>
        <v>1105.46</v>
      </c>
    </row>
    <row r="27" spans="1:9" x14ac:dyDescent="0.25">
      <c r="A27" s="391" t="s">
        <v>250</v>
      </c>
      <c r="B27" s="465">
        <v>1</v>
      </c>
      <c r="C27" s="465">
        <f t="shared" si="4"/>
        <v>176</v>
      </c>
      <c r="D27" s="465">
        <v>160</v>
      </c>
      <c r="E27" s="463">
        <v>16</v>
      </c>
      <c r="F27" s="454"/>
      <c r="G27" s="466">
        <v>6.9880000000000004</v>
      </c>
      <c r="H27" s="458">
        <f t="shared" si="3"/>
        <v>223.62</v>
      </c>
      <c r="I27" s="458">
        <f>ROUND(H27*1.2077,2)</f>
        <v>270.07</v>
      </c>
    </row>
    <row r="28" spans="1:9" x14ac:dyDescent="0.25">
      <c r="A28" s="391" t="s">
        <v>250</v>
      </c>
      <c r="B28" s="465">
        <v>1</v>
      </c>
      <c r="C28" s="465">
        <f t="shared" si="4"/>
        <v>168</v>
      </c>
      <c r="D28" s="465">
        <v>160</v>
      </c>
      <c r="E28" s="463">
        <v>8</v>
      </c>
      <c r="F28" s="454"/>
      <c r="G28" s="466">
        <v>6.9880000000000004</v>
      </c>
      <c r="H28" s="458">
        <f>ROUND(E28*G28*2,2)-0.01</f>
        <v>111.8</v>
      </c>
      <c r="I28" s="458">
        <f t="shared" si="2"/>
        <v>138.16999999999999</v>
      </c>
    </row>
    <row r="29" spans="1:9" x14ac:dyDescent="0.25">
      <c r="A29" s="391" t="s">
        <v>35</v>
      </c>
      <c r="B29" s="465">
        <v>1</v>
      </c>
      <c r="C29" s="465">
        <f t="shared" si="4"/>
        <v>192</v>
      </c>
      <c r="D29" s="465">
        <v>160</v>
      </c>
      <c r="E29" s="463">
        <v>32</v>
      </c>
      <c r="F29" s="454"/>
      <c r="G29" s="466">
        <v>6.8090000000000002</v>
      </c>
      <c r="H29" s="458">
        <f t="shared" si="3"/>
        <v>435.78</v>
      </c>
      <c r="I29" s="458">
        <f>ROUND(H29*1.2077,2)</f>
        <v>526.29</v>
      </c>
    </row>
    <row r="30" spans="1:9" x14ac:dyDescent="0.25">
      <c r="A30" s="391" t="s">
        <v>102</v>
      </c>
      <c r="B30" s="465">
        <v>1</v>
      </c>
      <c r="C30" s="465">
        <f t="shared" si="4"/>
        <v>168</v>
      </c>
      <c r="D30" s="465">
        <v>160</v>
      </c>
      <c r="E30" s="463">
        <v>8</v>
      </c>
      <c r="F30" s="454"/>
      <c r="G30" s="466">
        <v>10.688000000000001</v>
      </c>
      <c r="H30" s="458">
        <f>ROUND(E30*G30*2,2)-0.01</f>
        <v>171</v>
      </c>
      <c r="I30" s="458">
        <f t="shared" si="2"/>
        <v>211.34</v>
      </c>
    </row>
    <row r="31" spans="1:9" x14ac:dyDescent="0.25">
      <c r="A31" s="391" t="s">
        <v>251</v>
      </c>
      <c r="B31" s="465">
        <v>1</v>
      </c>
      <c r="C31" s="465">
        <f t="shared" si="4"/>
        <v>168</v>
      </c>
      <c r="D31" s="465">
        <v>160</v>
      </c>
      <c r="E31" s="463">
        <v>8</v>
      </c>
      <c r="F31" s="454"/>
      <c r="G31" s="466">
        <v>10.031000000000001</v>
      </c>
      <c r="H31" s="458">
        <f t="shared" si="3"/>
        <v>160.5</v>
      </c>
      <c r="I31" s="458">
        <f t="shared" si="2"/>
        <v>198.36</v>
      </c>
    </row>
    <row r="32" spans="1:9" x14ac:dyDescent="0.25">
      <c r="A32" s="391" t="s">
        <v>250</v>
      </c>
      <c r="B32" s="465">
        <v>1</v>
      </c>
      <c r="C32" s="465">
        <f t="shared" si="4"/>
        <v>184</v>
      </c>
      <c r="D32" s="465">
        <v>160</v>
      </c>
      <c r="E32" s="463">
        <v>24</v>
      </c>
      <c r="F32" s="454"/>
      <c r="G32" s="466">
        <v>6.9880000000000004</v>
      </c>
      <c r="H32" s="458">
        <f t="shared" si="3"/>
        <v>335.42</v>
      </c>
      <c r="I32" s="458">
        <f t="shared" si="2"/>
        <v>414.55</v>
      </c>
    </row>
    <row r="33" spans="1:9" x14ac:dyDescent="0.25">
      <c r="A33" s="391" t="s">
        <v>250</v>
      </c>
      <c r="B33" s="465">
        <v>1</v>
      </c>
      <c r="C33" s="465">
        <f t="shared" si="4"/>
        <v>168</v>
      </c>
      <c r="D33" s="465">
        <v>160</v>
      </c>
      <c r="E33" s="463">
        <v>8</v>
      </c>
      <c r="F33" s="454"/>
      <c r="G33" s="466">
        <v>6.9880000000000004</v>
      </c>
      <c r="H33" s="458">
        <f>ROUND(E33*G33*2,2)-0.01</f>
        <v>111.8</v>
      </c>
      <c r="I33" s="458">
        <f t="shared" si="2"/>
        <v>138.16999999999999</v>
      </c>
    </row>
    <row r="34" spans="1:9" x14ac:dyDescent="0.25">
      <c r="A34" s="391" t="s">
        <v>250</v>
      </c>
      <c r="B34" s="465">
        <v>1</v>
      </c>
      <c r="C34" s="465">
        <f t="shared" si="4"/>
        <v>200</v>
      </c>
      <c r="D34" s="465">
        <v>160</v>
      </c>
      <c r="E34" s="463">
        <v>40</v>
      </c>
      <c r="F34" s="454"/>
      <c r="G34" s="466">
        <v>6.9880000000000004</v>
      </c>
      <c r="H34" s="458">
        <f t="shared" si="3"/>
        <v>559.04</v>
      </c>
      <c r="I34" s="458">
        <f t="shared" si="2"/>
        <v>690.92</v>
      </c>
    </row>
    <row r="35" spans="1:9" x14ac:dyDescent="0.25">
      <c r="A35" s="391" t="s">
        <v>250</v>
      </c>
      <c r="B35" s="465">
        <v>1</v>
      </c>
      <c r="C35" s="465">
        <f t="shared" si="4"/>
        <v>224</v>
      </c>
      <c r="D35" s="465">
        <v>160</v>
      </c>
      <c r="E35" s="463">
        <v>64</v>
      </c>
      <c r="F35" s="454"/>
      <c r="G35" s="466">
        <v>6.9880000000000004</v>
      </c>
      <c r="H35" s="458">
        <f t="shared" si="3"/>
        <v>894.46</v>
      </c>
      <c r="I35" s="458">
        <f t="shared" si="2"/>
        <v>1105.46</v>
      </c>
    </row>
    <row r="36" spans="1:9" x14ac:dyDescent="0.25">
      <c r="A36" s="391" t="s">
        <v>35</v>
      </c>
      <c r="B36" s="465">
        <v>1</v>
      </c>
      <c r="C36" s="465">
        <f t="shared" si="4"/>
        <v>164</v>
      </c>
      <c r="D36" s="465">
        <v>160</v>
      </c>
      <c r="E36" s="463">
        <v>4</v>
      </c>
      <c r="F36" s="454"/>
      <c r="G36" s="466">
        <v>6.81</v>
      </c>
      <c r="H36" s="458">
        <f t="shared" si="3"/>
        <v>54.48</v>
      </c>
      <c r="I36" s="458">
        <f t="shared" si="2"/>
        <v>67.33</v>
      </c>
    </row>
    <row r="37" spans="1:9" x14ac:dyDescent="0.25">
      <c r="A37" s="391" t="s">
        <v>252</v>
      </c>
      <c r="B37" s="465">
        <v>1</v>
      </c>
      <c r="C37" s="465">
        <f t="shared" si="4"/>
        <v>200</v>
      </c>
      <c r="D37" s="465">
        <v>160</v>
      </c>
      <c r="E37" s="463">
        <v>40</v>
      </c>
      <c r="F37" s="454"/>
      <c r="G37" s="466">
        <v>7.3650000000000002</v>
      </c>
      <c r="H37" s="458">
        <f t="shared" si="3"/>
        <v>589.20000000000005</v>
      </c>
      <c r="I37" s="458">
        <f t="shared" si="2"/>
        <v>728.19</v>
      </c>
    </row>
    <row r="38" spans="1:9" x14ac:dyDescent="0.25">
      <c r="A38" s="391" t="s">
        <v>250</v>
      </c>
      <c r="B38" s="465">
        <v>1</v>
      </c>
      <c r="C38" s="465">
        <f t="shared" si="4"/>
        <v>192</v>
      </c>
      <c r="D38" s="465">
        <v>160</v>
      </c>
      <c r="E38" s="463">
        <v>32</v>
      </c>
      <c r="F38" s="454"/>
      <c r="G38" s="466">
        <v>6.9880000000000004</v>
      </c>
      <c r="H38" s="458">
        <f>ROUND(E38*G38*2,2)+0.01</f>
        <v>447.24</v>
      </c>
      <c r="I38" s="458">
        <f t="shared" si="2"/>
        <v>552.74</v>
      </c>
    </row>
    <row r="39" spans="1:9" x14ac:dyDescent="0.25">
      <c r="A39" s="391" t="s">
        <v>35</v>
      </c>
      <c r="B39" s="465">
        <v>1</v>
      </c>
      <c r="C39" s="465">
        <f>D39+E39</f>
        <v>172</v>
      </c>
      <c r="D39" s="465">
        <v>160</v>
      </c>
      <c r="E39" s="463">
        <v>12</v>
      </c>
      <c r="F39" s="467"/>
      <c r="G39" s="466">
        <v>6.8090000000000002</v>
      </c>
      <c r="H39" s="458">
        <f t="shared" si="3"/>
        <v>163.41999999999999</v>
      </c>
      <c r="I39" s="458">
        <f t="shared" si="2"/>
        <v>201.97</v>
      </c>
    </row>
    <row r="40" spans="1:9" x14ac:dyDescent="0.25">
      <c r="A40" s="391" t="s">
        <v>35</v>
      </c>
      <c r="B40" s="465">
        <v>1</v>
      </c>
      <c r="C40" s="465">
        <f>D40+E40</f>
        <v>172</v>
      </c>
      <c r="D40" s="465">
        <v>160</v>
      </c>
      <c r="E40" s="463">
        <v>12</v>
      </c>
      <c r="F40" s="467"/>
      <c r="G40" s="466">
        <v>6.8090000000000002</v>
      </c>
      <c r="H40" s="458">
        <f t="shared" si="3"/>
        <v>163.41999999999999</v>
      </c>
      <c r="I40" s="458">
        <f t="shared" si="2"/>
        <v>201.97</v>
      </c>
    </row>
    <row r="41" spans="1:9" x14ac:dyDescent="0.25">
      <c r="A41" s="391" t="s">
        <v>250</v>
      </c>
      <c r="B41" s="465">
        <v>1</v>
      </c>
      <c r="C41" s="465">
        <f t="shared" ref="C41:C60" si="5">D41+E41</f>
        <v>168</v>
      </c>
      <c r="D41" s="465">
        <v>160</v>
      </c>
      <c r="E41" s="463">
        <v>8</v>
      </c>
      <c r="F41" s="467"/>
      <c r="G41" s="466">
        <v>6.9880000000000004</v>
      </c>
      <c r="H41" s="458">
        <f>ROUND(E41*G41*2,2)-0.01</f>
        <v>111.8</v>
      </c>
      <c r="I41" s="458">
        <f t="shared" si="2"/>
        <v>138.16999999999999</v>
      </c>
    </row>
    <row r="42" spans="1:9" x14ac:dyDescent="0.25">
      <c r="A42" s="391" t="s">
        <v>250</v>
      </c>
      <c r="B42" s="465">
        <v>1</v>
      </c>
      <c r="C42" s="465">
        <f t="shared" si="5"/>
        <v>192</v>
      </c>
      <c r="D42" s="465">
        <v>160</v>
      </c>
      <c r="E42" s="463">
        <v>32</v>
      </c>
      <c r="F42" s="467"/>
      <c r="G42" s="466">
        <v>6.9880000000000004</v>
      </c>
      <c r="H42" s="458">
        <f>ROUND(E42*G42*2,2)+0.01</f>
        <v>447.24</v>
      </c>
      <c r="I42" s="458">
        <f t="shared" si="2"/>
        <v>552.74</v>
      </c>
    </row>
    <row r="43" spans="1:9" x14ac:dyDescent="0.25">
      <c r="A43" s="391" t="s">
        <v>250</v>
      </c>
      <c r="B43" s="465">
        <v>1</v>
      </c>
      <c r="C43" s="465">
        <f t="shared" si="5"/>
        <v>168</v>
      </c>
      <c r="D43" s="465">
        <v>160</v>
      </c>
      <c r="E43" s="463">
        <v>8</v>
      </c>
      <c r="F43" s="467"/>
      <c r="G43" s="466">
        <v>6.9880000000000004</v>
      </c>
      <c r="H43" s="458">
        <f>ROUND(E43*G43*2,2)-0.01</f>
        <v>111.8</v>
      </c>
      <c r="I43" s="458">
        <f t="shared" si="2"/>
        <v>138.16999999999999</v>
      </c>
    </row>
    <row r="44" spans="1:9" x14ac:dyDescent="0.25">
      <c r="A44" s="391" t="s">
        <v>250</v>
      </c>
      <c r="B44" s="465">
        <v>1</v>
      </c>
      <c r="C44" s="465">
        <f t="shared" si="5"/>
        <v>176</v>
      </c>
      <c r="D44" s="465">
        <v>160</v>
      </c>
      <c r="E44" s="463">
        <v>16</v>
      </c>
      <c r="F44" s="467"/>
      <c r="G44" s="466">
        <v>6.9880000000000004</v>
      </c>
      <c r="H44" s="458">
        <f t="shared" si="3"/>
        <v>223.62</v>
      </c>
      <c r="I44" s="458">
        <f>ROUND(H44*1.2077,2)</f>
        <v>270.07</v>
      </c>
    </row>
    <row r="45" spans="1:9" x14ac:dyDescent="0.25">
      <c r="A45" s="391" t="s">
        <v>35</v>
      </c>
      <c r="B45" s="465">
        <v>1</v>
      </c>
      <c r="C45" s="465">
        <f t="shared" si="5"/>
        <v>180</v>
      </c>
      <c r="D45" s="465">
        <v>160</v>
      </c>
      <c r="E45" s="463">
        <v>20</v>
      </c>
      <c r="F45" s="467"/>
      <c r="G45" s="466">
        <v>6.8090000000000002</v>
      </c>
      <c r="H45" s="458">
        <f t="shared" si="3"/>
        <v>272.36</v>
      </c>
      <c r="I45" s="458">
        <f t="shared" si="2"/>
        <v>336.61</v>
      </c>
    </row>
    <row r="46" spans="1:9" x14ac:dyDescent="0.25">
      <c r="A46" s="391" t="s">
        <v>102</v>
      </c>
      <c r="B46" s="465">
        <v>1</v>
      </c>
      <c r="C46" s="465">
        <f t="shared" si="5"/>
        <v>164</v>
      </c>
      <c r="D46" s="465">
        <v>160</v>
      </c>
      <c r="E46" s="463">
        <v>4</v>
      </c>
      <c r="F46" s="467"/>
      <c r="G46" s="466">
        <v>9.4380000000000006</v>
      </c>
      <c r="H46" s="458">
        <f t="shared" si="3"/>
        <v>75.5</v>
      </c>
      <c r="I46" s="458">
        <f t="shared" si="2"/>
        <v>93.31</v>
      </c>
    </row>
    <row r="47" spans="1:9" x14ac:dyDescent="0.25">
      <c r="A47" s="391" t="s">
        <v>35</v>
      </c>
      <c r="B47" s="465">
        <v>1</v>
      </c>
      <c r="C47" s="465">
        <f t="shared" si="5"/>
        <v>208</v>
      </c>
      <c r="D47" s="465">
        <v>160</v>
      </c>
      <c r="E47" s="463">
        <v>48</v>
      </c>
      <c r="F47" s="467"/>
      <c r="G47" s="466">
        <v>6.3310000000000004</v>
      </c>
      <c r="H47" s="458">
        <f t="shared" si="3"/>
        <v>607.78</v>
      </c>
      <c r="I47" s="458">
        <f t="shared" si="2"/>
        <v>751.16</v>
      </c>
    </row>
    <row r="48" spans="1:9" x14ac:dyDescent="0.25">
      <c r="A48" s="391" t="s">
        <v>35</v>
      </c>
      <c r="B48" s="465">
        <v>1</v>
      </c>
      <c r="C48" s="465">
        <f t="shared" si="5"/>
        <v>184</v>
      </c>
      <c r="D48" s="465">
        <v>160</v>
      </c>
      <c r="E48" s="463">
        <v>24</v>
      </c>
      <c r="F48" s="467"/>
      <c r="G48" s="466">
        <v>6.3310000000000004</v>
      </c>
      <c r="H48" s="458">
        <f>ROUND(E48*G48*2,2)-0.01</f>
        <v>303.88</v>
      </c>
      <c r="I48" s="458">
        <f t="shared" si="2"/>
        <v>375.57</v>
      </c>
    </row>
    <row r="49" spans="1:9" x14ac:dyDescent="0.25">
      <c r="A49" s="391" t="s">
        <v>252</v>
      </c>
      <c r="B49" s="465">
        <v>1</v>
      </c>
      <c r="C49" s="465">
        <f t="shared" si="5"/>
        <v>168</v>
      </c>
      <c r="D49" s="465">
        <v>160</v>
      </c>
      <c r="E49" s="463">
        <v>8</v>
      </c>
      <c r="F49" s="467"/>
      <c r="G49" s="466">
        <v>6.9589999999999996</v>
      </c>
      <c r="H49" s="458">
        <f t="shared" si="3"/>
        <v>111.34</v>
      </c>
      <c r="I49" s="458">
        <f t="shared" si="2"/>
        <v>137.61000000000001</v>
      </c>
    </row>
    <row r="50" spans="1:9" x14ac:dyDescent="0.25">
      <c r="A50" s="391" t="s">
        <v>252</v>
      </c>
      <c r="B50" s="465">
        <v>1</v>
      </c>
      <c r="C50" s="465">
        <f t="shared" si="5"/>
        <v>192</v>
      </c>
      <c r="D50" s="465">
        <v>160</v>
      </c>
      <c r="E50" s="463">
        <v>32</v>
      </c>
      <c r="F50" s="467"/>
      <c r="G50" s="466">
        <v>6.9589999999999996</v>
      </c>
      <c r="H50" s="458">
        <f t="shared" si="3"/>
        <v>445.38</v>
      </c>
      <c r="I50" s="458">
        <f t="shared" si="2"/>
        <v>550.45000000000005</v>
      </c>
    </row>
    <row r="51" spans="1:9" x14ac:dyDescent="0.25">
      <c r="A51" s="391" t="s">
        <v>35</v>
      </c>
      <c r="B51" s="465">
        <v>1</v>
      </c>
      <c r="C51" s="465">
        <f t="shared" si="5"/>
        <v>168</v>
      </c>
      <c r="D51" s="465">
        <v>160</v>
      </c>
      <c r="E51" s="463">
        <v>8</v>
      </c>
      <c r="F51" s="467"/>
      <c r="G51" s="466">
        <v>6.3310000000000004</v>
      </c>
      <c r="H51" s="458">
        <f t="shared" si="3"/>
        <v>101.3</v>
      </c>
      <c r="I51" s="458">
        <f t="shared" si="2"/>
        <v>125.2</v>
      </c>
    </row>
    <row r="52" spans="1:9" x14ac:dyDescent="0.25">
      <c r="A52" s="391" t="s">
        <v>35</v>
      </c>
      <c r="B52" s="465">
        <v>1</v>
      </c>
      <c r="C52" s="465">
        <f t="shared" si="5"/>
        <v>200</v>
      </c>
      <c r="D52" s="465">
        <v>160</v>
      </c>
      <c r="E52" s="463">
        <v>40</v>
      </c>
      <c r="F52" s="467"/>
      <c r="G52" s="466">
        <v>6.3310000000000004</v>
      </c>
      <c r="H52" s="458">
        <f t="shared" si="3"/>
        <v>506.48</v>
      </c>
      <c r="I52" s="458">
        <f t="shared" si="2"/>
        <v>625.96</v>
      </c>
    </row>
    <row r="53" spans="1:9" x14ac:dyDescent="0.25">
      <c r="A53" s="391" t="s">
        <v>35</v>
      </c>
      <c r="B53" s="465">
        <v>1</v>
      </c>
      <c r="C53" s="465">
        <f t="shared" si="5"/>
        <v>168</v>
      </c>
      <c r="D53" s="465">
        <v>160</v>
      </c>
      <c r="E53" s="463">
        <v>8</v>
      </c>
      <c r="F53" s="467"/>
      <c r="G53" s="466">
        <v>6.3310000000000004</v>
      </c>
      <c r="H53" s="458">
        <f t="shared" si="3"/>
        <v>101.3</v>
      </c>
      <c r="I53" s="458">
        <f t="shared" si="2"/>
        <v>125.2</v>
      </c>
    </row>
    <row r="54" spans="1:9" x14ac:dyDescent="0.25">
      <c r="A54" s="391" t="s">
        <v>35</v>
      </c>
      <c r="B54" s="465">
        <v>1</v>
      </c>
      <c r="C54" s="465">
        <f t="shared" si="5"/>
        <v>200</v>
      </c>
      <c r="D54" s="465">
        <v>160</v>
      </c>
      <c r="E54" s="463">
        <v>40</v>
      </c>
      <c r="F54" s="467"/>
      <c r="G54" s="466">
        <v>6.3310000000000004</v>
      </c>
      <c r="H54" s="458">
        <f t="shared" si="3"/>
        <v>506.48</v>
      </c>
      <c r="I54" s="458">
        <f t="shared" si="2"/>
        <v>625.96</v>
      </c>
    </row>
    <row r="55" spans="1:9" x14ac:dyDescent="0.25">
      <c r="A55" s="391" t="s">
        <v>35</v>
      </c>
      <c r="B55" s="465">
        <v>1</v>
      </c>
      <c r="C55" s="465">
        <f t="shared" si="5"/>
        <v>168</v>
      </c>
      <c r="D55" s="465">
        <v>160</v>
      </c>
      <c r="E55" s="463">
        <v>8</v>
      </c>
      <c r="F55" s="467"/>
      <c r="G55" s="466">
        <v>6.3310000000000004</v>
      </c>
      <c r="H55" s="458">
        <f t="shared" si="3"/>
        <v>101.3</v>
      </c>
      <c r="I55" s="458">
        <f t="shared" si="2"/>
        <v>125.2</v>
      </c>
    </row>
    <row r="56" spans="1:9" x14ac:dyDescent="0.25">
      <c r="A56" s="391" t="s">
        <v>35</v>
      </c>
      <c r="B56" s="465">
        <v>1</v>
      </c>
      <c r="C56" s="465">
        <f t="shared" si="5"/>
        <v>200</v>
      </c>
      <c r="D56" s="465">
        <v>160</v>
      </c>
      <c r="E56" s="463">
        <v>40</v>
      </c>
      <c r="F56" s="467"/>
      <c r="G56" s="466">
        <v>6.3310000000000004</v>
      </c>
      <c r="H56" s="458">
        <f t="shared" si="3"/>
        <v>506.48</v>
      </c>
      <c r="I56" s="458">
        <f t="shared" si="2"/>
        <v>625.96</v>
      </c>
    </row>
    <row r="57" spans="1:9" x14ac:dyDescent="0.25">
      <c r="A57" s="391" t="s">
        <v>35</v>
      </c>
      <c r="B57" s="465">
        <v>1</v>
      </c>
      <c r="C57" s="465">
        <f t="shared" si="5"/>
        <v>176</v>
      </c>
      <c r="D57" s="465">
        <v>160</v>
      </c>
      <c r="E57" s="463">
        <v>16</v>
      </c>
      <c r="F57" s="467"/>
      <c r="G57" s="466">
        <v>6.3310000000000004</v>
      </c>
      <c r="H57" s="458">
        <f>ROUND(E57*G57*2,2)+0.01</f>
        <v>202.6</v>
      </c>
      <c r="I57" s="458">
        <f t="shared" si="2"/>
        <v>250.39</v>
      </c>
    </row>
    <row r="58" spans="1:9" x14ac:dyDescent="0.25">
      <c r="A58" s="391" t="s">
        <v>35</v>
      </c>
      <c r="B58" s="465">
        <v>1</v>
      </c>
      <c r="C58" s="465">
        <f t="shared" si="5"/>
        <v>176</v>
      </c>
      <c r="D58" s="465">
        <v>160</v>
      </c>
      <c r="E58" s="463">
        <v>16</v>
      </c>
      <c r="F58" s="467"/>
      <c r="G58" s="466">
        <v>6.3310000000000004</v>
      </c>
      <c r="H58" s="458">
        <f>ROUND(E58*G58*2,2)+0.01</f>
        <v>202.6</v>
      </c>
      <c r="I58" s="458">
        <f t="shared" si="2"/>
        <v>250.39</v>
      </c>
    </row>
    <row r="59" spans="1:9" x14ac:dyDescent="0.25">
      <c r="A59" s="391" t="s">
        <v>35</v>
      </c>
      <c r="B59" s="465">
        <v>1</v>
      </c>
      <c r="C59" s="465">
        <f t="shared" si="5"/>
        <v>168</v>
      </c>
      <c r="D59" s="465">
        <v>160</v>
      </c>
      <c r="E59" s="463">
        <v>8</v>
      </c>
      <c r="F59" s="467"/>
      <c r="G59" s="466">
        <v>6.3310000000000004</v>
      </c>
      <c r="H59" s="458">
        <f t="shared" si="3"/>
        <v>101.3</v>
      </c>
      <c r="I59" s="458">
        <f t="shared" si="2"/>
        <v>125.2</v>
      </c>
    </row>
    <row r="60" spans="1:9" x14ac:dyDescent="0.25">
      <c r="A60" s="391" t="s">
        <v>35</v>
      </c>
      <c r="B60" s="465">
        <v>1</v>
      </c>
      <c r="C60" s="465">
        <f t="shared" si="5"/>
        <v>168</v>
      </c>
      <c r="D60" s="465">
        <v>160</v>
      </c>
      <c r="E60" s="463">
        <v>8</v>
      </c>
      <c r="F60" s="467"/>
      <c r="G60" s="466">
        <v>6.3310000000000004</v>
      </c>
      <c r="H60" s="458">
        <f t="shared" si="3"/>
        <v>101.3</v>
      </c>
      <c r="I60" s="458">
        <f t="shared" si="2"/>
        <v>125.2</v>
      </c>
    </row>
    <row r="61" spans="1:9" s="451" customFormat="1" ht="49.5" x14ac:dyDescent="0.25">
      <c r="A61" s="364" t="s">
        <v>18</v>
      </c>
      <c r="B61" s="454">
        <f>SUM(B62:B108)</f>
        <v>47</v>
      </c>
      <c r="C61" s="454"/>
      <c r="D61" s="454"/>
      <c r="E61" s="454">
        <f>SUM(E62:E108)</f>
        <v>1484</v>
      </c>
      <c r="F61" s="454"/>
      <c r="G61" s="454"/>
      <c r="H61" s="455">
        <f>SUM(H62:H108)</f>
        <v>13507.380000000001</v>
      </c>
      <c r="I61" s="455">
        <f>SUM(I62:I108)</f>
        <v>16653.739999999994</v>
      </c>
    </row>
    <row r="62" spans="1:9" s="468" customFormat="1" x14ac:dyDescent="0.25">
      <c r="A62" s="391" t="s">
        <v>22</v>
      </c>
      <c r="B62" s="456">
        <v>1</v>
      </c>
      <c r="C62" s="456">
        <f t="shared" ref="C62:C74" si="6">D62+E62</f>
        <v>220</v>
      </c>
      <c r="D62" s="456">
        <v>160</v>
      </c>
      <c r="E62" s="463">
        <v>60</v>
      </c>
      <c r="F62" s="464"/>
      <c r="G62" s="457">
        <v>4.5510000000000002</v>
      </c>
      <c r="H62" s="458">
        <f t="shared" si="3"/>
        <v>546.12</v>
      </c>
      <c r="I62" s="458">
        <f t="shared" si="2"/>
        <v>674.95</v>
      </c>
    </row>
    <row r="63" spans="1:9" s="468" customFormat="1" x14ac:dyDescent="0.25">
      <c r="A63" s="391" t="s">
        <v>22</v>
      </c>
      <c r="B63" s="456">
        <v>1</v>
      </c>
      <c r="C63" s="456">
        <f t="shared" si="6"/>
        <v>240</v>
      </c>
      <c r="D63" s="456">
        <v>160</v>
      </c>
      <c r="E63" s="463">
        <v>80</v>
      </c>
      <c r="F63" s="464"/>
      <c r="G63" s="457">
        <v>4.5510000000000002</v>
      </c>
      <c r="H63" s="458">
        <f t="shared" si="3"/>
        <v>728.16</v>
      </c>
      <c r="I63" s="458">
        <f t="shared" si="2"/>
        <v>899.93</v>
      </c>
    </row>
    <row r="64" spans="1:9" s="468" customFormat="1" x14ac:dyDescent="0.25">
      <c r="A64" s="391" t="s">
        <v>22</v>
      </c>
      <c r="B64" s="456">
        <v>1</v>
      </c>
      <c r="C64" s="456">
        <f t="shared" si="6"/>
        <v>184</v>
      </c>
      <c r="D64" s="456">
        <v>160</v>
      </c>
      <c r="E64" s="463">
        <v>24</v>
      </c>
      <c r="F64" s="464"/>
      <c r="G64" s="457">
        <v>4.5510000000000002</v>
      </c>
      <c r="H64" s="458">
        <f>ROUND(E64*G64*2,2)-0.01</f>
        <v>218.44</v>
      </c>
      <c r="I64" s="458">
        <f t="shared" si="2"/>
        <v>269.97000000000003</v>
      </c>
    </row>
    <row r="65" spans="1:9" s="468" customFormat="1" x14ac:dyDescent="0.25">
      <c r="A65" s="391" t="s">
        <v>22</v>
      </c>
      <c r="B65" s="456">
        <v>1</v>
      </c>
      <c r="C65" s="456">
        <f t="shared" si="6"/>
        <v>208</v>
      </c>
      <c r="D65" s="456">
        <v>160</v>
      </c>
      <c r="E65" s="463">
        <v>48</v>
      </c>
      <c r="F65" s="464"/>
      <c r="G65" s="457">
        <v>4.5510000000000002</v>
      </c>
      <c r="H65" s="458">
        <f t="shared" si="3"/>
        <v>436.9</v>
      </c>
      <c r="I65" s="458">
        <f>ROUND(H65*1.2077,2)</f>
        <v>527.64</v>
      </c>
    </row>
    <row r="66" spans="1:9" s="468" customFormat="1" x14ac:dyDescent="0.25">
      <c r="A66" s="391" t="s">
        <v>22</v>
      </c>
      <c r="B66" s="456">
        <v>1</v>
      </c>
      <c r="C66" s="456">
        <f t="shared" si="6"/>
        <v>208</v>
      </c>
      <c r="D66" s="456">
        <v>160</v>
      </c>
      <c r="E66" s="463">
        <v>48</v>
      </c>
      <c r="F66" s="464"/>
      <c r="G66" s="457">
        <v>4.5510000000000002</v>
      </c>
      <c r="H66" s="458">
        <f t="shared" si="3"/>
        <v>436.9</v>
      </c>
      <c r="I66" s="458">
        <f>ROUND(H66*1.2077,2)</f>
        <v>527.64</v>
      </c>
    </row>
    <row r="67" spans="1:9" s="468" customFormat="1" x14ac:dyDescent="0.25">
      <c r="A67" s="391" t="s">
        <v>22</v>
      </c>
      <c r="B67" s="456">
        <v>1</v>
      </c>
      <c r="C67" s="456">
        <f t="shared" si="6"/>
        <v>216</v>
      </c>
      <c r="D67" s="456">
        <v>160</v>
      </c>
      <c r="E67" s="463">
        <v>56</v>
      </c>
      <c r="F67" s="464"/>
      <c r="G67" s="457">
        <v>4.5510000000000002</v>
      </c>
      <c r="H67" s="458">
        <f>ROUND(E67*G67*2,2)+0.01</f>
        <v>509.71999999999997</v>
      </c>
      <c r="I67" s="458">
        <f t="shared" si="2"/>
        <v>629.96</v>
      </c>
    </row>
    <row r="68" spans="1:9" s="468" customFormat="1" x14ac:dyDescent="0.25">
      <c r="A68" s="391" t="s">
        <v>22</v>
      </c>
      <c r="B68" s="456">
        <v>1</v>
      </c>
      <c r="C68" s="456">
        <f t="shared" si="6"/>
        <v>196</v>
      </c>
      <c r="D68" s="456">
        <v>160</v>
      </c>
      <c r="E68" s="463">
        <v>36</v>
      </c>
      <c r="F68" s="464"/>
      <c r="G68" s="457">
        <v>4.5510000000000002</v>
      </c>
      <c r="H68" s="458">
        <f>ROUND(E68*G68*2,2)+0.01</f>
        <v>327.68</v>
      </c>
      <c r="I68" s="458">
        <f t="shared" si="2"/>
        <v>404.98</v>
      </c>
    </row>
    <row r="69" spans="1:9" s="468" customFormat="1" x14ac:dyDescent="0.25">
      <c r="A69" s="391" t="s">
        <v>22</v>
      </c>
      <c r="B69" s="456">
        <v>1</v>
      </c>
      <c r="C69" s="456">
        <f t="shared" si="6"/>
        <v>192</v>
      </c>
      <c r="D69" s="456">
        <v>160</v>
      </c>
      <c r="E69" s="463">
        <v>32</v>
      </c>
      <c r="F69" s="464"/>
      <c r="G69" s="457">
        <v>4.5510000000000002</v>
      </c>
      <c r="H69" s="458">
        <f t="shared" si="3"/>
        <v>291.26</v>
      </c>
      <c r="I69" s="458">
        <f t="shared" si="2"/>
        <v>359.97</v>
      </c>
    </row>
    <row r="70" spans="1:9" s="468" customFormat="1" x14ac:dyDescent="0.25">
      <c r="A70" s="391" t="s">
        <v>22</v>
      </c>
      <c r="B70" s="456">
        <v>1</v>
      </c>
      <c r="C70" s="456">
        <f t="shared" si="6"/>
        <v>168</v>
      </c>
      <c r="D70" s="456">
        <v>160</v>
      </c>
      <c r="E70" s="463">
        <v>8</v>
      </c>
      <c r="F70" s="464"/>
      <c r="G70" s="457">
        <v>4.5510000000000002</v>
      </c>
      <c r="H70" s="458">
        <f t="shared" si="3"/>
        <v>72.819999999999993</v>
      </c>
      <c r="I70" s="458">
        <f t="shared" si="2"/>
        <v>90</v>
      </c>
    </row>
    <row r="71" spans="1:9" s="468" customFormat="1" x14ac:dyDescent="0.25">
      <c r="A71" s="391" t="s">
        <v>22</v>
      </c>
      <c r="B71" s="456">
        <v>1</v>
      </c>
      <c r="C71" s="456">
        <f t="shared" si="6"/>
        <v>240</v>
      </c>
      <c r="D71" s="456">
        <v>160</v>
      </c>
      <c r="E71" s="463">
        <v>80</v>
      </c>
      <c r="F71" s="464"/>
      <c r="G71" s="457">
        <v>4.5510000000000002</v>
      </c>
      <c r="H71" s="458">
        <f t="shared" si="3"/>
        <v>728.16</v>
      </c>
      <c r="I71" s="458">
        <f t="shared" si="2"/>
        <v>899.93</v>
      </c>
    </row>
    <row r="72" spans="1:9" s="468" customFormat="1" x14ac:dyDescent="0.25">
      <c r="A72" s="391" t="s">
        <v>22</v>
      </c>
      <c r="B72" s="456">
        <v>1</v>
      </c>
      <c r="C72" s="456">
        <f t="shared" si="6"/>
        <v>168</v>
      </c>
      <c r="D72" s="456">
        <v>160</v>
      </c>
      <c r="E72" s="463">
        <v>8</v>
      </c>
      <c r="F72" s="464"/>
      <c r="G72" s="457">
        <v>4.5510000000000002</v>
      </c>
      <c r="H72" s="458">
        <f t="shared" si="3"/>
        <v>72.819999999999993</v>
      </c>
      <c r="I72" s="458">
        <f t="shared" si="2"/>
        <v>90</v>
      </c>
    </row>
    <row r="73" spans="1:9" s="468" customFormat="1" x14ac:dyDescent="0.25">
      <c r="A73" s="391" t="s">
        <v>22</v>
      </c>
      <c r="B73" s="456">
        <v>1</v>
      </c>
      <c r="C73" s="456">
        <f t="shared" si="6"/>
        <v>188</v>
      </c>
      <c r="D73" s="456">
        <v>160</v>
      </c>
      <c r="E73" s="463">
        <v>28</v>
      </c>
      <c r="F73" s="464"/>
      <c r="G73" s="457">
        <v>4.5510000000000002</v>
      </c>
      <c r="H73" s="458">
        <f t="shared" si="3"/>
        <v>254.86</v>
      </c>
      <c r="I73" s="458">
        <f>ROUND(H73*1.2077,2)</f>
        <v>307.79000000000002</v>
      </c>
    </row>
    <row r="74" spans="1:9" s="468" customFormat="1" x14ac:dyDescent="0.25">
      <c r="A74" s="391" t="s">
        <v>22</v>
      </c>
      <c r="B74" s="456">
        <v>1</v>
      </c>
      <c r="C74" s="456">
        <f t="shared" si="6"/>
        <v>184</v>
      </c>
      <c r="D74" s="456">
        <v>160</v>
      </c>
      <c r="E74" s="463">
        <v>24</v>
      </c>
      <c r="F74" s="464"/>
      <c r="G74" s="457">
        <v>4.5510000000000002</v>
      </c>
      <c r="H74" s="458">
        <f>ROUND(E74*G74*2,2)-0.01</f>
        <v>218.44</v>
      </c>
      <c r="I74" s="458">
        <f t="shared" si="2"/>
        <v>269.97000000000003</v>
      </c>
    </row>
    <row r="75" spans="1:9" s="369" customFormat="1" x14ac:dyDescent="0.25">
      <c r="A75" s="391" t="s">
        <v>22</v>
      </c>
      <c r="B75" s="456">
        <v>1</v>
      </c>
      <c r="C75" s="456">
        <f>D75+E75</f>
        <v>184</v>
      </c>
      <c r="D75" s="456">
        <v>160</v>
      </c>
      <c r="E75" s="463">
        <v>24</v>
      </c>
      <c r="F75" s="458"/>
      <c r="G75" s="457">
        <v>4.5510000000000002</v>
      </c>
      <c r="H75" s="458">
        <f>ROUND(E75*G75*2,2)-0.01</f>
        <v>218.44</v>
      </c>
      <c r="I75" s="458">
        <f t="shared" si="2"/>
        <v>269.97000000000003</v>
      </c>
    </row>
    <row r="76" spans="1:9" s="369" customFormat="1" x14ac:dyDescent="0.25">
      <c r="A76" s="391" t="s">
        <v>22</v>
      </c>
      <c r="B76" s="456">
        <v>1</v>
      </c>
      <c r="C76" s="456">
        <f t="shared" ref="C76:C144" si="7">D76+E76</f>
        <v>176</v>
      </c>
      <c r="D76" s="456">
        <v>160</v>
      </c>
      <c r="E76" s="463">
        <v>16</v>
      </c>
      <c r="F76" s="458"/>
      <c r="G76" s="457">
        <v>4.5510000000000002</v>
      </c>
      <c r="H76" s="458">
        <f>ROUND(E76*G76*2,2)+0.01</f>
        <v>145.63999999999999</v>
      </c>
      <c r="I76" s="458">
        <f t="shared" si="2"/>
        <v>180</v>
      </c>
    </row>
    <row r="77" spans="1:9" s="369" customFormat="1" x14ac:dyDescent="0.25">
      <c r="A77" s="391" t="s">
        <v>22</v>
      </c>
      <c r="B77" s="456">
        <v>1</v>
      </c>
      <c r="C77" s="456">
        <f t="shared" si="7"/>
        <v>220</v>
      </c>
      <c r="D77" s="456">
        <v>160</v>
      </c>
      <c r="E77" s="463">
        <v>60</v>
      </c>
      <c r="F77" s="458"/>
      <c r="G77" s="457">
        <v>4.5510000000000002</v>
      </c>
      <c r="H77" s="458">
        <f t="shared" si="3"/>
        <v>546.12</v>
      </c>
      <c r="I77" s="458">
        <f t="shared" si="2"/>
        <v>674.95</v>
      </c>
    </row>
    <row r="78" spans="1:9" s="369" customFormat="1" x14ac:dyDescent="0.25">
      <c r="A78" s="391" t="s">
        <v>22</v>
      </c>
      <c r="B78" s="456">
        <v>1</v>
      </c>
      <c r="C78" s="456">
        <f t="shared" si="7"/>
        <v>168</v>
      </c>
      <c r="D78" s="456">
        <v>160</v>
      </c>
      <c r="E78" s="463">
        <v>8</v>
      </c>
      <c r="F78" s="458"/>
      <c r="G78" s="457">
        <v>4.5510000000000002</v>
      </c>
      <c r="H78" s="458">
        <f t="shared" si="3"/>
        <v>72.819999999999993</v>
      </c>
      <c r="I78" s="458">
        <f t="shared" ref="I78:I108" si="8">ROUND(H78*1.2359,2)</f>
        <v>90</v>
      </c>
    </row>
    <row r="79" spans="1:9" s="369" customFormat="1" x14ac:dyDescent="0.25">
      <c r="A79" s="391" t="s">
        <v>22</v>
      </c>
      <c r="B79" s="456">
        <v>1</v>
      </c>
      <c r="C79" s="456">
        <f t="shared" si="7"/>
        <v>176</v>
      </c>
      <c r="D79" s="456">
        <v>160</v>
      </c>
      <c r="E79" s="463">
        <v>16</v>
      </c>
      <c r="F79" s="458"/>
      <c r="G79" s="457">
        <v>4.5510000000000002</v>
      </c>
      <c r="H79" s="458">
        <f>ROUND(E79*G79*2,2)+0.01</f>
        <v>145.63999999999999</v>
      </c>
      <c r="I79" s="458">
        <f t="shared" si="8"/>
        <v>180</v>
      </c>
    </row>
    <row r="80" spans="1:9" s="369" customFormat="1" x14ac:dyDescent="0.25">
      <c r="A80" s="391" t="s">
        <v>22</v>
      </c>
      <c r="B80" s="456">
        <v>1</v>
      </c>
      <c r="C80" s="456">
        <f t="shared" si="7"/>
        <v>164</v>
      </c>
      <c r="D80" s="456">
        <v>160</v>
      </c>
      <c r="E80" s="463">
        <v>4</v>
      </c>
      <c r="F80" s="458"/>
      <c r="G80" s="457">
        <v>4.55</v>
      </c>
      <c r="H80" s="458">
        <f t="shared" ref="H80:H108" si="9">ROUND(E80*G80*2,2)</f>
        <v>36.4</v>
      </c>
      <c r="I80" s="458">
        <f>ROUND(H80*1.2077,2)</f>
        <v>43.96</v>
      </c>
    </row>
    <row r="81" spans="1:9" s="369" customFormat="1" x14ac:dyDescent="0.25">
      <c r="A81" s="391" t="s">
        <v>22</v>
      </c>
      <c r="B81" s="456">
        <v>1</v>
      </c>
      <c r="C81" s="456">
        <f t="shared" si="7"/>
        <v>192</v>
      </c>
      <c r="D81" s="456">
        <v>160</v>
      </c>
      <c r="E81" s="463">
        <v>32</v>
      </c>
      <c r="F81" s="458"/>
      <c r="G81" s="457">
        <v>4.5510000000000002</v>
      </c>
      <c r="H81" s="458">
        <f t="shared" si="9"/>
        <v>291.26</v>
      </c>
      <c r="I81" s="458">
        <f t="shared" si="8"/>
        <v>359.97</v>
      </c>
    </row>
    <row r="82" spans="1:9" s="369" customFormat="1" x14ac:dyDescent="0.25">
      <c r="A82" s="391" t="s">
        <v>22</v>
      </c>
      <c r="B82" s="456">
        <v>1</v>
      </c>
      <c r="C82" s="456">
        <f t="shared" si="7"/>
        <v>210</v>
      </c>
      <c r="D82" s="456">
        <v>160</v>
      </c>
      <c r="E82" s="463">
        <v>50</v>
      </c>
      <c r="F82" s="458"/>
      <c r="G82" s="457">
        <v>4.5510000000000002</v>
      </c>
      <c r="H82" s="458">
        <f t="shared" si="9"/>
        <v>455.1</v>
      </c>
      <c r="I82" s="458">
        <f t="shared" si="8"/>
        <v>562.46</v>
      </c>
    </row>
    <row r="83" spans="1:9" s="369" customFormat="1" x14ac:dyDescent="0.25">
      <c r="A83" s="391" t="s">
        <v>22</v>
      </c>
      <c r="B83" s="456">
        <v>1</v>
      </c>
      <c r="C83" s="456">
        <f t="shared" si="7"/>
        <v>176</v>
      </c>
      <c r="D83" s="456">
        <v>160</v>
      </c>
      <c r="E83" s="463">
        <v>16</v>
      </c>
      <c r="F83" s="458"/>
      <c r="G83" s="457">
        <v>4.5510000000000002</v>
      </c>
      <c r="H83" s="458">
        <f>ROUND(E83*G83*2,2)+0.01</f>
        <v>145.63999999999999</v>
      </c>
      <c r="I83" s="458">
        <f t="shared" si="8"/>
        <v>180</v>
      </c>
    </row>
    <row r="84" spans="1:9" s="369" customFormat="1" x14ac:dyDescent="0.25">
      <c r="A84" s="391" t="s">
        <v>22</v>
      </c>
      <c r="B84" s="456">
        <v>1</v>
      </c>
      <c r="C84" s="456">
        <f t="shared" si="7"/>
        <v>174</v>
      </c>
      <c r="D84" s="456">
        <v>160</v>
      </c>
      <c r="E84" s="463">
        <v>14</v>
      </c>
      <c r="F84" s="458"/>
      <c r="G84" s="457">
        <v>4.5510000000000002</v>
      </c>
      <c r="H84" s="458">
        <f>ROUND(E84*G84*2,2)-0.01</f>
        <v>127.42</v>
      </c>
      <c r="I84" s="458">
        <f t="shared" si="8"/>
        <v>157.47999999999999</v>
      </c>
    </row>
    <row r="85" spans="1:9" s="369" customFormat="1" x14ac:dyDescent="0.25">
      <c r="A85" s="391" t="s">
        <v>22</v>
      </c>
      <c r="B85" s="456">
        <v>1</v>
      </c>
      <c r="C85" s="456">
        <f t="shared" si="7"/>
        <v>176</v>
      </c>
      <c r="D85" s="456">
        <v>160</v>
      </c>
      <c r="E85" s="463">
        <v>16</v>
      </c>
      <c r="F85" s="458"/>
      <c r="G85" s="457">
        <v>4.5510000000000002</v>
      </c>
      <c r="H85" s="458">
        <f>ROUND(E85*G85*2,2)+0.01</f>
        <v>145.63999999999999</v>
      </c>
      <c r="I85" s="458">
        <f t="shared" si="8"/>
        <v>180</v>
      </c>
    </row>
    <row r="86" spans="1:9" s="369" customFormat="1" x14ac:dyDescent="0.25">
      <c r="A86" s="391" t="s">
        <v>22</v>
      </c>
      <c r="B86" s="456">
        <v>1</v>
      </c>
      <c r="C86" s="456">
        <f t="shared" si="7"/>
        <v>180</v>
      </c>
      <c r="D86" s="456">
        <v>160</v>
      </c>
      <c r="E86" s="463">
        <v>20</v>
      </c>
      <c r="F86" s="458"/>
      <c r="G86" s="457">
        <v>4.5510000000000002</v>
      </c>
      <c r="H86" s="458">
        <f t="shared" si="9"/>
        <v>182.04</v>
      </c>
      <c r="I86" s="458">
        <f t="shared" si="8"/>
        <v>224.98</v>
      </c>
    </row>
    <row r="87" spans="1:9" s="369" customFormat="1" x14ac:dyDescent="0.25">
      <c r="A87" s="391" t="s">
        <v>22</v>
      </c>
      <c r="B87" s="456">
        <v>1</v>
      </c>
      <c r="C87" s="456">
        <f t="shared" si="7"/>
        <v>208</v>
      </c>
      <c r="D87" s="456">
        <v>160</v>
      </c>
      <c r="E87" s="463">
        <v>48</v>
      </c>
      <c r="F87" s="458"/>
      <c r="G87" s="457">
        <v>4.5510000000000002</v>
      </c>
      <c r="H87" s="458">
        <f t="shared" si="9"/>
        <v>436.9</v>
      </c>
      <c r="I87" s="458">
        <f t="shared" si="8"/>
        <v>539.96</v>
      </c>
    </row>
    <row r="88" spans="1:9" s="369" customFormat="1" x14ac:dyDescent="0.25">
      <c r="A88" s="391" t="s">
        <v>22</v>
      </c>
      <c r="B88" s="456">
        <v>1</v>
      </c>
      <c r="C88" s="456">
        <f t="shared" si="7"/>
        <v>200</v>
      </c>
      <c r="D88" s="456">
        <v>160</v>
      </c>
      <c r="E88" s="463">
        <v>40</v>
      </c>
      <c r="F88" s="458"/>
      <c r="G88" s="457">
        <v>4.5510000000000002</v>
      </c>
      <c r="H88" s="458">
        <f t="shared" si="9"/>
        <v>364.08</v>
      </c>
      <c r="I88" s="458">
        <f t="shared" si="8"/>
        <v>449.97</v>
      </c>
    </row>
    <row r="89" spans="1:9" s="369" customFormat="1" x14ac:dyDescent="0.25">
      <c r="A89" s="391" t="s">
        <v>22</v>
      </c>
      <c r="B89" s="456">
        <v>1</v>
      </c>
      <c r="C89" s="456">
        <f t="shared" si="7"/>
        <v>200</v>
      </c>
      <c r="D89" s="456">
        <v>160</v>
      </c>
      <c r="E89" s="463">
        <v>40</v>
      </c>
      <c r="F89" s="458"/>
      <c r="G89" s="457">
        <v>4.5510000000000002</v>
      </c>
      <c r="H89" s="458">
        <f t="shared" si="9"/>
        <v>364.08</v>
      </c>
      <c r="I89" s="458">
        <f t="shared" si="8"/>
        <v>449.97</v>
      </c>
    </row>
    <row r="90" spans="1:9" s="369" customFormat="1" x14ac:dyDescent="0.25">
      <c r="A90" s="391" t="s">
        <v>22</v>
      </c>
      <c r="B90" s="456">
        <v>1</v>
      </c>
      <c r="C90" s="456">
        <f t="shared" si="7"/>
        <v>204</v>
      </c>
      <c r="D90" s="456">
        <v>160</v>
      </c>
      <c r="E90" s="463">
        <v>44</v>
      </c>
      <c r="F90" s="458"/>
      <c r="G90" s="457">
        <v>4.5510000000000002</v>
      </c>
      <c r="H90" s="458">
        <f>ROUND(E90*G90*2,2)-0.01</f>
        <v>400.48</v>
      </c>
      <c r="I90" s="458">
        <f t="shared" si="8"/>
        <v>494.95</v>
      </c>
    </row>
    <row r="91" spans="1:9" s="369" customFormat="1" x14ac:dyDescent="0.25">
      <c r="A91" s="391" t="s">
        <v>22</v>
      </c>
      <c r="B91" s="456">
        <v>1</v>
      </c>
      <c r="C91" s="456">
        <f t="shared" si="7"/>
        <v>184</v>
      </c>
      <c r="D91" s="456">
        <v>160</v>
      </c>
      <c r="E91" s="463">
        <v>24</v>
      </c>
      <c r="F91" s="458"/>
      <c r="G91" s="457">
        <v>4.5510000000000002</v>
      </c>
      <c r="H91" s="458">
        <f>ROUND(E91*G91*2,2)-0.01</f>
        <v>218.44</v>
      </c>
      <c r="I91" s="458">
        <f t="shared" si="8"/>
        <v>269.97000000000003</v>
      </c>
    </row>
    <row r="92" spans="1:9" s="369" customFormat="1" x14ac:dyDescent="0.25">
      <c r="A92" s="391" t="s">
        <v>22</v>
      </c>
      <c r="B92" s="456">
        <v>1</v>
      </c>
      <c r="C92" s="456">
        <f t="shared" si="7"/>
        <v>200</v>
      </c>
      <c r="D92" s="456">
        <v>160</v>
      </c>
      <c r="E92" s="463">
        <v>40</v>
      </c>
      <c r="F92" s="458"/>
      <c r="G92" s="457">
        <v>4.5510000000000002</v>
      </c>
      <c r="H92" s="458">
        <f t="shared" si="9"/>
        <v>364.08</v>
      </c>
      <c r="I92" s="458">
        <f t="shared" si="8"/>
        <v>449.97</v>
      </c>
    </row>
    <row r="93" spans="1:9" s="369" customFormat="1" x14ac:dyDescent="0.25">
      <c r="A93" s="391" t="s">
        <v>22</v>
      </c>
      <c r="B93" s="456">
        <v>1</v>
      </c>
      <c r="C93" s="456">
        <f t="shared" si="7"/>
        <v>192</v>
      </c>
      <c r="D93" s="456">
        <v>160</v>
      </c>
      <c r="E93" s="463">
        <v>32</v>
      </c>
      <c r="F93" s="458"/>
      <c r="G93" s="457">
        <v>4.5510000000000002</v>
      </c>
      <c r="H93" s="458">
        <f t="shared" si="9"/>
        <v>291.26</v>
      </c>
      <c r="I93" s="458">
        <f t="shared" si="8"/>
        <v>359.97</v>
      </c>
    </row>
    <row r="94" spans="1:9" s="369" customFormat="1" x14ac:dyDescent="0.25">
      <c r="A94" s="391" t="s">
        <v>22</v>
      </c>
      <c r="B94" s="456">
        <v>1</v>
      </c>
      <c r="C94" s="456">
        <f t="shared" si="7"/>
        <v>168</v>
      </c>
      <c r="D94" s="456">
        <v>160</v>
      </c>
      <c r="E94" s="463">
        <v>8</v>
      </c>
      <c r="F94" s="458"/>
      <c r="G94" s="457">
        <v>4.5510000000000002</v>
      </c>
      <c r="H94" s="458">
        <f t="shared" si="9"/>
        <v>72.819999999999993</v>
      </c>
      <c r="I94" s="458">
        <f t="shared" si="8"/>
        <v>90</v>
      </c>
    </row>
    <row r="95" spans="1:9" s="369" customFormat="1" x14ac:dyDescent="0.25">
      <c r="A95" s="391" t="s">
        <v>22</v>
      </c>
      <c r="B95" s="456">
        <v>1</v>
      </c>
      <c r="C95" s="456">
        <f t="shared" si="7"/>
        <v>180</v>
      </c>
      <c r="D95" s="456">
        <v>160</v>
      </c>
      <c r="E95" s="463">
        <v>20</v>
      </c>
      <c r="F95" s="458"/>
      <c r="G95" s="457">
        <v>4.5510000000000002</v>
      </c>
      <c r="H95" s="458">
        <f t="shared" si="9"/>
        <v>182.04</v>
      </c>
      <c r="I95" s="458">
        <f t="shared" si="8"/>
        <v>224.98</v>
      </c>
    </row>
    <row r="96" spans="1:9" s="369" customFormat="1" x14ac:dyDescent="0.25">
      <c r="A96" s="391" t="s">
        <v>22</v>
      </c>
      <c r="B96" s="456">
        <v>1</v>
      </c>
      <c r="C96" s="456">
        <f t="shared" si="7"/>
        <v>192</v>
      </c>
      <c r="D96" s="456">
        <v>160</v>
      </c>
      <c r="E96" s="463">
        <v>32</v>
      </c>
      <c r="F96" s="458"/>
      <c r="G96" s="457">
        <v>4.5510000000000002</v>
      </c>
      <c r="H96" s="458">
        <f t="shared" si="9"/>
        <v>291.26</v>
      </c>
      <c r="I96" s="458">
        <f t="shared" si="8"/>
        <v>359.97</v>
      </c>
    </row>
    <row r="97" spans="1:9" s="369" customFormat="1" x14ac:dyDescent="0.25">
      <c r="A97" s="391" t="s">
        <v>22</v>
      </c>
      <c r="B97" s="456">
        <v>1</v>
      </c>
      <c r="C97" s="456">
        <f t="shared" si="7"/>
        <v>176</v>
      </c>
      <c r="D97" s="456">
        <v>160</v>
      </c>
      <c r="E97" s="463">
        <v>16</v>
      </c>
      <c r="F97" s="458"/>
      <c r="G97" s="457">
        <v>4.5510000000000002</v>
      </c>
      <c r="H97" s="458">
        <f>ROUND(E97*G97*2,2)+0.01</f>
        <v>145.63999999999999</v>
      </c>
      <c r="I97" s="458">
        <f t="shared" si="8"/>
        <v>180</v>
      </c>
    </row>
    <row r="98" spans="1:9" s="369" customFormat="1" x14ac:dyDescent="0.25">
      <c r="A98" s="391" t="s">
        <v>22</v>
      </c>
      <c r="B98" s="456">
        <v>1</v>
      </c>
      <c r="C98" s="456">
        <f t="shared" si="7"/>
        <v>232</v>
      </c>
      <c r="D98" s="456">
        <v>160</v>
      </c>
      <c r="E98" s="463">
        <v>72</v>
      </c>
      <c r="F98" s="458"/>
      <c r="G98" s="457">
        <v>4.5510000000000002</v>
      </c>
      <c r="H98" s="458">
        <f t="shared" si="9"/>
        <v>655.34</v>
      </c>
      <c r="I98" s="458">
        <f t="shared" si="8"/>
        <v>809.93</v>
      </c>
    </row>
    <row r="99" spans="1:9" s="369" customFormat="1" x14ac:dyDescent="0.25">
      <c r="A99" s="391" t="s">
        <v>22</v>
      </c>
      <c r="B99" s="456">
        <v>1</v>
      </c>
      <c r="C99" s="456">
        <f t="shared" si="7"/>
        <v>184</v>
      </c>
      <c r="D99" s="456">
        <v>160</v>
      </c>
      <c r="E99" s="463">
        <v>24</v>
      </c>
      <c r="F99" s="458"/>
      <c r="G99" s="457">
        <v>4.5510000000000002</v>
      </c>
      <c r="H99" s="458">
        <f>ROUND(E99*G99*2,2)-0.01</f>
        <v>218.44</v>
      </c>
      <c r="I99" s="458">
        <f t="shared" si="8"/>
        <v>269.97000000000003</v>
      </c>
    </row>
    <row r="100" spans="1:9" s="369" customFormat="1" x14ac:dyDescent="0.25">
      <c r="A100" s="391" t="s">
        <v>22</v>
      </c>
      <c r="B100" s="456">
        <v>1</v>
      </c>
      <c r="C100" s="456">
        <f t="shared" si="7"/>
        <v>200</v>
      </c>
      <c r="D100" s="456">
        <v>160</v>
      </c>
      <c r="E100" s="463">
        <v>40</v>
      </c>
      <c r="F100" s="458"/>
      <c r="G100" s="457">
        <v>4.5510000000000002</v>
      </c>
      <c r="H100" s="458">
        <f t="shared" si="9"/>
        <v>364.08</v>
      </c>
      <c r="I100" s="458">
        <f t="shared" si="8"/>
        <v>449.97</v>
      </c>
    </row>
    <row r="101" spans="1:9" s="369" customFormat="1" x14ac:dyDescent="0.25">
      <c r="A101" s="391" t="s">
        <v>22</v>
      </c>
      <c r="B101" s="456">
        <v>1</v>
      </c>
      <c r="C101" s="456">
        <f t="shared" si="7"/>
        <v>168</v>
      </c>
      <c r="D101" s="456">
        <v>160</v>
      </c>
      <c r="E101" s="463">
        <v>8</v>
      </c>
      <c r="F101" s="458"/>
      <c r="G101" s="457">
        <v>4.5510000000000002</v>
      </c>
      <c r="H101" s="458">
        <f t="shared" si="9"/>
        <v>72.819999999999993</v>
      </c>
      <c r="I101" s="458">
        <f t="shared" si="8"/>
        <v>90</v>
      </c>
    </row>
    <row r="102" spans="1:9" s="369" customFormat="1" x14ac:dyDescent="0.25">
      <c r="A102" s="391" t="s">
        <v>22</v>
      </c>
      <c r="B102" s="456">
        <v>1</v>
      </c>
      <c r="C102" s="456">
        <f t="shared" si="7"/>
        <v>176</v>
      </c>
      <c r="D102" s="456">
        <v>160</v>
      </c>
      <c r="E102" s="463">
        <v>16</v>
      </c>
      <c r="F102" s="458"/>
      <c r="G102" s="457">
        <v>4.5510000000000002</v>
      </c>
      <c r="H102" s="458">
        <f>ROUND(E102*G102*2,2)+0.01</f>
        <v>145.63999999999999</v>
      </c>
      <c r="I102" s="458">
        <f t="shared" si="8"/>
        <v>180</v>
      </c>
    </row>
    <row r="103" spans="1:9" s="369" customFormat="1" x14ac:dyDescent="0.25">
      <c r="A103" s="391" t="s">
        <v>22</v>
      </c>
      <c r="B103" s="456">
        <v>1</v>
      </c>
      <c r="C103" s="456">
        <f t="shared" si="7"/>
        <v>164</v>
      </c>
      <c r="D103" s="456">
        <v>160</v>
      </c>
      <c r="E103" s="463">
        <v>4</v>
      </c>
      <c r="F103" s="458"/>
      <c r="G103" s="457">
        <v>4.55</v>
      </c>
      <c r="H103" s="458">
        <f t="shared" si="9"/>
        <v>36.4</v>
      </c>
      <c r="I103" s="458">
        <f t="shared" si="8"/>
        <v>44.99</v>
      </c>
    </row>
    <row r="104" spans="1:9" s="369" customFormat="1" x14ac:dyDescent="0.25">
      <c r="A104" s="391" t="s">
        <v>22</v>
      </c>
      <c r="B104" s="456">
        <v>1</v>
      </c>
      <c r="C104" s="456">
        <f t="shared" si="7"/>
        <v>188</v>
      </c>
      <c r="D104" s="456">
        <v>160</v>
      </c>
      <c r="E104" s="463">
        <v>28</v>
      </c>
      <c r="F104" s="458"/>
      <c r="G104" s="457">
        <v>4.5510000000000002</v>
      </c>
      <c r="H104" s="458">
        <f t="shared" si="9"/>
        <v>254.86</v>
      </c>
      <c r="I104" s="458">
        <f>ROUND(H104*1.2077,2)</f>
        <v>307.79000000000002</v>
      </c>
    </row>
    <row r="105" spans="1:9" s="369" customFormat="1" x14ac:dyDescent="0.25">
      <c r="A105" s="391" t="s">
        <v>22</v>
      </c>
      <c r="B105" s="456">
        <v>1</v>
      </c>
      <c r="C105" s="456">
        <f t="shared" si="7"/>
        <v>188</v>
      </c>
      <c r="D105" s="456">
        <v>160</v>
      </c>
      <c r="E105" s="463">
        <v>28</v>
      </c>
      <c r="F105" s="458"/>
      <c r="G105" s="457">
        <v>4.5510000000000002</v>
      </c>
      <c r="H105" s="458">
        <f t="shared" si="9"/>
        <v>254.86</v>
      </c>
      <c r="I105" s="458">
        <f t="shared" si="8"/>
        <v>314.98</v>
      </c>
    </row>
    <row r="106" spans="1:9" s="369" customFormat="1" x14ac:dyDescent="0.25">
      <c r="A106" s="391" t="s">
        <v>22</v>
      </c>
      <c r="B106" s="456">
        <v>1</v>
      </c>
      <c r="C106" s="456">
        <f t="shared" si="7"/>
        <v>204</v>
      </c>
      <c r="D106" s="456">
        <v>160</v>
      </c>
      <c r="E106" s="463">
        <v>44</v>
      </c>
      <c r="F106" s="458"/>
      <c r="G106" s="457">
        <v>4.5510000000000002</v>
      </c>
      <c r="H106" s="458">
        <f>ROUND(E106*G106*2,2)-0.01</f>
        <v>400.48</v>
      </c>
      <c r="I106" s="458">
        <f t="shared" si="8"/>
        <v>494.95</v>
      </c>
    </row>
    <row r="107" spans="1:9" s="369" customFormat="1" x14ac:dyDescent="0.25">
      <c r="A107" s="391" t="s">
        <v>22</v>
      </c>
      <c r="B107" s="456">
        <v>1</v>
      </c>
      <c r="C107" s="456">
        <f t="shared" si="7"/>
        <v>200</v>
      </c>
      <c r="D107" s="456">
        <v>160</v>
      </c>
      <c r="E107" s="463">
        <v>40</v>
      </c>
      <c r="F107" s="458"/>
      <c r="G107" s="457">
        <v>4.5510000000000002</v>
      </c>
      <c r="H107" s="458">
        <f t="shared" si="9"/>
        <v>364.08</v>
      </c>
      <c r="I107" s="458">
        <f t="shared" si="8"/>
        <v>449.97</v>
      </c>
    </row>
    <row r="108" spans="1:9" s="369" customFormat="1" x14ac:dyDescent="0.25">
      <c r="A108" s="391" t="s">
        <v>22</v>
      </c>
      <c r="B108" s="456">
        <v>1</v>
      </c>
      <c r="C108" s="456">
        <f t="shared" si="7"/>
        <v>188</v>
      </c>
      <c r="D108" s="456">
        <v>160</v>
      </c>
      <c r="E108" s="463">
        <v>28</v>
      </c>
      <c r="F108" s="458"/>
      <c r="G108" s="457">
        <v>4.5510000000000002</v>
      </c>
      <c r="H108" s="458">
        <f t="shared" si="9"/>
        <v>254.86</v>
      </c>
      <c r="I108" s="458">
        <f t="shared" si="8"/>
        <v>314.98</v>
      </c>
    </row>
    <row r="109" spans="1:9" s="451" customFormat="1" ht="49.5" x14ac:dyDescent="0.25">
      <c r="A109" s="364" t="s">
        <v>19</v>
      </c>
      <c r="B109" s="454">
        <f>SUM(B110:B171)</f>
        <v>62</v>
      </c>
      <c r="C109" s="454"/>
      <c r="D109" s="454"/>
      <c r="E109" s="454">
        <f>SUM(E110:E171)</f>
        <v>1732</v>
      </c>
      <c r="F109" s="454"/>
      <c r="G109" s="454"/>
      <c r="H109" s="455">
        <f>SUM(H110:H171)</f>
        <v>14172.219999999992</v>
      </c>
      <c r="I109" s="455">
        <f>SUM(I110:I171)</f>
        <v>17448.139999999996</v>
      </c>
    </row>
    <row r="110" spans="1:9" s="451" customFormat="1" x14ac:dyDescent="0.25">
      <c r="A110" s="391" t="s">
        <v>23</v>
      </c>
      <c r="B110" s="465">
        <v>1</v>
      </c>
      <c r="C110" s="465">
        <f t="shared" si="7"/>
        <v>216</v>
      </c>
      <c r="D110" s="465">
        <v>160</v>
      </c>
      <c r="E110" s="463">
        <v>56</v>
      </c>
      <c r="F110" s="467"/>
      <c r="G110" s="466">
        <v>4.0860000000000003</v>
      </c>
      <c r="H110" s="458">
        <f>ROUND(E110*G110*2,2)+0.01</f>
        <v>457.64</v>
      </c>
      <c r="I110" s="458">
        <f>ROUND(H110*1.2077,2)</f>
        <v>552.69000000000005</v>
      </c>
    </row>
    <row r="111" spans="1:9" s="451" customFormat="1" x14ac:dyDescent="0.25">
      <c r="A111" s="391" t="s">
        <v>23</v>
      </c>
      <c r="B111" s="465">
        <v>1</v>
      </c>
      <c r="C111" s="465">
        <f t="shared" si="7"/>
        <v>164</v>
      </c>
      <c r="D111" s="465">
        <v>160</v>
      </c>
      <c r="E111" s="463">
        <v>4</v>
      </c>
      <c r="F111" s="454"/>
      <c r="G111" s="466">
        <v>4.085</v>
      </c>
      <c r="H111" s="458">
        <f t="shared" ref="H111:H171" si="10">ROUND(E111*G111*2,2)</f>
        <v>32.68</v>
      </c>
      <c r="I111" s="458">
        <f>ROUND(H111*1.2077,2)</f>
        <v>39.47</v>
      </c>
    </row>
    <row r="112" spans="1:9" s="451" customFormat="1" x14ac:dyDescent="0.25">
      <c r="A112" s="391" t="s">
        <v>23</v>
      </c>
      <c r="B112" s="465">
        <v>1</v>
      </c>
      <c r="C112" s="465">
        <f t="shared" si="7"/>
        <v>176</v>
      </c>
      <c r="D112" s="465">
        <v>160</v>
      </c>
      <c r="E112" s="463">
        <v>16</v>
      </c>
      <c r="F112" s="454"/>
      <c r="G112" s="466">
        <v>4.0860000000000003</v>
      </c>
      <c r="H112" s="458">
        <f>ROUND(E112*G112*2,2)+0.01</f>
        <v>130.76</v>
      </c>
      <c r="I112" s="458">
        <f t="shared" ref="I112:I171" si="11">ROUND(H112*1.2359,2)</f>
        <v>161.61000000000001</v>
      </c>
    </row>
    <row r="113" spans="1:9" s="451" customFormat="1" x14ac:dyDescent="0.25">
      <c r="A113" s="391" t="s">
        <v>23</v>
      </c>
      <c r="B113" s="465">
        <v>1</v>
      </c>
      <c r="C113" s="465">
        <f t="shared" si="7"/>
        <v>216</v>
      </c>
      <c r="D113" s="465">
        <v>160</v>
      </c>
      <c r="E113" s="463">
        <v>56</v>
      </c>
      <c r="F113" s="454"/>
      <c r="G113" s="466">
        <v>4.0860000000000003</v>
      </c>
      <c r="H113" s="458">
        <f>ROUND(E113*G113*2,2)+0.01</f>
        <v>457.64</v>
      </c>
      <c r="I113" s="458">
        <f t="shared" si="11"/>
        <v>565.6</v>
      </c>
    </row>
    <row r="114" spans="1:9" s="451" customFormat="1" x14ac:dyDescent="0.25">
      <c r="A114" s="391" t="s">
        <v>23</v>
      </c>
      <c r="B114" s="465">
        <v>1</v>
      </c>
      <c r="C114" s="465">
        <f t="shared" si="7"/>
        <v>200</v>
      </c>
      <c r="D114" s="465">
        <v>160</v>
      </c>
      <c r="E114" s="463">
        <v>40</v>
      </c>
      <c r="F114" s="454"/>
      <c r="G114" s="466">
        <v>4.0860000000000003</v>
      </c>
      <c r="H114" s="458">
        <f t="shared" si="10"/>
        <v>326.88</v>
      </c>
      <c r="I114" s="458">
        <f t="shared" si="11"/>
        <v>403.99</v>
      </c>
    </row>
    <row r="115" spans="1:9" s="451" customFormat="1" x14ac:dyDescent="0.25">
      <c r="A115" s="391" t="s">
        <v>23</v>
      </c>
      <c r="B115" s="465">
        <v>1</v>
      </c>
      <c r="C115" s="465">
        <f t="shared" si="7"/>
        <v>232</v>
      </c>
      <c r="D115" s="465">
        <v>160</v>
      </c>
      <c r="E115" s="463">
        <v>72</v>
      </c>
      <c r="F115" s="454"/>
      <c r="G115" s="466">
        <v>4.0860000000000003</v>
      </c>
      <c r="H115" s="458">
        <f t="shared" si="10"/>
        <v>588.38</v>
      </c>
      <c r="I115" s="458">
        <f t="shared" si="11"/>
        <v>727.18</v>
      </c>
    </row>
    <row r="116" spans="1:9" s="451" customFormat="1" x14ac:dyDescent="0.25">
      <c r="A116" s="391" t="s">
        <v>23</v>
      </c>
      <c r="B116" s="465">
        <v>1</v>
      </c>
      <c r="C116" s="465">
        <f t="shared" si="7"/>
        <v>180</v>
      </c>
      <c r="D116" s="465">
        <v>160</v>
      </c>
      <c r="E116" s="463">
        <v>20</v>
      </c>
      <c r="F116" s="454"/>
      <c r="G116" s="466">
        <v>4.0860000000000003</v>
      </c>
      <c r="H116" s="458">
        <f t="shared" si="10"/>
        <v>163.44</v>
      </c>
      <c r="I116" s="458">
        <f t="shared" si="11"/>
        <v>202</v>
      </c>
    </row>
    <row r="117" spans="1:9" s="451" customFormat="1" x14ac:dyDescent="0.25">
      <c r="A117" s="391" t="s">
        <v>23</v>
      </c>
      <c r="B117" s="465">
        <v>1</v>
      </c>
      <c r="C117" s="465">
        <f t="shared" si="7"/>
        <v>184</v>
      </c>
      <c r="D117" s="465">
        <v>160</v>
      </c>
      <c r="E117" s="463">
        <v>24</v>
      </c>
      <c r="F117" s="454"/>
      <c r="G117" s="466">
        <v>4.0860000000000003</v>
      </c>
      <c r="H117" s="458">
        <f>ROUND(E117*G117*2,2)-0.01</f>
        <v>196.12</v>
      </c>
      <c r="I117" s="458">
        <f t="shared" si="11"/>
        <v>242.38</v>
      </c>
    </row>
    <row r="118" spans="1:9" s="451" customFormat="1" x14ac:dyDescent="0.25">
      <c r="A118" s="391" t="s">
        <v>23</v>
      </c>
      <c r="B118" s="465">
        <v>1</v>
      </c>
      <c r="C118" s="465">
        <f t="shared" si="7"/>
        <v>172</v>
      </c>
      <c r="D118" s="465">
        <v>160</v>
      </c>
      <c r="E118" s="463">
        <v>12</v>
      </c>
      <c r="F118" s="454"/>
      <c r="G118" s="466">
        <v>4.0860000000000003</v>
      </c>
      <c r="H118" s="458">
        <f t="shared" si="10"/>
        <v>98.06</v>
      </c>
      <c r="I118" s="458">
        <f t="shared" si="11"/>
        <v>121.19</v>
      </c>
    </row>
    <row r="119" spans="1:9" s="451" customFormat="1" x14ac:dyDescent="0.25">
      <c r="A119" s="391" t="s">
        <v>23</v>
      </c>
      <c r="B119" s="465">
        <v>1</v>
      </c>
      <c r="C119" s="465">
        <f t="shared" si="7"/>
        <v>184</v>
      </c>
      <c r="D119" s="465">
        <v>160</v>
      </c>
      <c r="E119" s="463">
        <v>24</v>
      </c>
      <c r="F119" s="454"/>
      <c r="G119" s="466">
        <v>4.0860000000000003</v>
      </c>
      <c r="H119" s="458">
        <f>ROUND(E119*G119*2,2)-0.01</f>
        <v>196.12</v>
      </c>
      <c r="I119" s="458">
        <f t="shared" si="11"/>
        <v>242.38</v>
      </c>
    </row>
    <row r="120" spans="1:9" s="451" customFormat="1" x14ac:dyDescent="0.25">
      <c r="A120" s="391" t="s">
        <v>23</v>
      </c>
      <c r="B120" s="465">
        <v>1</v>
      </c>
      <c r="C120" s="465">
        <f t="shared" si="7"/>
        <v>224</v>
      </c>
      <c r="D120" s="465">
        <v>160</v>
      </c>
      <c r="E120" s="463">
        <v>64</v>
      </c>
      <c r="F120" s="454"/>
      <c r="G120" s="466">
        <v>4.0860000000000003</v>
      </c>
      <c r="H120" s="458">
        <f>ROUND(E120*G120*2,2)+0.01</f>
        <v>523.02</v>
      </c>
      <c r="I120" s="458">
        <f t="shared" si="11"/>
        <v>646.4</v>
      </c>
    </row>
    <row r="121" spans="1:9" s="451" customFormat="1" x14ac:dyDescent="0.25">
      <c r="A121" s="391" t="s">
        <v>23</v>
      </c>
      <c r="B121" s="465">
        <v>1</v>
      </c>
      <c r="C121" s="465">
        <f t="shared" si="7"/>
        <v>176</v>
      </c>
      <c r="D121" s="465">
        <v>160</v>
      </c>
      <c r="E121" s="463">
        <v>16</v>
      </c>
      <c r="F121" s="454"/>
      <c r="G121" s="466">
        <v>4.0860000000000003</v>
      </c>
      <c r="H121" s="458">
        <f>ROUND(E121*G121*2,2)+0.01</f>
        <v>130.76</v>
      </c>
      <c r="I121" s="458">
        <f t="shared" si="11"/>
        <v>161.61000000000001</v>
      </c>
    </row>
    <row r="122" spans="1:9" s="451" customFormat="1" x14ac:dyDescent="0.25">
      <c r="A122" s="391" t="s">
        <v>23</v>
      </c>
      <c r="B122" s="465">
        <v>1</v>
      </c>
      <c r="C122" s="465">
        <f t="shared" si="7"/>
        <v>184</v>
      </c>
      <c r="D122" s="465">
        <v>160</v>
      </c>
      <c r="E122" s="463">
        <v>24</v>
      </c>
      <c r="F122" s="454"/>
      <c r="G122" s="466">
        <v>4.0860000000000003</v>
      </c>
      <c r="H122" s="458">
        <f>ROUND(E122*G122*2,2)-0.01</f>
        <v>196.12</v>
      </c>
      <c r="I122" s="458">
        <f t="shared" si="11"/>
        <v>242.38</v>
      </c>
    </row>
    <row r="123" spans="1:9" s="451" customFormat="1" x14ac:dyDescent="0.25">
      <c r="A123" s="391" t="s">
        <v>23</v>
      </c>
      <c r="B123" s="465">
        <v>1</v>
      </c>
      <c r="C123" s="465">
        <f t="shared" si="7"/>
        <v>204</v>
      </c>
      <c r="D123" s="465">
        <v>160</v>
      </c>
      <c r="E123" s="463">
        <v>44</v>
      </c>
      <c r="F123" s="454"/>
      <c r="G123" s="466">
        <v>4.0860000000000003</v>
      </c>
      <c r="H123" s="458">
        <f>ROUND(E123*G123*2,2)-0.01</f>
        <v>359.56</v>
      </c>
      <c r="I123" s="458">
        <f t="shared" si="11"/>
        <v>444.38</v>
      </c>
    </row>
    <row r="124" spans="1:9" s="451" customFormat="1" x14ac:dyDescent="0.25">
      <c r="A124" s="391" t="s">
        <v>23</v>
      </c>
      <c r="B124" s="465">
        <v>1</v>
      </c>
      <c r="C124" s="465">
        <f t="shared" si="7"/>
        <v>208</v>
      </c>
      <c r="D124" s="465">
        <v>160</v>
      </c>
      <c r="E124" s="463">
        <v>48</v>
      </c>
      <c r="F124" s="454"/>
      <c r="G124" s="466">
        <v>4.0860000000000003</v>
      </c>
      <c r="H124" s="458">
        <f t="shared" si="10"/>
        <v>392.26</v>
      </c>
      <c r="I124" s="458">
        <f t="shared" si="11"/>
        <v>484.79</v>
      </c>
    </row>
    <row r="125" spans="1:9" s="451" customFormat="1" x14ac:dyDescent="0.25">
      <c r="A125" s="391" t="s">
        <v>23</v>
      </c>
      <c r="B125" s="465">
        <v>1</v>
      </c>
      <c r="C125" s="465">
        <f t="shared" si="7"/>
        <v>168</v>
      </c>
      <c r="D125" s="465">
        <v>160</v>
      </c>
      <c r="E125" s="463">
        <v>8</v>
      </c>
      <c r="F125" s="454"/>
      <c r="G125" s="466">
        <v>4.0860000000000003</v>
      </c>
      <c r="H125" s="458">
        <f t="shared" si="10"/>
        <v>65.38</v>
      </c>
      <c r="I125" s="458">
        <f t="shared" si="11"/>
        <v>80.8</v>
      </c>
    </row>
    <row r="126" spans="1:9" s="451" customFormat="1" x14ac:dyDescent="0.25">
      <c r="A126" s="391" t="s">
        <v>23</v>
      </c>
      <c r="B126" s="465">
        <v>1</v>
      </c>
      <c r="C126" s="465">
        <f t="shared" si="7"/>
        <v>232</v>
      </c>
      <c r="D126" s="465">
        <v>160</v>
      </c>
      <c r="E126" s="463">
        <v>72</v>
      </c>
      <c r="F126" s="454"/>
      <c r="G126" s="466">
        <v>4.0860000000000003</v>
      </c>
      <c r="H126" s="458">
        <f t="shared" si="10"/>
        <v>588.38</v>
      </c>
      <c r="I126" s="458">
        <f t="shared" si="11"/>
        <v>727.18</v>
      </c>
    </row>
    <row r="127" spans="1:9" s="451" customFormat="1" x14ac:dyDescent="0.25">
      <c r="A127" s="391" t="s">
        <v>23</v>
      </c>
      <c r="B127" s="465">
        <v>1</v>
      </c>
      <c r="C127" s="465">
        <f t="shared" si="7"/>
        <v>180</v>
      </c>
      <c r="D127" s="465">
        <v>160</v>
      </c>
      <c r="E127" s="463">
        <v>20</v>
      </c>
      <c r="F127" s="454"/>
      <c r="G127" s="466">
        <v>4.0860000000000003</v>
      </c>
      <c r="H127" s="458">
        <f t="shared" si="10"/>
        <v>163.44</v>
      </c>
      <c r="I127" s="458">
        <f t="shared" si="11"/>
        <v>202</v>
      </c>
    </row>
    <row r="128" spans="1:9" s="451" customFormat="1" x14ac:dyDescent="0.25">
      <c r="A128" s="391" t="s">
        <v>23</v>
      </c>
      <c r="B128" s="465">
        <v>1</v>
      </c>
      <c r="C128" s="465">
        <f t="shared" si="7"/>
        <v>184</v>
      </c>
      <c r="D128" s="465">
        <v>160</v>
      </c>
      <c r="E128" s="463">
        <v>24</v>
      </c>
      <c r="F128" s="454"/>
      <c r="G128" s="466">
        <v>4.0860000000000003</v>
      </c>
      <c r="H128" s="458">
        <f>ROUND(E128*G128*2,2)-0.01</f>
        <v>196.12</v>
      </c>
      <c r="I128" s="458">
        <f t="shared" si="11"/>
        <v>242.38</v>
      </c>
    </row>
    <row r="129" spans="1:9" s="451" customFormat="1" x14ac:dyDescent="0.25">
      <c r="A129" s="391" t="s">
        <v>23</v>
      </c>
      <c r="B129" s="465">
        <v>1</v>
      </c>
      <c r="C129" s="465">
        <f t="shared" si="7"/>
        <v>224</v>
      </c>
      <c r="D129" s="465">
        <v>160</v>
      </c>
      <c r="E129" s="463">
        <v>64</v>
      </c>
      <c r="F129" s="454"/>
      <c r="G129" s="466">
        <v>4.0860000000000003</v>
      </c>
      <c r="H129" s="458">
        <f>ROUND(E129*G129*2,2)-0.01</f>
        <v>523</v>
      </c>
      <c r="I129" s="458">
        <f t="shared" si="11"/>
        <v>646.38</v>
      </c>
    </row>
    <row r="130" spans="1:9" s="451" customFormat="1" x14ac:dyDescent="0.25">
      <c r="A130" s="391" t="s">
        <v>23</v>
      </c>
      <c r="B130" s="465">
        <v>1</v>
      </c>
      <c r="C130" s="465">
        <f t="shared" si="7"/>
        <v>208</v>
      </c>
      <c r="D130" s="465">
        <v>160</v>
      </c>
      <c r="E130" s="463">
        <v>48</v>
      </c>
      <c r="F130" s="454"/>
      <c r="G130" s="466">
        <v>4.0860000000000003</v>
      </c>
      <c r="H130" s="458">
        <f t="shared" si="10"/>
        <v>392.26</v>
      </c>
      <c r="I130" s="458">
        <f t="shared" si="11"/>
        <v>484.79</v>
      </c>
    </row>
    <row r="131" spans="1:9" s="451" customFormat="1" x14ac:dyDescent="0.25">
      <c r="A131" s="391" t="s">
        <v>23</v>
      </c>
      <c r="B131" s="465">
        <v>1</v>
      </c>
      <c r="C131" s="465">
        <f t="shared" si="7"/>
        <v>180</v>
      </c>
      <c r="D131" s="465">
        <v>160</v>
      </c>
      <c r="E131" s="463">
        <v>20</v>
      </c>
      <c r="F131" s="454"/>
      <c r="G131" s="466">
        <v>4.0860000000000003</v>
      </c>
      <c r="H131" s="458">
        <f t="shared" si="10"/>
        <v>163.44</v>
      </c>
      <c r="I131" s="458">
        <f t="shared" si="11"/>
        <v>202</v>
      </c>
    </row>
    <row r="132" spans="1:9" s="451" customFormat="1" x14ac:dyDescent="0.25">
      <c r="A132" s="391" t="s">
        <v>23</v>
      </c>
      <c r="B132" s="465">
        <v>1</v>
      </c>
      <c r="C132" s="465">
        <f t="shared" si="7"/>
        <v>168</v>
      </c>
      <c r="D132" s="465">
        <v>160</v>
      </c>
      <c r="E132" s="463">
        <v>8</v>
      </c>
      <c r="F132" s="454"/>
      <c r="G132" s="466">
        <v>4.0860000000000003</v>
      </c>
      <c r="H132" s="458">
        <f t="shared" si="10"/>
        <v>65.38</v>
      </c>
      <c r="I132" s="458">
        <f>ROUND(H132*1.2077,2)</f>
        <v>78.959999999999994</v>
      </c>
    </row>
    <row r="133" spans="1:9" s="451" customFormat="1" x14ac:dyDescent="0.25">
      <c r="A133" s="391" t="s">
        <v>23</v>
      </c>
      <c r="B133" s="465">
        <v>1</v>
      </c>
      <c r="C133" s="465">
        <f t="shared" si="7"/>
        <v>244</v>
      </c>
      <c r="D133" s="465">
        <v>160</v>
      </c>
      <c r="E133" s="463">
        <v>84</v>
      </c>
      <c r="F133" s="454"/>
      <c r="G133" s="466">
        <v>4.0860000000000003</v>
      </c>
      <c r="H133" s="458">
        <f>ROUND(E133*G133*2,2)-0.01</f>
        <v>686.44</v>
      </c>
      <c r="I133" s="458">
        <f t="shared" si="11"/>
        <v>848.37</v>
      </c>
    </row>
    <row r="134" spans="1:9" s="451" customFormat="1" x14ac:dyDescent="0.25">
      <c r="A134" s="391" t="s">
        <v>23</v>
      </c>
      <c r="B134" s="465">
        <v>1</v>
      </c>
      <c r="C134" s="465">
        <f t="shared" si="7"/>
        <v>184</v>
      </c>
      <c r="D134" s="465">
        <v>160</v>
      </c>
      <c r="E134" s="463">
        <v>24</v>
      </c>
      <c r="F134" s="454"/>
      <c r="G134" s="466">
        <v>4.0860000000000003</v>
      </c>
      <c r="H134" s="458">
        <f>ROUND(E134*G134*2,2)-0.01</f>
        <v>196.12</v>
      </c>
      <c r="I134" s="458">
        <f t="shared" si="11"/>
        <v>242.38</v>
      </c>
    </row>
    <row r="135" spans="1:9" s="451" customFormat="1" x14ac:dyDescent="0.25">
      <c r="A135" s="391" t="s">
        <v>23</v>
      </c>
      <c r="B135" s="465">
        <v>1</v>
      </c>
      <c r="C135" s="465">
        <f t="shared" si="7"/>
        <v>164</v>
      </c>
      <c r="D135" s="465">
        <v>160</v>
      </c>
      <c r="E135" s="463">
        <v>4</v>
      </c>
      <c r="F135" s="454"/>
      <c r="G135" s="466">
        <v>4.085</v>
      </c>
      <c r="H135" s="458">
        <f t="shared" si="10"/>
        <v>32.68</v>
      </c>
      <c r="I135" s="458">
        <f t="shared" si="11"/>
        <v>40.39</v>
      </c>
    </row>
    <row r="136" spans="1:9" s="451" customFormat="1" x14ac:dyDescent="0.25">
      <c r="A136" s="391" t="s">
        <v>23</v>
      </c>
      <c r="B136" s="465">
        <v>1</v>
      </c>
      <c r="C136" s="465">
        <f t="shared" si="7"/>
        <v>164</v>
      </c>
      <c r="D136" s="465">
        <v>160</v>
      </c>
      <c r="E136" s="463">
        <v>4</v>
      </c>
      <c r="F136" s="454"/>
      <c r="G136" s="466">
        <v>4.085</v>
      </c>
      <c r="H136" s="458">
        <f t="shared" si="10"/>
        <v>32.68</v>
      </c>
      <c r="I136" s="458">
        <f t="shared" si="11"/>
        <v>40.39</v>
      </c>
    </row>
    <row r="137" spans="1:9" s="451" customFormat="1" x14ac:dyDescent="0.25">
      <c r="A137" s="391" t="s">
        <v>23</v>
      </c>
      <c r="B137" s="465">
        <v>1</v>
      </c>
      <c r="C137" s="465">
        <f t="shared" si="7"/>
        <v>180</v>
      </c>
      <c r="D137" s="465">
        <v>160</v>
      </c>
      <c r="E137" s="463">
        <v>20</v>
      </c>
      <c r="F137" s="467"/>
      <c r="G137" s="466">
        <v>4.0860000000000003</v>
      </c>
      <c r="H137" s="458">
        <f t="shared" si="10"/>
        <v>163.44</v>
      </c>
      <c r="I137" s="458">
        <f t="shared" si="11"/>
        <v>202</v>
      </c>
    </row>
    <row r="138" spans="1:9" s="451" customFormat="1" x14ac:dyDescent="0.25">
      <c r="A138" s="391" t="s">
        <v>23</v>
      </c>
      <c r="B138" s="465">
        <v>1</v>
      </c>
      <c r="C138" s="465">
        <f t="shared" si="7"/>
        <v>172</v>
      </c>
      <c r="D138" s="465">
        <v>160</v>
      </c>
      <c r="E138" s="463">
        <v>12</v>
      </c>
      <c r="F138" s="467"/>
      <c r="G138" s="466">
        <v>4.0860000000000003</v>
      </c>
      <c r="H138" s="458">
        <f t="shared" si="10"/>
        <v>98.06</v>
      </c>
      <c r="I138" s="458">
        <f>ROUND(H138*1.2077,2)</f>
        <v>118.43</v>
      </c>
    </row>
    <row r="139" spans="1:9" s="451" customFormat="1" x14ac:dyDescent="0.25">
      <c r="A139" s="391" t="s">
        <v>23</v>
      </c>
      <c r="B139" s="465">
        <v>1</v>
      </c>
      <c r="C139" s="465">
        <f t="shared" si="7"/>
        <v>192</v>
      </c>
      <c r="D139" s="465">
        <v>160</v>
      </c>
      <c r="E139" s="463">
        <v>32</v>
      </c>
      <c r="F139" s="467"/>
      <c r="G139" s="466">
        <v>4.0860000000000003</v>
      </c>
      <c r="H139" s="458">
        <f t="shared" si="10"/>
        <v>261.5</v>
      </c>
      <c r="I139" s="458">
        <f t="shared" si="11"/>
        <v>323.19</v>
      </c>
    </row>
    <row r="140" spans="1:9" s="451" customFormat="1" x14ac:dyDescent="0.25">
      <c r="A140" s="391" t="s">
        <v>23</v>
      </c>
      <c r="B140" s="465">
        <v>1</v>
      </c>
      <c r="C140" s="465">
        <f t="shared" si="7"/>
        <v>176</v>
      </c>
      <c r="D140" s="465">
        <v>160</v>
      </c>
      <c r="E140" s="463">
        <v>16</v>
      </c>
      <c r="F140" s="467"/>
      <c r="G140" s="466">
        <v>4.0860000000000003</v>
      </c>
      <c r="H140" s="458">
        <f>ROUND(E140*G140*2,2)+0.01</f>
        <v>130.76</v>
      </c>
      <c r="I140" s="458">
        <f t="shared" si="11"/>
        <v>161.61000000000001</v>
      </c>
    </row>
    <row r="141" spans="1:9" s="451" customFormat="1" x14ac:dyDescent="0.25">
      <c r="A141" s="391" t="s">
        <v>23</v>
      </c>
      <c r="B141" s="465">
        <v>1</v>
      </c>
      <c r="C141" s="465">
        <f t="shared" si="7"/>
        <v>200</v>
      </c>
      <c r="D141" s="465">
        <v>160</v>
      </c>
      <c r="E141" s="463">
        <v>40</v>
      </c>
      <c r="F141" s="467"/>
      <c r="G141" s="466">
        <v>4.0860000000000003</v>
      </c>
      <c r="H141" s="458">
        <f t="shared" si="10"/>
        <v>326.88</v>
      </c>
      <c r="I141" s="458">
        <f t="shared" si="11"/>
        <v>403.99</v>
      </c>
    </row>
    <row r="142" spans="1:9" s="451" customFormat="1" x14ac:dyDescent="0.25">
      <c r="A142" s="391" t="s">
        <v>23</v>
      </c>
      <c r="B142" s="465">
        <v>1</v>
      </c>
      <c r="C142" s="465">
        <f t="shared" si="7"/>
        <v>184</v>
      </c>
      <c r="D142" s="465">
        <v>160</v>
      </c>
      <c r="E142" s="463">
        <v>24</v>
      </c>
      <c r="F142" s="467"/>
      <c r="G142" s="466">
        <v>4.0860000000000003</v>
      </c>
      <c r="H142" s="458">
        <f>ROUND(E142*G142*2,2)-0.01</f>
        <v>196.12</v>
      </c>
      <c r="I142" s="458">
        <f>ROUND(H142*1.2077,2)</f>
        <v>236.85</v>
      </c>
    </row>
    <row r="143" spans="1:9" s="451" customFormat="1" x14ac:dyDescent="0.25">
      <c r="A143" s="391" t="s">
        <v>23</v>
      </c>
      <c r="B143" s="465">
        <v>1</v>
      </c>
      <c r="C143" s="465">
        <f t="shared" si="7"/>
        <v>216</v>
      </c>
      <c r="D143" s="465">
        <v>160</v>
      </c>
      <c r="E143" s="463">
        <v>56</v>
      </c>
      <c r="F143" s="467"/>
      <c r="G143" s="466">
        <v>4.0860000000000003</v>
      </c>
      <c r="H143" s="458">
        <f>ROUND(E143*G143*2,2)+0.01</f>
        <v>457.64</v>
      </c>
      <c r="I143" s="458">
        <f t="shared" si="11"/>
        <v>565.6</v>
      </c>
    </row>
    <row r="144" spans="1:9" s="451" customFormat="1" x14ac:dyDescent="0.25">
      <c r="A144" s="391" t="s">
        <v>23</v>
      </c>
      <c r="B144" s="465">
        <v>1</v>
      </c>
      <c r="C144" s="465">
        <f t="shared" si="7"/>
        <v>184</v>
      </c>
      <c r="D144" s="465">
        <v>160</v>
      </c>
      <c r="E144" s="463">
        <v>24</v>
      </c>
      <c r="F144" s="467"/>
      <c r="G144" s="466">
        <v>4.0860000000000003</v>
      </c>
      <c r="H144" s="458">
        <f>ROUND(E144*G144*2,2)-0.01</f>
        <v>196.12</v>
      </c>
      <c r="I144" s="458">
        <f t="shared" si="11"/>
        <v>242.38</v>
      </c>
    </row>
    <row r="145" spans="1:9" s="451" customFormat="1" x14ac:dyDescent="0.25">
      <c r="A145" s="391" t="s">
        <v>23</v>
      </c>
      <c r="B145" s="465">
        <v>1</v>
      </c>
      <c r="C145" s="465">
        <f t="shared" ref="C145:C171" si="12">D145+E145</f>
        <v>248</v>
      </c>
      <c r="D145" s="465">
        <v>160</v>
      </c>
      <c r="E145" s="463">
        <v>88</v>
      </c>
      <c r="F145" s="467"/>
      <c r="G145" s="466">
        <v>4.0860000000000003</v>
      </c>
      <c r="H145" s="458">
        <f t="shared" si="10"/>
        <v>719.14</v>
      </c>
      <c r="I145" s="458">
        <f>ROUND(H145*1.2077,2)</f>
        <v>868.51</v>
      </c>
    </row>
    <row r="146" spans="1:9" s="451" customFormat="1" x14ac:dyDescent="0.25">
      <c r="A146" s="391" t="s">
        <v>23</v>
      </c>
      <c r="B146" s="465">
        <v>1</v>
      </c>
      <c r="C146" s="465">
        <f t="shared" si="12"/>
        <v>184</v>
      </c>
      <c r="D146" s="465">
        <v>160</v>
      </c>
      <c r="E146" s="463">
        <v>24</v>
      </c>
      <c r="F146" s="467"/>
      <c r="G146" s="466">
        <v>4.0860000000000003</v>
      </c>
      <c r="H146" s="458">
        <f>ROUND(E146*G146*2,2)-0.01</f>
        <v>196.12</v>
      </c>
      <c r="I146" s="458">
        <f>ROUND(H146*1.2077,2)</f>
        <v>236.85</v>
      </c>
    </row>
    <row r="147" spans="1:9" x14ac:dyDescent="0.25">
      <c r="A147" s="391" t="s">
        <v>23</v>
      </c>
      <c r="B147" s="465">
        <v>1</v>
      </c>
      <c r="C147" s="465">
        <f t="shared" si="12"/>
        <v>168</v>
      </c>
      <c r="D147" s="465">
        <v>160</v>
      </c>
      <c r="E147" s="463">
        <v>8</v>
      </c>
      <c r="F147" s="467"/>
      <c r="G147" s="466">
        <v>4.0860000000000003</v>
      </c>
      <c r="H147" s="458">
        <f t="shared" si="10"/>
        <v>65.38</v>
      </c>
      <c r="I147" s="458">
        <f t="shared" si="11"/>
        <v>80.8</v>
      </c>
    </row>
    <row r="148" spans="1:9" x14ac:dyDescent="0.25">
      <c r="A148" s="391" t="s">
        <v>23</v>
      </c>
      <c r="B148" s="465">
        <v>1</v>
      </c>
      <c r="C148" s="465">
        <f t="shared" si="12"/>
        <v>168</v>
      </c>
      <c r="D148" s="465">
        <v>160</v>
      </c>
      <c r="E148" s="463">
        <v>8</v>
      </c>
      <c r="F148" s="467"/>
      <c r="G148" s="466">
        <v>4.0860000000000003</v>
      </c>
      <c r="H148" s="458">
        <f t="shared" si="10"/>
        <v>65.38</v>
      </c>
      <c r="I148" s="458">
        <f t="shared" si="11"/>
        <v>80.8</v>
      </c>
    </row>
    <row r="149" spans="1:9" x14ac:dyDescent="0.25">
      <c r="A149" s="391" t="s">
        <v>23</v>
      </c>
      <c r="B149" s="465">
        <v>1</v>
      </c>
      <c r="C149" s="465">
        <f t="shared" si="12"/>
        <v>168</v>
      </c>
      <c r="D149" s="465">
        <v>160</v>
      </c>
      <c r="E149" s="463">
        <v>8</v>
      </c>
      <c r="F149" s="467"/>
      <c r="G149" s="466">
        <v>4.0860000000000003</v>
      </c>
      <c r="H149" s="458">
        <f t="shared" si="10"/>
        <v>65.38</v>
      </c>
      <c r="I149" s="458">
        <f t="shared" si="11"/>
        <v>80.8</v>
      </c>
    </row>
    <row r="150" spans="1:9" x14ac:dyDescent="0.25">
      <c r="A150" s="391" t="s">
        <v>23</v>
      </c>
      <c r="B150" s="465">
        <v>1</v>
      </c>
      <c r="C150" s="465">
        <f t="shared" si="12"/>
        <v>168</v>
      </c>
      <c r="D150" s="465">
        <v>160</v>
      </c>
      <c r="E150" s="463">
        <v>8</v>
      </c>
      <c r="F150" s="467"/>
      <c r="G150" s="466">
        <v>4.0860000000000003</v>
      </c>
      <c r="H150" s="458">
        <f t="shared" si="10"/>
        <v>65.38</v>
      </c>
      <c r="I150" s="458">
        <f t="shared" si="11"/>
        <v>80.8</v>
      </c>
    </row>
    <row r="151" spans="1:9" x14ac:dyDescent="0.25">
      <c r="A151" s="391" t="s">
        <v>23</v>
      </c>
      <c r="B151" s="465">
        <v>1</v>
      </c>
      <c r="C151" s="465">
        <f t="shared" si="12"/>
        <v>192</v>
      </c>
      <c r="D151" s="465">
        <v>160</v>
      </c>
      <c r="E151" s="463">
        <v>32</v>
      </c>
      <c r="F151" s="467"/>
      <c r="G151" s="466">
        <v>4.0860000000000003</v>
      </c>
      <c r="H151" s="458">
        <f t="shared" si="10"/>
        <v>261.5</v>
      </c>
      <c r="I151" s="458">
        <f t="shared" si="11"/>
        <v>323.19</v>
      </c>
    </row>
    <row r="152" spans="1:9" x14ac:dyDescent="0.25">
      <c r="A152" s="391" t="s">
        <v>23</v>
      </c>
      <c r="B152" s="465">
        <v>1</v>
      </c>
      <c r="C152" s="465">
        <f t="shared" si="12"/>
        <v>176</v>
      </c>
      <c r="D152" s="465">
        <v>160</v>
      </c>
      <c r="E152" s="463">
        <v>16</v>
      </c>
      <c r="F152" s="467"/>
      <c r="G152" s="466">
        <v>4.0860000000000003</v>
      </c>
      <c r="H152" s="458">
        <f>ROUND(E152*G152*2,2)+0.01</f>
        <v>130.76</v>
      </c>
      <c r="I152" s="458">
        <f>ROUND(H152*1.2077,2)</f>
        <v>157.91999999999999</v>
      </c>
    </row>
    <row r="153" spans="1:9" x14ac:dyDescent="0.25">
      <c r="A153" s="391" t="s">
        <v>23</v>
      </c>
      <c r="B153" s="465">
        <v>1</v>
      </c>
      <c r="C153" s="465">
        <f t="shared" si="12"/>
        <v>180</v>
      </c>
      <c r="D153" s="465">
        <v>160</v>
      </c>
      <c r="E153" s="463">
        <v>20</v>
      </c>
      <c r="F153" s="467"/>
      <c r="G153" s="466">
        <v>4.0860000000000003</v>
      </c>
      <c r="H153" s="458">
        <f t="shared" si="10"/>
        <v>163.44</v>
      </c>
      <c r="I153" s="458">
        <f>ROUND(H153*1.2077,2)</f>
        <v>197.39</v>
      </c>
    </row>
    <row r="154" spans="1:9" x14ac:dyDescent="0.25">
      <c r="A154" s="391" t="s">
        <v>23</v>
      </c>
      <c r="B154" s="465">
        <v>1</v>
      </c>
      <c r="C154" s="465">
        <f t="shared" si="12"/>
        <v>168</v>
      </c>
      <c r="D154" s="465">
        <v>160</v>
      </c>
      <c r="E154" s="463">
        <v>8</v>
      </c>
      <c r="F154" s="467"/>
      <c r="G154" s="466">
        <v>4.0860000000000003</v>
      </c>
      <c r="H154" s="458">
        <f t="shared" si="10"/>
        <v>65.38</v>
      </c>
      <c r="I154" s="458">
        <f t="shared" si="11"/>
        <v>80.8</v>
      </c>
    </row>
    <row r="155" spans="1:9" x14ac:dyDescent="0.25">
      <c r="A155" s="391" t="s">
        <v>23</v>
      </c>
      <c r="B155" s="465">
        <v>1</v>
      </c>
      <c r="C155" s="465">
        <f t="shared" si="12"/>
        <v>240</v>
      </c>
      <c r="D155" s="465">
        <v>160</v>
      </c>
      <c r="E155" s="463">
        <v>80</v>
      </c>
      <c r="F155" s="467"/>
      <c r="G155" s="466">
        <v>4.0860000000000003</v>
      </c>
      <c r="H155" s="458">
        <f t="shared" si="10"/>
        <v>653.76</v>
      </c>
      <c r="I155" s="458">
        <f t="shared" si="11"/>
        <v>807.98</v>
      </c>
    </row>
    <row r="156" spans="1:9" x14ac:dyDescent="0.25">
      <c r="A156" s="391" t="s">
        <v>23</v>
      </c>
      <c r="B156" s="465">
        <v>1</v>
      </c>
      <c r="C156" s="465">
        <f t="shared" si="12"/>
        <v>200</v>
      </c>
      <c r="D156" s="465">
        <v>160</v>
      </c>
      <c r="E156" s="463">
        <v>40</v>
      </c>
      <c r="F156" s="467"/>
      <c r="G156" s="466">
        <v>4.0860000000000003</v>
      </c>
      <c r="H156" s="458">
        <f t="shared" si="10"/>
        <v>326.88</v>
      </c>
      <c r="I156" s="458">
        <f>ROUND(H156*1.2077,2)</f>
        <v>394.77</v>
      </c>
    </row>
    <row r="157" spans="1:9" x14ac:dyDescent="0.25">
      <c r="A157" s="391" t="s">
        <v>23</v>
      </c>
      <c r="B157" s="465">
        <v>1</v>
      </c>
      <c r="C157" s="465">
        <f t="shared" si="12"/>
        <v>192</v>
      </c>
      <c r="D157" s="465">
        <v>160</v>
      </c>
      <c r="E157" s="463">
        <v>32</v>
      </c>
      <c r="F157" s="467"/>
      <c r="G157" s="466">
        <v>4.0860000000000003</v>
      </c>
      <c r="H157" s="458">
        <f t="shared" si="10"/>
        <v>261.5</v>
      </c>
      <c r="I157" s="458">
        <f t="shared" si="11"/>
        <v>323.19</v>
      </c>
    </row>
    <row r="158" spans="1:9" x14ac:dyDescent="0.25">
      <c r="A158" s="391" t="s">
        <v>23</v>
      </c>
      <c r="B158" s="465">
        <v>1</v>
      </c>
      <c r="C158" s="465">
        <f t="shared" si="12"/>
        <v>176</v>
      </c>
      <c r="D158" s="465">
        <v>160</v>
      </c>
      <c r="E158" s="463">
        <v>16</v>
      </c>
      <c r="F158" s="467"/>
      <c r="G158" s="466">
        <v>4.0860000000000003</v>
      </c>
      <c r="H158" s="458">
        <f>ROUND(E158*G158*2,2)+0.01</f>
        <v>130.76</v>
      </c>
      <c r="I158" s="458">
        <f t="shared" si="11"/>
        <v>161.61000000000001</v>
      </c>
    </row>
    <row r="159" spans="1:9" x14ac:dyDescent="0.25">
      <c r="A159" s="391" t="s">
        <v>23</v>
      </c>
      <c r="B159" s="465">
        <v>1</v>
      </c>
      <c r="C159" s="465">
        <f t="shared" si="12"/>
        <v>176</v>
      </c>
      <c r="D159" s="465">
        <v>160</v>
      </c>
      <c r="E159" s="463">
        <v>16</v>
      </c>
      <c r="F159" s="467"/>
      <c r="G159" s="466">
        <v>4.0860000000000003</v>
      </c>
      <c r="H159" s="458">
        <f>ROUND(E159*G159*2,2)+0.01</f>
        <v>130.76</v>
      </c>
      <c r="I159" s="458">
        <f t="shared" si="11"/>
        <v>161.61000000000001</v>
      </c>
    </row>
    <row r="160" spans="1:9" x14ac:dyDescent="0.25">
      <c r="A160" s="391" t="s">
        <v>253</v>
      </c>
      <c r="B160" s="465">
        <v>1</v>
      </c>
      <c r="C160" s="465">
        <f t="shared" si="12"/>
        <v>176</v>
      </c>
      <c r="D160" s="465">
        <v>160</v>
      </c>
      <c r="E160" s="463">
        <v>16</v>
      </c>
      <c r="F160" s="467"/>
      <c r="G160" s="466">
        <v>4.3719999999999999</v>
      </c>
      <c r="H160" s="458">
        <f t="shared" si="10"/>
        <v>139.9</v>
      </c>
      <c r="I160" s="458">
        <f t="shared" si="11"/>
        <v>172.9</v>
      </c>
    </row>
    <row r="161" spans="1:9" x14ac:dyDescent="0.25">
      <c r="A161" s="391" t="s">
        <v>253</v>
      </c>
      <c r="B161" s="465">
        <v>1</v>
      </c>
      <c r="C161" s="465">
        <f t="shared" si="12"/>
        <v>168</v>
      </c>
      <c r="D161" s="465">
        <v>160</v>
      </c>
      <c r="E161" s="463">
        <v>8</v>
      </c>
      <c r="F161" s="467"/>
      <c r="G161" s="466">
        <v>4.3730000000000002</v>
      </c>
      <c r="H161" s="458">
        <f>ROUND(E161*G161*2,2)-0.01</f>
        <v>69.959999999999994</v>
      </c>
      <c r="I161" s="458">
        <f t="shared" si="11"/>
        <v>86.46</v>
      </c>
    </row>
    <row r="162" spans="1:9" x14ac:dyDescent="0.25">
      <c r="A162" s="391" t="s">
        <v>253</v>
      </c>
      <c r="B162" s="465">
        <v>1</v>
      </c>
      <c r="C162" s="465">
        <f t="shared" si="12"/>
        <v>168</v>
      </c>
      <c r="D162" s="465">
        <v>160</v>
      </c>
      <c r="E162" s="463">
        <v>8</v>
      </c>
      <c r="F162" s="467"/>
      <c r="G162" s="466">
        <v>4.3730000000000002</v>
      </c>
      <c r="H162" s="458">
        <f>ROUND(E162*G162*2,2)-0.01</f>
        <v>69.959999999999994</v>
      </c>
      <c r="I162" s="458">
        <f t="shared" si="11"/>
        <v>86.46</v>
      </c>
    </row>
    <row r="163" spans="1:9" x14ac:dyDescent="0.25">
      <c r="A163" s="391" t="s">
        <v>23</v>
      </c>
      <c r="B163" s="465">
        <v>1</v>
      </c>
      <c r="C163" s="465">
        <f t="shared" si="12"/>
        <v>176</v>
      </c>
      <c r="D163" s="465">
        <v>160</v>
      </c>
      <c r="E163" s="463">
        <v>16</v>
      </c>
      <c r="F163" s="467"/>
      <c r="G163" s="466">
        <v>4.0860000000000003</v>
      </c>
      <c r="H163" s="458">
        <f>ROUND(E163*G163*2,2)+0.01</f>
        <v>130.76</v>
      </c>
      <c r="I163" s="458">
        <f t="shared" si="11"/>
        <v>161.61000000000001</v>
      </c>
    </row>
    <row r="164" spans="1:9" x14ac:dyDescent="0.25">
      <c r="A164" s="391" t="s">
        <v>23</v>
      </c>
      <c r="B164" s="465">
        <v>1</v>
      </c>
      <c r="C164" s="465">
        <f t="shared" si="12"/>
        <v>168</v>
      </c>
      <c r="D164" s="465">
        <v>160</v>
      </c>
      <c r="E164" s="463">
        <v>8</v>
      </c>
      <c r="F164" s="467"/>
      <c r="G164" s="466">
        <v>4.0860000000000003</v>
      </c>
      <c r="H164" s="458">
        <f t="shared" si="10"/>
        <v>65.38</v>
      </c>
      <c r="I164" s="458">
        <f t="shared" si="11"/>
        <v>80.8</v>
      </c>
    </row>
    <row r="165" spans="1:9" x14ac:dyDescent="0.25">
      <c r="A165" s="391" t="s">
        <v>23</v>
      </c>
      <c r="B165" s="465">
        <v>1</v>
      </c>
      <c r="C165" s="465">
        <f t="shared" si="12"/>
        <v>172</v>
      </c>
      <c r="D165" s="465">
        <v>160</v>
      </c>
      <c r="E165" s="463">
        <v>12</v>
      </c>
      <c r="F165" s="467"/>
      <c r="G165" s="466">
        <v>4.0860000000000003</v>
      </c>
      <c r="H165" s="458">
        <f t="shared" si="10"/>
        <v>98.06</v>
      </c>
      <c r="I165" s="458">
        <f t="shared" si="11"/>
        <v>121.19</v>
      </c>
    </row>
    <row r="166" spans="1:9" x14ac:dyDescent="0.25">
      <c r="A166" s="391" t="s">
        <v>23</v>
      </c>
      <c r="B166" s="465">
        <v>1</v>
      </c>
      <c r="C166" s="465">
        <f t="shared" si="12"/>
        <v>176</v>
      </c>
      <c r="D166" s="465">
        <v>160</v>
      </c>
      <c r="E166" s="463">
        <v>16</v>
      </c>
      <c r="F166" s="467"/>
      <c r="G166" s="466">
        <v>4.0860000000000003</v>
      </c>
      <c r="H166" s="458">
        <f>ROUND(E166*G166*2,2)+0.01</f>
        <v>130.76</v>
      </c>
      <c r="I166" s="458">
        <f t="shared" si="11"/>
        <v>161.61000000000001</v>
      </c>
    </row>
    <row r="167" spans="1:9" x14ac:dyDescent="0.25">
      <c r="A167" s="391" t="s">
        <v>23</v>
      </c>
      <c r="B167" s="465">
        <v>1</v>
      </c>
      <c r="C167" s="465">
        <f t="shared" si="12"/>
        <v>168</v>
      </c>
      <c r="D167" s="465">
        <v>160</v>
      </c>
      <c r="E167" s="463">
        <v>8</v>
      </c>
      <c r="F167" s="467"/>
      <c r="G167" s="466">
        <v>4.0860000000000003</v>
      </c>
      <c r="H167" s="458">
        <f t="shared" si="10"/>
        <v>65.38</v>
      </c>
      <c r="I167" s="458">
        <f t="shared" si="11"/>
        <v>80.8</v>
      </c>
    </row>
    <row r="168" spans="1:9" x14ac:dyDescent="0.25">
      <c r="A168" s="391" t="s">
        <v>23</v>
      </c>
      <c r="B168" s="465">
        <v>1</v>
      </c>
      <c r="C168" s="465">
        <f t="shared" si="12"/>
        <v>168</v>
      </c>
      <c r="D168" s="465">
        <v>160</v>
      </c>
      <c r="E168" s="463">
        <v>8</v>
      </c>
      <c r="F168" s="467"/>
      <c r="G168" s="466">
        <v>4.0860000000000003</v>
      </c>
      <c r="H168" s="458">
        <f t="shared" si="10"/>
        <v>65.38</v>
      </c>
      <c r="I168" s="458">
        <f t="shared" si="11"/>
        <v>80.8</v>
      </c>
    </row>
    <row r="169" spans="1:9" x14ac:dyDescent="0.25">
      <c r="A169" s="391" t="s">
        <v>23</v>
      </c>
      <c r="B169" s="465">
        <v>1</v>
      </c>
      <c r="C169" s="465">
        <f t="shared" si="12"/>
        <v>222</v>
      </c>
      <c r="D169" s="465">
        <v>160</v>
      </c>
      <c r="E169" s="463">
        <v>62</v>
      </c>
      <c r="F169" s="467"/>
      <c r="G169" s="466">
        <v>4.0860000000000003</v>
      </c>
      <c r="H169" s="458">
        <f t="shared" si="10"/>
        <v>506.66</v>
      </c>
      <c r="I169" s="458">
        <f t="shared" si="11"/>
        <v>626.17999999999995</v>
      </c>
    </row>
    <row r="170" spans="1:9" x14ac:dyDescent="0.25">
      <c r="A170" s="391" t="s">
        <v>23</v>
      </c>
      <c r="B170" s="465">
        <v>1</v>
      </c>
      <c r="C170" s="465">
        <f t="shared" si="12"/>
        <v>192</v>
      </c>
      <c r="D170" s="465">
        <v>160</v>
      </c>
      <c r="E170" s="463">
        <v>32</v>
      </c>
      <c r="F170" s="467"/>
      <c r="G170" s="466">
        <v>4.0860000000000003</v>
      </c>
      <c r="H170" s="458">
        <f t="shared" si="10"/>
        <v>261.5</v>
      </c>
      <c r="I170" s="458">
        <f t="shared" si="11"/>
        <v>323.19</v>
      </c>
    </row>
    <row r="171" spans="1:9" x14ac:dyDescent="0.25">
      <c r="A171" s="391" t="s">
        <v>23</v>
      </c>
      <c r="B171" s="465">
        <v>1</v>
      </c>
      <c r="C171" s="465">
        <f t="shared" si="12"/>
        <v>170</v>
      </c>
      <c r="D171" s="465">
        <v>160</v>
      </c>
      <c r="E171" s="463">
        <v>10</v>
      </c>
      <c r="F171" s="467"/>
      <c r="G171" s="466">
        <v>4.0860000000000003</v>
      </c>
      <c r="H171" s="458">
        <f t="shared" si="10"/>
        <v>81.72</v>
      </c>
      <c r="I171" s="458">
        <f t="shared" si="11"/>
        <v>101</v>
      </c>
    </row>
    <row r="172" spans="1:9" x14ac:dyDescent="0.25">
      <c r="B172" s="459"/>
      <c r="C172" s="459"/>
      <c r="D172" s="459"/>
      <c r="E172" s="459"/>
      <c r="F172" s="460"/>
      <c r="G172" s="460"/>
      <c r="H172" s="460"/>
      <c r="I172" s="460"/>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49" orientation="landscape"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F73FE4-4327-465E-A088-AD05A723C365}">
  <sheetPr>
    <tabColor theme="7" tint="0.59999389629810485"/>
  </sheetPr>
  <dimension ref="A1:I84"/>
  <sheetViews>
    <sheetView zoomScale="89" zoomScaleNormal="89" workbookViewId="0">
      <selection activeCell="H1" sqref="H1:I1"/>
    </sheetView>
  </sheetViews>
  <sheetFormatPr defaultColWidth="9.140625" defaultRowHeight="17.25" x14ac:dyDescent="0.3"/>
  <cols>
    <col min="1" max="1" width="42.7109375" style="126" customWidth="1"/>
    <col min="2" max="2" width="15.28515625" style="127" customWidth="1"/>
    <col min="3" max="3" width="14.5703125" style="127" customWidth="1"/>
    <col min="4" max="4" width="14.7109375" style="127" customWidth="1"/>
    <col min="5" max="5" width="18.42578125" style="127" customWidth="1"/>
    <col min="6" max="6" width="15.28515625" style="127" customWidth="1"/>
    <col min="7" max="7" width="20.140625" style="127" customWidth="1"/>
    <col min="8" max="8" width="23.42578125" style="127" customWidth="1"/>
    <col min="9" max="9" width="17.7109375" style="127" customWidth="1"/>
    <col min="10" max="16384" width="9.140625" style="126"/>
  </cols>
  <sheetData>
    <row r="1" spans="1:9" x14ac:dyDescent="0.3">
      <c r="H1" s="610" t="s">
        <v>924</v>
      </c>
      <c r="I1" s="610"/>
    </row>
    <row r="2" spans="1:9" s="128" customFormat="1" ht="39.75" customHeight="1" x14ac:dyDescent="0.3">
      <c r="A2" s="611" t="s">
        <v>13</v>
      </c>
      <c r="B2" s="611"/>
      <c r="C2" s="611"/>
      <c r="D2" s="611"/>
      <c r="E2" s="611"/>
      <c r="F2" s="611"/>
      <c r="G2" s="611"/>
      <c r="H2" s="611"/>
      <c r="I2" s="611"/>
    </row>
    <row r="4" spans="1:9" x14ac:dyDescent="0.3">
      <c r="A4" s="126" t="s">
        <v>865</v>
      </c>
    </row>
    <row r="5" spans="1:9" x14ac:dyDescent="0.3">
      <c r="A5" s="126" t="s">
        <v>866</v>
      </c>
    </row>
    <row r="6" spans="1:9" x14ac:dyDescent="0.3">
      <c r="B6" s="472"/>
      <c r="C6" s="472"/>
      <c r="D6" s="472"/>
      <c r="E6" s="473"/>
      <c r="F6" s="472"/>
      <c r="G6" s="472"/>
      <c r="H6" s="474"/>
      <c r="I6" s="472"/>
    </row>
    <row r="7" spans="1:9" ht="45.75" customHeight="1" x14ac:dyDescent="0.3">
      <c r="A7" s="612"/>
      <c r="B7" s="612" t="s">
        <v>6</v>
      </c>
      <c r="C7" s="613" t="s">
        <v>8</v>
      </c>
      <c r="D7" s="613"/>
      <c r="E7" s="613"/>
      <c r="F7" s="613" t="s">
        <v>4</v>
      </c>
      <c r="G7" s="613" t="s">
        <v>246</v>
      </c>
      <c r="H7" s="614" t="s">
        <v>9</v>
      </c>
      <c r="I7" s="615" t="s">
        <v>2</v>
      </c>
    </row>
    <row r="8" spans="1:9" ht="24" customHeight="1" x14ac:dyDescent="0.3">
      <c r="A8" s="612"/>
      <c r="B8" s="612"/>
      <c r="C8" s="616" t="s">
        <v>14</v>
      </c>
      <c r="D8" s="616" t="s">
        <v>247</v>
      </c>
      <c r="E8" s="613" t="s">
        <v>10</v>
      </c>
      <c r="F8" s="613"/>
      <c r="G8" s="613"/>
      <c r="H8" s="614"/>
      <c r="I8" s="615"/>
    </row>
    <row r="9" spans="1:9" ht="63.75" customHeight="1" x14ac:dyDescent="0.3">
      <c r="A9" s="612"/>
      <c r="B9" s="612"/>
      <c r="C9" s="617"/>
      <c r="D9" s="617"/>
      <c r="E9" s="613"/>
      <c r="F9" s="613"/>
      <c r="G9" s="613"/>
      <c r="H9" s="614"/>
      <c r="I9" s="615"/>
    </row>
    <row r="10" spans="1:9" x14ac:dyDescent="0.3">
      <c r="A10" s="129">
        <v>1</v>
      </c>
      <c r="B10" s="129">
        <v>6</v>
      </c>
      <c r="C10" s="129" t="s">
        <v>81</v>
      </c>
      <c r="D10" s="129">
        <v>8</v>
      </c>
      <c r="E10" s="129">
        <v>9</v>
      </c>
      <c r="F10" s="129">
        <v>11</v>
      </c>
      <c r="G10" s="129">
        <v>12</v>
      </c>
      <c r="H10" s="129">
        <v>13</v>
      </c>
      <c r="I10" s="129" t="s">
        <v>82</v>
      </c>
    </row>
    <row r="11" spans="1:9" s="128" customFormat="1" x14ac:dyDescent="0.3">
      <c r="A11" s="130" t="s">
        <v>0</v>
      </c>
      <c r="B11" s="131">
        <f>B12+B14+B30+B56</f>
        <v>68</v>
      </c>
      <c r="C11" s="131"/>
      <c r="D11" s="131"/>
      <c r="E11" s="131">
        <f>E12+E14+E30+E56</f>
        <v>1396</v>
      </c>
      <c r="F11" s="131"/>
      <c r="G11" s="131"/>
      <c r="H11" s="132">
        <f>H12+H14+H30+H56</f>
        <v>14074.94</v>
      </c>
      <c r="I11" s="132">
        <f>I12+I14+I30+I56</f>
        <v>17354.980000000003</v>
      </c>
    </row>
    <row r="12" spans="1:9" ht="37.5" customHeight="1" x14ac:dyDescent="0.3">
      <c r="A12" s="133" t="s">
        <v>16</v>
      </c>
      <c r="B12" s="134">
        <f>SUM(B13:B13)</f>
        <v>1</v>
      </c>
      <c r="C12" s="134"/>
      <c r="D12" s="134"/>
      <c r="E12" s="134">
        <f>SUM(E13:E13)</f>
        <v>24</v>
      </c>
      <c r="F12" s="134"/>
      <c r="G12" s="134"/>
      <c r="H12" s="135">
        <f>SUM(H13:H13)</f>
        <v>613.24</v>
      </c>
      <c r="I12" s="135">
        <f>SUM(I13:I13)</f>
        <v>757.9</v>
      </c>
    </row>
    <row r="13" spans="1:9" customFormat="1" x14ac:dyDescent="0.3">
      <c r="A13" s="136" t="s">
        <v>249</v>
      </c>
      <c r="B13" s="137">
        <v>1</v>
      </c>
      <c r="C13" s="137">
        <f t="shared" ref="C13" si="0">D13+E13</f>
        <v>184</v>
      </c>
      <c r="D13" s="138">
        <v>160</v>
      </c>
      <c r="E13" s="139">
        <v>24</v>
      </c>
      <c r="F13" s="140"/>
      <c r="G13" s="141">
        <v>12.7758</v>
      </c>
      <c r="H13" s="142">
        <f>ROUND(E13*G13*2,2)</f>
        <v>613.24</v>
      </c>
      <c r="I13" s="142">
        <f t="shared" ref="I13:I76" si="1">ROUND(H13*1.2359,2)</f>
        <v>757.9</v>
      </c>
    </row>
    <row r="14" spans="1:9" ht="49.5" customHeight="1" x14ac:dyDescent="0.3">
      <c r="A14" s="133" t="s">
        <v>17</v>
      </c>
      <c r="B14" s="134">
        <f>SUM(B15:B29)</f>
        <v>15</v>
      </c>
      <c r="C14" s="134"/>
      <c r="D14" s="134"/>
      <c r="E14" s="134">
        <f>SUM(E15:E29)</f>
        <v>296</v>
      </c>
      <c r="F14" s="134"/>
      <c r="G14" s="134"/>
      <c r="H14" s="135">
        <f>SUM(H15:H29)</f>
        <v>4125.4400000000005</v>
      </c>
      <c r="I14" s="135">
        <f>SUM(I15:I29)</f>
        <v>5086.0199999999995</v>
      </c>
    </row>
    <row r="15" spans="1:9" x14ac:dyDescent="0.3">
      <c r="A15" s="219" t="s">
        <v>250</v>
      </c>
      <c r="B15" s="220">
        <v>1</v>
      </c>
      <c r="C15" s="220">
        <f t="shared" ref="C15:C29" si="2">D15+E15</f>
        <v>184</v>
      </c>
      <c r="D15" s="220">
        <v>160</v>
      </c>
      <c r="E15" s="139">
        <v>24</v>
      </c>
      <c r="F15" s="143"/>
      <c r="G15" s="221">
        <v>6.9878999999999998</v>
      </c>
      <c r="H15" s="142">
        <f t="shared" ref="H15:H55" si="3">ROUND(E15*G15*2,2)</f>
        <v>335.42</v>
      </c>
      <c r="I15" s="142">
        <f t="shared" si="1"/>
        <v>414.55</v>
      </c>
    </row>
    <row r="16" spans="1:9" x14ac:dyDescent="0.3">
      <c r="A16" s="219" t="s">
        <v>250</v>
      </c>
      <c r="B16" s="220">
        <v>1</v>
      </c>
      <c r="C16" s="220">
        <f t="shared" si="2"/>
        <v>168</v>
      </c>
      <c r="D16" s="220">
        <v>160</v>
      </c>
      <c r="E16" s="139">
        <v>8</v>
      </c>
      <c r="F16" s="143"/>
      <c r="G16" s="221">
        <v>6.9874999999999998</v>
      </c>
      <c r="H16" s="142">
        <f t="shared" si="3"/>
        <v>111.8</v>
      </c>
      <c r="I16" s="142">
        <f t="shared" si="1"/>
        <v>138.16999999999999</v>
      </c>
    </row>
    <row r="17" spans="1:9" x14ac:dyDescent="0.3">
      <c r="A17" s="219" t="s">
        <v>250</v>
      </c>
      <c r="B17" s="220">
        <v>1</v>
      </c>
      <c r="C17" s="220">
        <f t="shared" si="2"/>
        <v>192</v>
      </c>
      <c r="D17" s="220">
        <v>160</v>
      </c>
      <c r="E17" s="139">
        <v>32</v>
      </c>
      <c r="F17" s="143"/>
      <c r="G17" s="221">
        <v>6.9881000000000002</v>
      </c>
      <c r="H17" s="142">
        <f>ROUND(E17*G17*2,2)</f>
        <v>447.24</v>
      </c>
      <c r="I17" s="142">
        <f t="shared" si="1"/>
        <v>552.74</v>
      </c>
    </row>
    <row r="18" spans="1:9" x14ac:dyDescent="0.3">
      <c r="A18" s="219" t="s">
        <v>250</v>
      </c>
      <c r="B18" s="220">
        <v>1</v>
      </c>
      <c r="C18" s="220">
        <f t="shared" si="2"/>
        <v>172</v>
      </c>
      <c r="D18" s="220">
        <v>160</v>
      </c>
      <c r="E18" s="139">
        <v>12</v>
      </c>
      <c r="F18" s="143"/>
      <c r="G18" s="221">
        <v>6.9882999999999997</v>
      </c>
      <c r="H18" s="142">
        <f t="shared" si="3"/>
        <v>167.72</v>
      </c>
      <c r="I18" s="142">
        <f t="shared" si="1"/>
        <v>207.29</v>
      </c>
    </row>
    <row r="19" spans="1:9" x14ac:dyDescent="0.3">
      <c r="A19" s="219" t="s">
        <v>250</v>
      </c>
      <c r="B19" s="220">
        <v>1</v>
      </c>
      <c r="C19" s="220">
        <f t="shared" si="2"/>
        <v>184</v>
      </c>
      <c r="D19" s="220">
        <v>160</v>
      </c>
      <c r="E19" s="139">
        <v>24</v>
      </c>
      <c r="F19" s="143"/>
      <c r="G19" s="221">
        <v>6.9878999999999998</v>
      </c>
      <c r="H19" s="142">
        <f t="shared" si="3"/>
        <v>335.42</v>
      </c>
      <c r="I19" s="142">
        <f>ROUND(H19*1.2077,2)</f>
        <v>405.09</v>
      </c>
    </row>
    <row r="20" spans="1:9" x14ac:dyDescent="0.3">
      <c r="A20" s="219" t="s">
        <v>250</v>
      </c>
      <c r="B20" s="220">
        <v>1</v>
      </c>
      <c r="C20" s="220">
        <f t="shared" si="2"/>
        <v>184</v>
      </c>
      <c r="D20" s="220">
        <v>160</v>
      </c>
      <c r="E20" s="139">
        <v>24</v>
      </c>
      <c r="F20" s="143"/>
      <c r="G20" s="221">
        <v>6.9878999999999998</v>
      </c>
      <c r="H20" s="142">
        <f t="shared" si="3"/>
        <v>335.42</v>
      </c>
      <c r="I20" s="142">
        <f t="shared" si="1"/>
        <v>414.55</v>
      </c>
    </row>
    <row r="21" spans="1:9" x14ac:dyDescent="0.3">
      <c r="A21" s="219" t="s">
        <v>250</v>
      </c>
      <c r="B21" s="220">
        <v>1</v>
      </c>
      <c r="C21" s="220">
        <f t="shared" si="2"/>
        <v>168</v>
      </c>
      <c r="D21" s="220">
        <v>160</v>
      </c>
      <c r="E21" s="139">
        <v>8</v>
      </c>
      <c r="F21" s="143"/>
      <c r="G21" s="221">
        <v>6.9874999999999998</v>
      </c>
      <c r="H21" s="142">
        <f t="shared" si="3"/>
        <v>111.8</v>
      </c>
      <c r="I21" s="142">
        <f t="shared" si="1"/>
        <v>138.16999999999999</v>
      </c>
    </row>
    <row r="22" spans="1:9" x14ac:dyDescent="0.3">
      <c r="A22" s="219" t="s">
        <v>250</v>
      </c>
      <c r="B22" s="220">
        <v>1</v>
      </c>
      <c r="C22" s="220">
        <f t="shared" si="2"/>
        <v>184</v>
      </c>
      <c r="D22" s="220">
        <v>160</v>
      </c>
      <c r="E22" s="139">
        <v>24</v>
      </c>
      <c r="F22" s="143"/>
      <c r="G22" s="221">
        <v>6.9878999999999998</v>
      </c>
      <c r="H22" s="142">
        <f t="shared" si="3"/>
        <v>335.42</v>
      </c>
      <c r="I22" s="142">
        <f t="shared" si="1"/>
        <v>414.55</v>
      </c>
    </row>
    <row r="23" spans="1:9" x14ac:dyDescent="0.3">
      <c r="A23" s="219" t="s">
        <v>250</v>
      </c>
      <c r="B23" s="220">
        <v>1</v>
      </c>
      <c r="C23" s="220">
        <f t="shared" si="2"/>
        <v>168</v>
      </c>
      <c r="D23" s="220">
        <v>160</v>
      </c>
      <c r="E23" s="139">
        <v>8</v>
      </c>
      <c r="F23" s="143"/>
      <c r="G23" s="221">
        <v>6.9874999999999998</v>
      </c>
      <c r="H23" s="142">
        <f t="shared" si="3"/>
        <v>111.8</v>
      </c>
      <c r="I23" s="142">
        <f>ROUND(H23*1.2077,2)</f>
        <v>135.02000000000001</v>
      </c>
    </row>
    <row r="24" spans="1:9" x14ac:dyDescent="0.3">
      <c r="A24" s="219" t="s">
        <v>250</v>
      </c>
      <c r="B24" s="220">
        <v>1</v>
      </c>
      <c r="C24" s="220">
        <f t="shared" si="2"/>
        <v>212</v>
      </c>
      <c r="D24" s="220">
        <v>160</v>
      </c>
      <c r="E24" s="139">
        <v>52</v>
      </c>
      <c r="F24" s="143"/>
      <c r="G24" s="221">
        <v>6.9881000000000002</v>
      </c>
      <c r="H24" s="142">
        <f t="shared" si="3"/>
        <v>726.76</v>
      </c>
      <c r="I24" s="142">
        <f t="shared" si="1"/>
        <v>898.2</v>
      </c>
    </row>
    <row r="25" spans="1:9" x14ac:dyDescent="0.3">
      <c r="A25" s="219" t="s">
        <v>250</v>
      </c>
      <c r="B25" s="220">
        <v>1</v>
      </c>
      <c r="C25" s="220">
        <f t="shared" si="2"/>
        <v>192</v>
      </c>
      <c r="D25" s="220">
        <v>160</v>
      </c>
      <c r="E25" s="139">
        <v>32</v>
      </c>
      <c r="F25" s="143"/>
      <c r="G25" s="221">
        <v>6.9881000000000002</v>
      </c>
      <c r="H25" s="142">
        <f>ROUND(E25*G25*2,2)</f>
        <v>447.24</v>
      </c>
      <c r="I25" s="142">
        <f t="shared" si="1"/>
        <v>552.74</v>
      </c>
    </row>
    <row r="26" spans="1:9" x14ac:dyDescent="0.3">
      <c r="A26" s="219" t="s">
        <v>250</v>
      </c>
      <c r="B26" s="220">
        <v>1</v>
      </c>
      <c r="C26" s="220">
        <f t="shared" si="2"/>
        <v>176</v>
      </c>
      <c r="D26" s="220">
        <v>160</v>
      </c>
      <c r="E26" s="139">
        <v>16</v>
      </c>
      <c r="F26" s="143"/>
      <c r="G26" s="221">
        <v>6.9881000000000002</v>
      </c>
      <c r="H26" s="142">
        <f t="shared" si="3"/>
        <v>223.62</v>
      </c>
      <c r="I26" s="142">
        <f t="shared" si="1"/>
        <v>276.37</v>
      </c>
    </row>
    <row r="27" spans="1:9" x14ac:dyDescent="0.3">
      <c r="A27" s="219" t="s">
        <v>250</v>
      </c>
      <c r="B27" s="220">
        <v>1</v>
      </c>
      <c r="C27" s="220">
        <f t="shared" si="2"/>
        <v>168</v>
      </c>
      <c r="D27" s="220">
        <v>160</v>
      </c>
      <c r="E27" s="139">
        <v>8</v>
      </c>
      <c r="F27" s="143"/>
      <c r="G27" s="221">
        <v>6.9874999999999998</v>
      </c>
      <c r="H27" s="142">
        <f>ROUND(E27*G27*2,2)</f>
        <v>111.8</v>
      </c>
      <c r="I27" s="142">
        <f t="shared" si="1"/>
        <v>138.16999999999999</v>
      </c>
    </row>
    <row r="28" spans="1:9" x14ac:dyDescent="0.3">
      <c r="A28" s="219" t="s">
        <v>35</v>
      </c>
      <c r="B28" s="220">
        <v>1</v>
      </c>
      <c r="C28" s="220">
        <f t="shared" si="2"/>
        <v>168</v>
      </c>
      <c r="D28" s="220">
        <v>160</v>
      </c>
      <c r="E28" s="139">
        <v>8</v>
      </c>
      <c r="F28" s="143"/>
      <c r="G28" s="221">
        <v>6.3312999999999997</v>
      </c>
      <c r="H28" s="142">
        <f t="shared" si="3"/>
        <v>101.3</v>
      </c>
      <c r="I28" s="142">
        <f t="shared" si="1"/>
        <v>125.2</v>
      </c>
    </row>
    <row r="29" spans="1:9" x14ac:dyDescent="0.3">
      <c r="A29" s="219" t="s">
        <v>252</v>
      </c>
      <c r="B29" s="220">
        <v>1</v>
      </c>
      <c r="C29" s="220">
        <f t="shared" si="2"/>
        <v>176</v>
      </c>
      <c r="D29" s="220">
        <v>160</v>
      </c>
      <c r="E29" s="139">
        <v>16</v>
      </c>
      <c r="F29" s="143"/>
      <c r="G29" s="221">
        <v>6.9588000000000001</v>
      </c>
      <c r="H29" s="142">
        <f t="shared" si="3"/>
        <v>222.68</v>
      </c>
      <c r="I29" s="142">
        <f t="shared" si="1"/>
        <v>275.20999999999998</v>
      </c>
    </row>
    <row r="30" spans="1:9" s="128" customFormat="1" ht="51.75" x14ac:dyDescent="0.3">
      <c r="A30" s="133" t="s">
        <v>18</v>
      </c>
      <c r="B30" s="134">
        <f>SUM(B31:B55)</f>
        <v>25</v>
      </c>
      <c r="C30" s="134"/>
      <c r="D30" s="134"/>
      <c r="E30" s="134">
        <f>SUM(E31:E55)</f>
        <v>584</v>
      </c>
      <c r="F30" s="134"/>
      <c r="G30" s="134"/>
      <c r="H30" s="135">
        <f>SUM(H31:H55)</f>
        <v>5315.5599999999995</v>
      </c>
      <c r="I30" s="135">
        <f>SUM(I31:I55)</f>
        <v>6569.5300000000007</v>
      </c>
    </row>
    <row r="31" spans="1:9" s="145" customFormat="1" ht="15.75" customHeight="1" x14ac:dyDescent="0.3">
      <c r="A31" s="219" t="s">
        <v>22</v>
      </c>
      <c r="B31" s="138">
        <v>1</v>
      </c>
      <c r="C31" s="138">
        <f t="shared" ref="C31:C43" si="4">D31+E31</f>
        <v>204</v>
      </c>
      <c r="D31" s="138">
        <v>160</v>
      </c>
      <c r="E31" s="139">
        <v>44</v>
      </c>
      <c r="F31" s="140"/>
      <c r="G31" s="144">
        <v>4.5509000000000004</v>
      </c>
      <c r="H31" s="142">
        <f t="shared" si="3"/>
        <v>400.48</v>
      </c>
      <c r="I31" s="142">
        <f t="shared" si="1"/>
        <v>494.95</v>
      </c>
    </row>
    <row r="32" spans="1:9" s="145" customFormat="1" ht="15.75" customHeight="1" x14ac:dyDescent="0.3">
      <c r="A32" s="219" t="s">
        <v>22</v>
      </c>
      <c r="B32" s="138">
        <v>1</v>
      </c>
      <c r="C32" s="138">
        <f t="shared" si="4"/>
        <v>228</v>
      </c>
      <c r="D32" s="138">
        <v>160</v>
      </c>
      <c r="E32" s="139">
        <v>68</v>
      </c>
      <c r="F32" s="140"/>
      <c r="G32" s="144">
        <v>4.5510000000000002</v>
      </c>
      <c r="H32" s="142">
        <f t="shared" si="3"/>
        <v>618.94000000000005</v>
      </c>
      <c r="I32" s="142">
        <f t="shared" si="1"/>
        <v>764.95</v>
      </c>
    </row>
    <row r="33" spans="1:9" s="145" customFormat="1" ht="15.75" customHeight="1" x14ac:dyDescent="0.3">
      <c r="A33" s="219" t="s">
        <v>22</v>
      </c>
      <c r="B33" s="138">
        <v>1</v>
      </c>
      <c r="C33" s="138">
        <f t="shared" si="4"/>
        <v>184</v>
      </c>
      <c r="D33" s="138">
        <v>160</v>
      </c>
      <c r="E33" s="139">
        <v>24</v>
      </c>
      <c r="F33" s="140"/>
      <c r="G33" s="144">
        <v>4.5507999999999997</v>
      </c>
      <c r="H33" s="142">
        <f>ROUND(E33*G33*2,2)</f>
        <v>218.44</v>
      </c>
      <c r="I33" s="142">
        <f t="shared" si="1"/>
        <v>269.97000000000003</v>
      </c>
    </row>
    <row r="34" spans="1:9" s="145" customFormat="1" ht="15.75" customHeight="1" x14ac:dyDescent="0.3">
      <c r="A34" s="219" t="s">
        <v>22</v>
      </c>
      <c r="B34" s="138">
        <v>1</v>
      </c>
      <c r="C34" s="138">
        <f t="shared" si="4"/>
        <v>176</v>
      </c>
      <c r="D34" s="138">
        <v>160</v>
      </c>
      <c r="E34" s="139">
        <v>16</v>
      </c>
      <c r="F34" s="140"/>
      <c r="G34" s="144">
        <v>4.5513000000000003</v>
      </c>
      <c r="H34" s="142">
        <f t="shared" si="3"/>
        <v>145.63999999999999</v>
      </c>
      <c r="I34" s="142">
        <f t="shared" si="1"/>
        <v>180</v>
      </c>
    </row>
    <row r="35" spans="1:9" s="145" customFormat="1" ht="15.75" customHeight="1" x14ac:dyDescent="0.3">
      <c r="A35" s="219" t="s">
        <v>22</v>
      </c>
      <c r="B35" s="138">
        <v>1</v>
      </c>
      <c r="C35" s="138">
        <f t="shared" si="4"/>
        <v>184</v>
      </c>
      <c r="D35" s="138">
        <v>160</v>
      </c>
      <c r="E35" s="139">
        <v>24</v>
      </c>
      <c r="F35" s="140"/>
      <c r="G35" s="144">
        <v>4.5507999999999997</v>
      </c>
      <c r="H35" s="142">
        <f t="shared" si="3"/>
        <v>218.44</v>
      </c>
      <c r="I35" s="142">
        <f t="shared" si="1"/>
        <v>269.97000000000003</v>
      </c>
    </row>
    <row r="36" spans="1:9" s="145" customFormat="1" ht="15.75" customHeight="1" x14ac:dyDescent="0.3">
      <c r="A36" s="219" t="s">
        <v>22</v>
      </c>
      <c r="B36" s="138">
        <v>1</v>
      </c>
      <c r="C36" s="138">
        <f t="shared" si="4"/>
        <v>168</v>
      </c>
      <c r="D36" s="138">
        <v>160</v>
      </c>
      <c r="E36" s="139">
        <v>8</v>
      </c>
      <c r="F36" s="140"/>
      <c r="G36" s="144">
        <v>4.5513000000000003</v>
      </c>
      <c r="H36" s="142">
        <f>ROUND(E36*G36*2,2)</f>
        <v>72.819999999999993</v>
      </c>
      <c r="I36" s="142">
        <f t="shared" si="1"/>
        <v>90</v>
      </c>
    </row>
    <row r="37" spans="1:9" s="145" customFormat="1" ht="15.75" customHeight="1" x14ac:dyDescent="0.3">
      <c r="A37" s="219" t="s">
        <v>22</v>
      </c>
      <c r="B37" s="138">
        <v>1</v>
      </c>
      <c r="C37" s="138">
        <f t="shared" si="4"/>
        <v>172</v>
      </c>
      <c r="D37" s="138">
        <v>160</v>
      </c>
      <c r="E37" s="139">
        <v>12</v>
      </c>
      <c r="F37" s="140"/>
      <c r="G37" s="144">
        <v>4.5507999999999997</v>
      </c>
      <c r="H37" s="142">
        <f>ROUND(E37*G37*2,2)</f>
        <v>109.22</v>
      </c>
      <c r="I37" s="142">
        <f t="shared" si="1"/>
        <v>134.97999999999999</v>
      </c>
    </row>
    <row r="38" spans="1:9" s="145" customFormat="1" ht="15.75" customHeight="1" x14ac:dyDescent="0.3">
      <c r="A38" s="219" t="s">
        <v>22</v>
      </c>
      <c r="B38" s="138">
        <v>1</v>
      </c>
      <c r="C38" s="138">
        <f t="shared" si="4"/>
        <v>176</v>
      </c>
      <c r="D38" s="138">
        <v>160</v>
      </c>
      <c r="E38" s="139">
        <v>16</v>
      </c>
      <c r="F38" s="140"/>
      <c r="G38" s="144">
        <v>4.5513000000000003</v>
      </c>
      <c r="H38" s="142">
        <f t="shared" si="3"/>
        <v>145.63999999999999</v>
      </c>
      <c r="I38" s="142">
        <f t="shared" si="1"/>
        <v>180</v>
      </c>
    </row>
    <row r="39" spans="1:9" s="145" customFormat="1" ht="15.75" customHeight="1" x14ac:dyDescent="0.3">
      <c r="A39" s="219" t="s">
        <v>22</v>
      </c>
      <c r="B39" s="138">
        <v>1</v>
      </c>
      <c r="C39" s="138">
        <f t="shared" si="4"/>
        <v>188</v>
      </c>
      <c r="D39" s="138">
        <v>160</v>
      </c>
      <c r="E39" s="139">
        <v>28</v>
      </c>
      <c r="F39" s="140"/>
      <c r="G39" s="144">
        <v>4.5510999999999999</v>
      </c>
      <c r="H39" s="142">
        <f t="shared" si="3"/>
        <v>254.86</v>
      </c>
      <c r="I39" s="142">
        <f t="shared" si="1"/>
        <v>314.98</v>
      </c>
    </row>
    <row r="40" spans="1:9" s="145" customFormat="1" ht="15.75" customHeight="1" x14ac:dyDescent="0.3">
      <c r="A40" s="219" t="s">
        <v>22</v>
      </c>
      <c r="B40" s="138">
        <v>1</v>
      </c>
      <c r="C40" s="138">
        <f t="shared" si="4"/>
        <v>168</v>
      </c>
      <c r="D40" s="138">
        <v>160</v>
      </c>
      <c r="E40" s="139">
        <v>8</v>
      </c>
      <c r="F40" s="140"/>
      <c r="G40" s="144">
        <v>4.5513000000000003</v>
      </c>
      <c r="H40" s="142">
        <f t="shared" si="3"/>
        <v>72.819999999999993</v>
      </c>
      <c r="I40" s="142">
        <f t="shared" si="1"/>
        <v>90</v>
      </c>
    </row>
    <row r="41" spans="1:9" s="145" customFormat="1" ht="15.75" customHeight="1" x14ac:dyDescent="0.3">
      <c r="A41" s="219" t="s">
        <v>22</v>
      </c>
      <c r="B41" s="138">
        <v>1</v>
      </c>
      <c r="C41" s="138">
        <f t="shared" si="4"/>
        <v>200</v>
      </c>
      <c r="D41" s="138">
        <v>160</v>
      </c>
      <c r="E41" s="139">
        <v>40</v>
      </c>
      <c r="F41" s="140"/>
      <c r="G41" s="144">
        <v>4.5510000000000002</v>
      </c>
      <c r="H41" s="142">
        <f t="shared" si="3"/>
        <v>364.08</v>
      </c>
      <c r="I41" s="142">
        <f t="shared" si="1"/>
        <v>449.97</v>
      </c>
    </row>
    <row r="42" spans="1:9" s="145" customFormat="1" ht="15.75" customHeight="1" x14ac:dyDescent="0.3">
      <c r="A42" s="219" t="s">
        <v>22</v>
      </c>
      <c r="B42" s="138">
        <v>1</v>
      </c>
      <c r="C42" s="138">
        <f t="shared" si="4"/>
        <v>192</v>
      </c>
      <c r="D42" s="138">
        <v>160</v>
      </c>
      <c r="E42" s="139">
        <v>32</v>
      </c>
      <c r="F42" s="140"/>
      <c r="G42" s="144">
        <v>4.5509000000000004</v>
      </c>
      <c r="H42" s="142">
        <f t="shared" si="3"/>
        <v>291.26</v>
      </c>
      <c r="I42" s="142">
        <f t="shared" si="1"/>
        <v>359.97</v>
      </c>
    </row>
    <row r="43" spans="1:9" s="145" customFormat="1" ht="15.75" customHeight="1" x14ac:dyDescent="0.3">
      <c r="A43" s="219" t="s">
        <v>22</v>
      </c>
      <c r="B43" s="138">
        <v>1</v>
      </c>
      <c r="C43" s="138">
        <f t="shared" si="4"/>
        <v>168</v>
      </c>
      <c r="D43" s="138">
        <v>160</v>
      </c>
      <c r="E43" s="139">
        <v>8</v>
      </c>
      <c r="F43" s="140"/>
      <c r="G43" s="144">
        <v>4.5513000000000003</v>
      </c>
      <c r="H43" s="142">
        <f>ROUND(E43*G43*2,2)</f>
        <v>72.819999999999993</v>
      </c>
      <c r="I43" s="142">
        <f t="shared" si="1"/>
        <v>90</v>
      </c>
    </row>
    <row r="44" spans="1:9" s="147" customFormat="1" ht="15.75" customHeight="1" x14ac:dyDescent="0.3">
      <c r="A44" s="219" t="s">
        <v>22</v>
      </c>
      <c r="B44" s="138">
        <v>1</v>
      </c>
      <c r="C44" s="138">
        <f>D44+E44</f>
        <v>216</v>
      </c>
      <c r="D44" s="138">
        <v>160</v>
      </c>
      <c r="E44" s="139">
        <v>56</v>
      </c>
      <c r="F44" s="146"/>
      <c r="G44" s="144">
        <v>4.5509000000000004</v>
      </c>
      <c r="H44" s="142">
        <f>ROUND(E44*G44*2,2)</f>
        <v>509.7</v>
      </c>
      <c r="I44" s="142">
        <f t="shared" si="1"/>
        <v>629.94000000000005</v>
      </c>
    </row>
    <row r="45" spans="1:9" s="147" customFormat="1" ht="18.75" customHeight="1" x14ac:dyDescent="0.3">
      <c r="A45" s="219" t="s">
        <v>22</v>
      </c>
      <c r="B45" s="138">
        <v>1</v>
      </c>
      <c r="C45" s="138">
        <f t="shared" ref="C45:C83" si="5">D45+E45</f>
        <v>216</v>
      </c>
      <c r="D45" s="138">
        <v>160</v>
      </c>
      <c r="E45" s="139">
        <v>56</v>
      </c>
      <c r="F45" s="146"/>
      <c r="G45" s="144">
        <v>4.5509000000000004</v>
      </c>
      <c r="H45" s="142">
        <f>ROUND(E45*G45*2,2)</f>
        <v>509.7</v>
      </c>
      <c r="I45" s="142">
        <f t="shared" si="1"/>
        <v>629.94000000000005</v>
      </c>
    </row>
    <row r="46" spans="1:9" s="147" customFormat="1" ht="18.75" customHeight="1" x14ac:dyDescent="0.3">
      <c r="A46" s="219" t="s">
        <v>22</v>
      </c>
      <c r="B46" s="138">
        <v>1</v>
      </c>
      <c r="C46" s="138">
        <f t="shared" si="5"/>
        <v>168</v>
      </c>
      <c r="D46" s="138">
        <v>160</v>
      </c>
      <c r="E46" s="139">
        <v>8</v>
      </c>
      <c r="F46" s="146"/>
      <c r="G46" s="144">
        <v>4.5513000000000003</v>
      </c>
      <c r="H46" s="142">
        <f t="shared" si="3"/>
        <v>72.819999999999993</v>
      </c>
      <c r="I46" s="142">
        <f t="shared" si="1"/>
        <v>90</v>
      </c>
    </row>
    <row r="47" spans="1:9" s="147" customFormat="1" ht="18.75" customHeight="1" x14ac:dyDescent="0.3">
      <c r="A47" s="219" t="s">
        <v>22</v>
      </c>
      <c r="B47" s="138">
        <v>1</v>
      </c>
      <c r="C47" s="138">
        <f t="shared" si="5"/>
        <v>200</v>
      </c>
      <c r="D47" s="138">
        <v>160</v>
      </c>
      <c r="E47" s="139">
        <v>40</v>
      </c>
      <c r="F47" s="146"/>
      <c r="G47" s="144">
        <v>4.5510000000000002</v>
      </c>
      <c r="H47" s="142">
        <f t="shared" si="3"/>
        <v>364.08</v>
      </c>
      <c r="I47" s="142">
        <f t="shared" si="1"/>
        <v>449.97</v>
      </c>
    </row>
    <row r="48" spans="1:9" s="147" customFormat="1" ht="18.75" customHeight="1" x14ac:dyDescent="0.3">
      <c r="A48" s="219" t="s">
        <v>22</v>
      </c>
      <c r="B48" s="138">
        <v>1</v>
      </c>
      <c r="C48" s="138">
        <f t="shared" si="5"/>
        <v>168</v>
      </c>
      <c r="D48" s="138">
        <v>160</v>
      </c>
      <c r="E48" s="139">
        <v>8</v>
      </c>
      <c r="F48" s="146"/>
      <c r="G48" s="144">
        <v>4.5513000000000003</v>
      </c>
      <c r="H48" s="142">
        <f>ROUND(E48*G48*2,2)</f>
        <v>72.819999999999993</v>
      </c>
      <c r="I48" s="142">
        <f t="shared" si="1"/>
        <v>90</v>
      </c>
    </row>
    <row r="49" spans="1:9" s="147" customFormat="1" ht="18.75" customHeight="1" x14ac:dyDescent="0.3">
      <c r="A49" s="219" t="s">
        <v>22</v>
      </c>
      <c r="B49" s="138">
        <v>1</v>
      </c>
      <c r="C49" s="138">
        <f t="shared" si="5"/>
        <v>176</v>
      </c>
      <c r="D49" s="138">
        <v>160</v>
      </c>
      <c r="E49" s="139">
        <v>16</v>
      </c>
      <c r="F49" s="146"/>
      <c r="G49" s="144">
        <v>4.5513000000000003</v>
      </c>
      <c r="H49" s="142">
        <f t="shared" si="3"/>
        <v>145.63999999999999</v>
      </c>
      <c r="I49" s="142">
        <f t="shared" si="1"/>
        <v>180</v>
      </c>
    </row>
    <row r="50" spans="1:9" s="147" customFormat="1" ht="18.75" customHeight="1" x14ac:dyDescent="0.3">
      <c r="A50" s="219" t="s">
        <v>22</v>
      </c>
      <c r="B50" s="138">
        <v>1</v>
      </c>
      <c r="C50" s="138">
        <f t="shared" si="5"/>
        <v>184</v>
      </c>
      <c r="D50" s="138">
        <v>160</v>
      </c>
      <c r="E50" s="139">
        <v>24</v>
      </c>
      <c r="F50" s="146"/>
      <c r="G50" s="144">
        <v>4.5507999999999997</v>
      </c>
      <c r="H50" s="142">
        <f t="shared" si="3"/>
        <v>218.44</v>
      </c>
      <c r="I50" s="142">
        <f t="shared" si="1"/>
        <v>269.97000000000003</v>
      </c>
    </row>
    <row r="51" spans="1:9" s="147" customFormat="1" ht="18.75" customHeight="1" x14ac:dyDescent="0.3">
      <c r="A51" s="219" t="s">
        <v>22</v>
      </c>
      <c r="B51" s="138">
        <v>1</v>
      </c>
      <c r="C51" s="138">
        <f t="shared" si="5"/>
        <v>176</v>
      </c>
      <c r="D51" s="138">
        <v>160</v>
      </c>
      <c r="E51" s="139">
        <v>16</v>
      </c>
      <c r="F51" s="146"/>
      <c r="G51" s="144">
        <v>4.5513000000000003</v>
      </c>
      <c r="H51" s="142">
        <f t="shared" si="3"/>
        <v>145.63999999999999</v>
      </c>
      <c r="I51" s="142">
        <f t="shared" si="1"/>
        <v>180</v>
      </c>
    </row>
    <row r="52" spans="1:9" s="147" customFormat="1" ht="18.75" customHeight="1" x14ac:dyDescent="0.3">
      <c r="A52" s="219" t="s">
        <v>22</v>
      </c>
      <c r="B52" s="138">
        <v>1</v>
      </c>
      <c r="C52" s="138">
        <f t="shared" si="5"/>
        <v>168</v>
      </c>
      <c r="D52" s="138">
        <v>160</v>
      </c>
      <c r="E52" s="139">
        <v>8</v>
      </c>
      <c r="F52" s="146"/>
      <c r="G52" s="144">
        <v>4.5513000000000003</v>
      </c>
      <c r="H52" s="142">
        <f>ROUND(E52*G52*2,2)</f>
        <v>72.819999999999993</v>
      </c>
      <c r="I52" s="142">
        <f t="shared" si="1"/>
        <v>90</v>
      </c>
    </row>
    <row r="53" spans="1:9" s="147" customFormat="1" ht="18.75" customHeight="1" x14ac:dyDescent="0.3">
      <c r="A53" s="219" t="s">
        <v>22</v>
      </c>
      <c r="B53" s="138">
        <v>1</v>
      </c>
      <c r="C53" s="138">
        <f t="shared" si="5"/>
        <v>168</v>
      </c>
      <c r="D53" s="138">
        <v>160</v>
      </c>
      <c r="E53" s="139">
        <v>8</v>
      </c>
      <c r="F53" s="146"/>
      <c r="G53" s="144">
        <v>4.5513000000000003</v>
      </c>
      <c r="H53" s="142">
        <f>ROUND(E53*G53*2,2)</f>
        <v>72.819999999999993</v>
      </c>
      <c r="I53" s="142">
        <f t="shared" si="1"/>
        <v>90</v>
      </c>
    </row>
    <row r="54" spans="1:9" s="147" customFormat="1" ht="18.75" customHeight="1" x14ac:dyDescent="0.3">
      <c r="A54" s="219" t="s">
        <v>22</v>
      </c>
      <c r="B54" s="138">
        <v>1</v>
      </c>
      <c r="C54" s="138">
        <f t="shared" si="5"/>
        <v>172</v>
      </c>
      <c r="D54" s="138">
        <v>160</v>
      </c>
      <c r="E54" s="139">
        <v>12</v>
      </c>
      <c r="F54" s="146"/>
      <c r="G54" s="144">
        <v>4.5507999999999997</v>
      </c>
      <c r="H54" s="142">
        <f>ROUND(E54*G54*2,2)</f>
        <v>109.22</v>
      </c>
      <c r="I54" s="142">
        <f t="shared" si="1"/>
        <v>134.97999999999999</v>
      </c>
    </row>
    <row r="55" spans="1:9" s="147" customFormat="1" ht="18.75" customHeight="1" x14ac:dyDescent="0.3">
      <c r="A55" s="219" t="s">
        <v>22</v>
      </c>
      <c r="B55" s="138">
        <v>1</v>
      </c>
      <c r="C55" s="138">
        <f t="shared" si="5"/>
        <v>164</v>
      </c>
      <c r="D55" s="138">
        <v>160</v>
      </c>
      <c r="E55" s="139">
        <v>4</v>
      </c>
      <c r="F55" s="146"/>
      <c r="G55" s="144">
        <v>4.55</v>
      </c>
      <c r="H55" s="142">
        <f t="shared" si="3"/>
        <v>36.4</v>
      </c>
      <c r="I55" s="142">
        <f t="shared" si="1"/>
        <v>44.99</v>
      </c>
    </row>
    <row r="56" spans="1:9" s="128" customFormat="1" ht="36" customHeight="1" x14ac:dyDescent="0.3">
      <c r="A56" s="133" t="s">
        <v>19</v>
      </c>
      <c r="B56" s="134">
        <f>SUM(B57:B83)</f>
        <v>27</v>
      </c>
      <c r="C56" s="134"/>
      <c r="D56" s="134"/>
      <c r="E56" s="134">
        <f>SUM(E57:E83)</f>
        <v>492</v>
      </c>
      <c r="F56" s="134"/>
      <c r="G56" s="134"/>
      <c r="H56" s="135">
        <f>SUM(H57:H83)</f>
        <v>4020.7000000000007</v>
      </c>
      <c r="I56" s="135">
        <f>SUM(I57:I83)</f>
        <v>4941.5300000000016</v>
      </c>
    </row>
    <row r="57" spans="1:9" s="148" customFormat="1" x14ac:dyDescent="0.3">
      <c r="A57" s="219" t="s">
        <v>23</v>
      </c>
      <c r="B57" s="220">
        <v>1</v>
      </c>
      <c r="C57" s="220">
        <f t="shared" si="5"/>
        <v>192</v>
      </c>
      <c r="D57" s="220">
        <v>160</v>
      </c>
      <c r="E57" s="139">
        <v>32</v>
      </c>
      <c r="F57" s="222"/>
      <c r="G57" s="221">
        <v>4.0858999999999996</v>
      </c>
      <c r="H57" s="142">
        <f>ROUND(E57*G57*2,2)</f>
        <v>261.5</v>
      </c>
      <c r="I57" s="142">
        <f t="shared" si="1"/>
        <v>323.19</v>
      </c>
    </row>
    <row r="58" spans="1:9" s="148" customFormat="1" x14ac:dyDescent="0.3">
      <c r="A58" s="219" t="s">
        <v>23</v>
      </c>
      <c r="B58" s="220">
        <v>1</v>
      </c>
      <c r="C58" s="220">
        <f t="shared" si="5"/>
        <v>176</v>
      </c>
      <c r="D58" s="220">
        <v>160</v>
      </c>
      <c r="E58" s="139">
        <v>16</v>
      </c>
      <c r="F58" s="143"/>
      <c r="G58" s="221">
        <v>4.0862999999999996</v>
      </c>
      <c r="H58" s="142">
        <f t="shared" ref="H58:H83" si="6">ROUND(E58*G58*2,2)</f>
        <v>130.76</v>
      </c>
      <c r="I58" s="142">
        <f t="shared" si="1"/>
        <v>161.61000000000001</v>
      </c>
    </row>
    <row r="59" spans="1:9" s="148" customFormat="1" x14ac:dyDescent="0.3">
      <c r="A59" s="219" t="s">
        <v>23</v>
      </c>
      <c r="B59" s="220">
        <v>1</v>
      </c>
      <c r="C59" s="220">
        <f t="shared" si="5"/>
        <v>176</v>
      </c>
      <c r="D59" s="220">
        <v>160</v>
      </c>
      <c r="E59" s="139">
        <v>16</v>
      </c>
      <c r="F59" s="143"/>
      <c r="G59" s="221">
        <v>4.0862999999999996</v>
      </c>
      <c r="H59" s="142">
        <f>ROUND(E59*G59*2,2)</f>
        <v>130.76</v>
      </c>
      <c r="I59" s="142">
        <f>ROUND(H59*1.2077,2)</f>
        <v>157.91999999999999</v>
      </c>
    </row>
    <row r="60" spans="1:9" s="148" customFormat="1" x14ac:dyDescent="0.3">
      <c r="A60" s="219" t="s">
        <v>23</v>
      </c>
      <c r="B60" s="220">
        <v>1</v>
      </c>
      <c r="C60" s="220">
        <f t="shared" si="5"/>
        <v>192</v>
      </c>
      <c r="D60" s="220">
        <v>160</v>
      </c>
      <c r="E60" s="139">
        <v>32</v>
      </c>
      <c r="F60" s="143"/>
      <c r="G60" s="221">
        <v>4.0858999999999996</v>
      </c>
      <c r="H60" s="142">
        <f>ROUND(E60*G60*2,2)</f>
        <v>261.5</v>
      </c>
      <c r="I60" s="142">
        <f t="shared" si="1"/>
        <v>323.19</v>
      </c>
    </row>
    <row r="61" spans="1:9" s="148" customFormat="1" x14ac:dyDescent="0.3">
      <c r="A61" s="219" t="s">
        <v>23</v>
      </c>
      <c r="B61" s="220">
        <v>1</v>
      </c>
      <c r="C61" s="220">
        <f t="shared" si="5"/>
        <v>184</v>
      </c>
      <c r="D61" s="220">
        <v>160</v>
      </c>
      <c r="E61" s="139">
        <v>24</v>
      </c>
      <c r="F61" s="143"/>
      <c r="G61" s="221">
        <v>4.0857999999999999</v>
      </c>
      <c r="H61" s="142">
        <f t="shared" si="6"/>
        <v>196.12</v>
      </c>
      <c r="I61" s="142">
        <f t="shared" si="1"/>
        <v>242.38</v>
      </c>
    </row>
    <row r="62" spans="1:9" s="148" customFormat="1" x14ac:dyDescent="0.3">
      <c r="A62" s="219" t="s">
        <v>23</v>
      </c>
      <c r="B62" s="220">
        <v>1</v>
      </c>
      <c r="C62" s="220">
        <f t="shared" si="5"/>
        <v>204</v>
      </c>
      <c r="D62" s="220">
        <v>160</v>
      </c>
      <c r="E62" s="139">
        <v>44</v>
      </c>
      <c r="F62" s="143"/>
      <c r="G62" s="221">
        <v>4.0858999999999996</v>
      </c>
      <c r="H62" s="142">
        <f t="shared" si="6"/>
        <v>359.56</v>
      </c>
      <c r="I62" s="142">
        <f t="shared" si="1"/>
        <v>444.38</v>
      </c>
    </row>
    <row r="63" spans="1:9" s="148" customFormat="1" x14ac:dyDescent="0.3">
      <c r="A63" s="219" t="s">
        <v>23</v>
      </c>
      <c r="B63" s="220">
        <v>1</v>
      </c>
      <c r="C63" s="220">
        <f t="shared" si="5"/>
        <v>176</v>
      </c>
      <c r="D63" s="220">
        <v>160</v>
      </c>
      <c r="E63" s="139">
        <v>16</v>
      </c>
      <c r="F63" s="143"/>
      <c r="G63" s="221">
        <v>4.0862999999999996</v>
      </c>
      <c r="H63" s="142">
        <f t="shared" si="6"/>
        <v>130.76</v>
      </c>
      <c r="I63" s="142">
        <f>ROUND(H63*1.2077,2)</f>
        <v>157.91999999999999</v>
      </c>
    </row>
    <row r="64" spans="1:9" s="148" customFormat="1" x14ac:dyDescent="0.3">
      <c r="A64" s="219" t="s">
        <v>23</v>
      </c>
      <c r="B64" s="220">
        <v>1</v>
      </c>
      <c r="C64" s="220">
        <f t="shared" si="5"/>
        <v>168</v>
      </c>
      <c r="D64" s="220">
        <v>160</v>
      </c>
      <c r="E64" s="139">
        <v>8</v>
      </c>
      <c r="F64" s="143"/>
      <c r="G64" s="221">
        <v>4.0862999999999996</v>
      </c>
      <c r="H64" s="142">
        <f>ROUND(E64*G64*2,2)</f>
        <v>65.38</v>
      </c>
      <c r="I64" s="142">
        <f t="shared" si="1"/>
        <v>80.8</v>
      </c>
    </row>
    <row r="65" spans="1:9" s="148" customFormat="1" x14ac:dyDescent="0.3">
      <c r="A65" s="219" t="s">
        <v>23</v>
      </c>
      <c r="B65" s="220">
        <v>1</v>
      </c>
      <c r="C65" s="220">
        <f t="shared" si="5"/>
        <v>176</v>
      </c>
      <c r="D65" s="220">
        <v>160</v>
      </c>
      <c r="E65" s="139">
        <v>16</v>
      </c>
      <c r="F65" s="143"/>
      <c r="G65" s="221">
        <v>4.0862999999999996</v>
      </c>
      <c r="H65" s="142">
        <f t="shared" si="6"/>
        <v>130.76</v>
      </c>
      <c r="I65" s="142">
        <f t="shared" si="1"/>
        <v>161.61000000000001</v>
      </c>
    </row>
    <row r="66" spans="1:9" s="148" customFormat="1" x14ac:dyDescent="0.3">
      <c r="A66" s="219" t="s">
        <v>23</v>
      </c>
      <c r="B66" s="220">
        <v>1</v>
      </c>
      <c r="C66" s="220">
        <f t="shared" si="5"/>
        <v>168</v>
      </c>
      <c r="D66" s="220">
        <v>160</v>
      </c>
      <c r="E66" s="139">
        <v>8</v>
      </c>
      <c r="F66" s="143"/>
      <c r="G66" s="221">
        <v>4.0862999999999996</v>
      </c>
      <c r="H66" s="142">
        <f>ROUND(E66*G66*2,2)</f>
        <v>65.38</v>
      </c>
      <c r="I66" s="142">
        <f t="shared" si="1"/>
        <v>80.8</v>
      </c>
    </row>
    <row r="67" spans="1:9" s="148" customFormat="1" x14ac:dyDescent="0.3">
      <c r="A67" s="219" t="s">
        <v>23</v>
      </c>
      <c r="B67" s="220">
        <v>1</v>
      </c>
      <c r="C67" s="220">
        <f t="shared" si="5"/>
        <v>168</v>
      </c>
      <c r="D67" s="220">
        <v>160</v>
      </c>
      <c r="E67" s="139">
        <v>8</v>
      </c>
      <c r="F67" s="143"/>
      <c r="G67" s="221">
        <v>4.0862999999999996</v>
      </c>
      <c r="H67" s="142">
        <f>ROUND(E67*G67*2,2)</f>
        <v>65.38</v>
      </c>
      <c r="I67" s="142">
        <f>ROUND(H67*1.2077,2)</f>
        <v>78.959999999999994</v>
      </c>
    </row>
    <row r="68" spans="1:9" s="148" customFormat="1" x14ac:dyDescent="0.3">
      <c r="A68" s="219" t="s">
        <v>23</v>
      </c>
      <c r="B68" s="220">
        <v>1</v>
      </c>
      <c r="C68" s="220">
        <f t="shared" si="5"/>
        <v>168</v>
      </c>
      <c r="D68" s="220">
        <v>160</v>
      </c>
      <c r="E68" s="139">
        <v>8</v>
      </c>
      <c r="F68" s="143"/>
      <c r="G68" s="221">
        <v>4.0862999999999996</v>
      </c>
      <c r="H68" s="142">
        <f>ROUND(E68*G68*2,2)</f>
        <v>65.38</v>
      </c>
      <c r="I68" s="142">
        <f t="shared" si="1"/>
        <v>80.8</v>
      </c>
    </row>
    <row r="69" spans="1:9" s="148" customFormat="1" x14ac:dyDescent="0.3">
      <c r="A69" s="219" t="s">
        <v>23</v>
      </c>
      <c r="B69" s="220">
        <v>1</v>
      </c>
      <c r="C69" s="220">
        <f t="shared" si="5"/>
        <v>168</v>
      </c>
      <c r="D69" s="220">
        <v>160</v>
      </c>
      <c r="E69" s="139">
        <v>8</v>
      </c>
      <c r="F69" s="143"/>
      <c r="G69" s="221">
        <v>4.0862999999999996</v>
      </c>
      <c r="H69" s="142">
        <f>ROUND(E69*G69*2,2)</f>
        <v>65.38</v>
      </c>
      <c r="I69" s="142">
        <f t="shared" si="1"/>
        <v>80.8</v>
      </c>
    </row>
    <row r="70" spans="1:9" s="148" customFormat="1" x14ac:dyDescent="0.3">
      <c r="A70" s="219" t="s">
        <v>23</v>
      </c>
      <c r="B70" s="220">
        <v>1</v>
      </c>
      <c r="C70" s="220">
        <f t="shared" si="5"/>
        <v>168</v>
      </c>
      <c r="D70" s="220">
        <v>160</v>
      </c>
      <c r="E70" s="139">
        <v>8</v>
      </c>
      <c r="F70" s="143"/>
      <c r="G70" s="221">
        <v>4.0862999999999996</v>
      </c>
      <c r="H70" s="142">
        <f>ROUND(E70*G70*2,2)</f>
        <v>65.38</v>
      </c>
      <c r="I70" s="142">
        <f t="shared" si="1"/>
        <v>80.8</v>
      </c>
    </row>
    <row r="71" spans="1:9" s="148" customFormat="1" x14ac:dyDescent="0.3">
      <c r="A71" s="219" t="s">
        <v>23</v>
      </c>
      <c r="B71" s="220">
        <v>1</v>
      </c>
      <c r="C71" s="220">
        <f t="shared" si="5"/>
        <v>192</v>
      </c>
      <c r="D71" s="220">
        <v>160</v>
      </c>
      <c r="E71" s="139">
        <v>32</v>
      </c>
      <c r="F71" s="143"/>
      <c r="G71" s="221">
        <v>4.0858999999999996</v>
      </c>
      <c r="H71" s="142">
        <f t="shared" si="6"/>
        <v>261.5</v>
      </c>
      <c r="I71" s="142">
        <f t="shared" si="1"/>
        <v>323.19</v>
      </c>
    </row>
    <row r="72" spans="1:9" s="148" customFormat="1" x14ac:dyDescent="0.3">
      <c r="A72" s="219" t="s">
        <v>23</v>
      </c>
      <c r="B72" s="220">
        <v>1</v>
      </c>
      <c r="C72" s="220">
        <f t="shared" si="5"/>
        <v>216</v>
      </c>
      <c r="D72" s="220">
        <v>160</v>
      </c>
      <c r="E72" s="139">
        <v>56</v>
      </c>
      <c r="F72" s="143"/>
      <c r="G72" s="221">
        <v>4.0858999999999996</v>
      </c>
      <c r="H72" s="142">
        <f t="shared" si="6"/>
        <v>457.62</v>
      </c>
      <c r="I72" s="142">
        <f>ROUND(H72*1.2077,2)</f>
        <v>552.66999999999996</v>
      </c>
    </row>
    <row r="73" spans="1:9" s="148" customFormat="1" x14ac:dyDescent="0.3">
      <c r="A73" s="219" t="s">
        <v>23</v>
      </c>
      <c r="B73" s="220">
        <v>1</v>
      </c>
      <c r="C73" s="220">
        <f t="shared" si="5"/>
        <v>176</v>
      </c>
      <c r="D73" s="220">
        <v>160</v>
      </c>
      <c r="E73" s="139">
        <v>16</v>
      </c>
      <c r="F73" s="143"/>
      <c r="G73" s="221">
        <v>4.0862999999999996</v>
      </c>
      <c r="H73" s="142">
        <f t="shared" si="6"/>
        <v>130.76</v>
      </c>
      <c r="I73" s="142">
        <f t="shared" si="1"/>
        <v>161.61000000000001</v>
      </c>
    </row>
    <row r="74" spans="1:9" s="148" customFormat="1" x14ac:dyDescent="0.3">
      <c r="A74" s="219" t="s">
        <v>23</v>
      </c>
      <c r="B74" s="220">
        <v>1</v>
      </c>
      <c r="C74" s="220">
        <f t="shared" si="5"/>
        <v>184</v>
      </c>
      <c r="D74" s="220">
        <v>160</v>
      </c>
      <c r="E74" s="139">
        <v>24</v>
      </c>
      <c r="F74" s="143"/>
      <c r="G74" s="221">
        <v>4.0862999999999996</v>
      </c>
      <c r="H74" s="142">
        <f t="shared" si="6"/>
        <v>196.14</v>
      </c>
      <c r="I74" s="142">
        <f>ROUND(H74*1.2077,2)</f>
        <v>236.88</v>
      </c>
    </row>
    <row r="75" spans="1:9" s="148" customFormat="1" x14ac:dyDescent="0.3">
      <c r="A75" s="219" t="s">
        <v>23</v>
      </c>
      <c r="B75" s="220">
        <v>1</v>
      </c>
      <c r="C75" s="220">
        <f t="shared" si="5"/>
        <v>176</v>
      </c>
      <c r="D75" s="220">
        <v>160</v>
      </c>
      <c r="E75" s="139">
        <v>16</v>
      </c>
      <c r="F75" s="143"/>
      <c r="G75" s="221">
        <v>4.0862999999999996</v>
      </c>
      <c r="H75" s="142">
        <f>ROUND(E75*G75*2,2)</f>
        <v>130.76</v>
      </c>
      <c r="I75" s="142">
        <f t="shared" si="1"/>
        <v>161.61000000000001</v>
      </c>
    </row>
    <row r="76" spans="1:9" s="148" customFormat="1" x14ac:dyDescent="0.3">
      <c r="A76" s="219" t="s">
        <v>23</v>
      </c>
      <c r="B76" s="220">
        <v>1</v>
      </c>
      <c r="C76" s="220">
        <f t="shared" si="5"/>
        <v>176</v>
      </c>
      <c r="D76" s="220">
        <v>160</v>
      </c>
      <c r="E76" s="139">
        <v>16</v>
      </c>
      <c r="F76" s="143"/>
      <c r="G76" s="221">
        <v>4.0862999999999996</v>
      </c>
      <c r="H76" s="142">
        <f>ROUND(E76*G76*2,2)</f>
        <v>130.76</v>
      </c>
      <c r="I76" s="142">
        <f t="shared" si="1"/>
        <v>161.61000000000001</v>
      </c>
    </row>
    <row r="77" spans="1:9" s="148" customFormat="1" x14ac:dyDescent="0.3">
      <c r="A77" s="219" t="s">
        <v>23</v>
      </c>
      <c r="B77" s="220">
        <v>1</v>
      </c>
      <c r="C77" s="220">
        <f t="shared" si="5"/>
        <v>168</v>
      </c>
      <c r="D77" s="220">
        <v>160</v>
      </c>
      <c r="E77" s="139">
        <v>8</v>
      </c>
      <c r="F77" s="143"/>
      <c r="G77" s="221">
        <v>4.0862999999999996</v>
      </c>
      <c r="H77" s="142">
        <f t="shared" si="6"/>
        <v>65.38</v>
      </c>
      <c r="I77" s="142">
        <f t="shared" ref="I77:I83" si="7">ROUND(H77*1.2359,2)</f>
        <v>80.8</v>
      </c>
    </row>
    <row r="78" spans="1:9" s="148" customFormat="1" x14ac:dyDescent="0.3">
      <c r="A78" s="219" t="s">
        <v>23</v>
      </c>
      <c r="B78" s="220">
        <v>1</v>
      </c>
      <c r="C78" s="220">
        <f t="shared" si="5"/>
        <v>168</v>
      </c>
      <c r="D78" s="220">
        <v>160</v>
      </c>
      <c r="E78" s="139">
        <v>8</v>
      </c>
      <c r="F78" s="143"/>
      <c r="G78" s="221">
        <v>4.0862999999999996</v>
      </c>
      <c r="H78" s="142">
        <f t="shared" si="6"/>
        <v>65.38</v>
      </c>
      <c r="I78" s="142">
        <f t="shared" si="7"/>
        <v>80.8</v>
      </c>
    </row>
    <row r="79" spans="1:9" s="148" customFormat="1" x14ac:dyDescent="0.3">
      <c r="A79" s="219" t="s">
        <v>23</v>
      </c>
      <c r="B79" s="220">
        <v>1</v>
      </c>
      <c r="C79" s="220">
        <f t="shared" si="5"/>
        <v>168</v>
      </c>
      <c r="D79" s="220">
        <v>160</v>
      </c>
      <c r="E79" s="139">
        <v>8</v>
      </c>
      <c r="F79" s="143"/>
      <c r="G79" s="221">
        <v>4.0862999999999996</v>
      </c>
      <c r="H79" s="142">
        <f t="shared" si="6"/>
        <v>65.38</v>
      </c>
      <c r="I79" s="142">
        <f t="shared" si="7"/>
        <v>80.8</v>
      </c>
    </row>
    <row r="80" spans="1:9" s="148" customFormat="1" x14ac:dyDescent="0.3">
      <c r="A80" s="219" t="s">
        <v>23</v>
      </c>
      <c r="B80" s="220">
        <v>1</v>
      </c>
      <c r="C80" s="220">
        <f t="shared" si="5"/>
        <v>176</v>
      </c>
      <c r="D80" s="220">
        <v>160</v>
      </c>
      <c r="E80" s="139">
        <v>16</v>
      </c>
      <c r="F80" s="143"/>
      <c r="G80" s="221">
        <v>4.0862999999999996</v>
      </c>
      <c r="H80" s="142">
        <f>ROUND(E80*G80*2,2)</f>
        <v>130.76</v>
      </c>
      <c r="I80" s="142">
        <f t="shared" si="7"/>
        <v>161.61000000000001</v>
      </c>
    </row>
    <row r="81" spans="1:9" s="148" customFormat="1" x14ac:dyDescent="0.3">
      <c r="A81" s="219" t="s">
        <v>23</v>
      </c>
      <c r="B81" s="220">
        <v>1</v>
      </c>
      <c r="C81" s="220">
        <f t="shared" si="5"/>
        <v>168</v>
      </c>
      <c r="D81" s="220">
        <v>160</v>
      </c>
      <c r="E81" s="139">
        <v>8</v>
      </c>
      <c r="F81" s="143"/>
      <c r="G81" s="221">
        <v>4.0862999999999996</v>
      </c>
      <c r="H81" s="142">
        <f>ROUND(E81*G81*2,2)</f>
        <v>65.38</v>
      </c>
      <c r="I81" s="142">
        <f t="shared" si="7"/>
        <v>80.8</v>
      </c>
    </row>
    <row r="82" spans="1:9" s="148" customFormat="1" x14ac:dyDescent="0.3">
      <c r="A82" s="219" t="s">
        <v>23</v>
      </c>
      <c r="B82" s="220">
        <v>1</v>
      </c>
      <c r="C82" s="220">
        <f t="shared" si="5"/>
        <v>168</v>
      </c>
      <c r="D82" s="220">
        <v>160</v>
      </c>
      <c r="E82" s="139">
        <v>8</v>
      </c>
      <c r="F82" s="143"/>
      <c r="G82" s="221">
        <v>4.0862999999999996</v>
      </c>
      <c r="H82" s="142">
        <f t="shared" si="6"/>
        <v>65.38</v>
      </c>
      <c r="I82" s="142">
        <f t="shared" si="7"/>
        <v>80.8</v>
      </c>
    </row>
    <row r="83" spans="1:9" s="148" customFormat="1" x14ac:dyDescent="0.3">
      <c r="A83" s="219" t="s">
        <v>23</v>
      </c>
      <c r="B83" s="220">
        <v>1</v>
      </c>
      <c r="C83" s="220">
        <f t="shared" si="5"/>
        <v>192</v>
      </c>
      <c r="D83" s="220">
        <v>160</v>
      </c>
      <c r="E83" s="139">
        <v>32</v>
      </c>
      <c r="F83" s="143"/>
      <c r="G83" s="221">
        <v>4.0858999999999996</v>
      </c>
      <c r="H83" s="142">
        <f t="shared" si="6"/>
        <v>261.5</v>
      </c>
      <c r="I83" s="142">
        <f t="shared" si="7"/>
        <v>323.19</v>
      </c>
    </row>
    <row r="84" spans="1:9" x14ac:dyDescent="0.3">
      <c r="B84" s="149"/>
      <c r="C84" s="149"/>
      <c r="D84" s="149"/>
      <c r="E84" s="149"/>
      <c r="F84" s="150"/>
      <c r="G84" s="150"/>
      <c r="H84" s="150"/>
      <c r="I84" s="150"/>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50" orientation="landscape"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4078A-7893-474D-9EF9-F77493EEC29A}">
  <sheetPr>
    <tabColor theme="7" tint="0.59999389629810485"/>
    <pageSetUpPr fitToPage="1"/>
  </sheetPr>
  <dimension ref="A1:I42"/>
  <sheetViews>
    <sheetView zoomScale="80" zoomScaleNormal="80" workbookViewId="0">
      <selection activeCell="M12" sqref="M12"/>
    </sheetView>
  </sheetViews>
  <sheetFormatPr defaultColWidth="9.140625" defaultRowHeight="17.25" x14ac:dyDescent="0.3"/>
  <cols>
    <col min="1" max="1" width="42.7109375" style="126" customWidth="1"/>
    <col min="2" max="2" width="15.28515625" style="127" customWidth="1"/>
    <col min="3" max="3" width="14.5703125" style="127" customWidth="1"/>
    <col min="4" max="4" width="14.7109375" style="127" customWidth="1"/>
    <col min="5" max="5" width="18.42578125" style="127" customWidth="1"/>
    <col min="6" max="6" width="17.28515625" style="127" customWidth="1"/>
    <col min="7" max="7" width="20.140625" style="127" customWidth="1"/>
    <col min="8" max="8" width="23.42578125" style="127" customWidth="1"/>
    <col min="9" max="9" width="21.28515625" style="127" customWidth="1"/>
    <col min="10" max="16384" width="9.140625" style="126"/>
  </cols>
  <sheetData>
    <row r="1" spans="1:9" x14ac:dyDescent="0.3">
      <c r="H1" s="610" t="s">
        <v>925</v>
      </c>
      <c r="I1" s="610"/>
    </row>
    <row r="2" spans="1:9" s="128" customFormat="1" ht="39.75" customHeight="1" x14ac:dyDescent="0.3">
      <c r="A2" s="611" t="s">
        <v>13</v>
      </c>
      <c r="B2" s="611"/>
      <c r="C2" s="611"/>
      <c r="D2" s="611"/>
      <c r="E2" s="611"/>
      <c r="F2" s="611"/>
      <c r="G2" s="611"/>
      <c r="H2" s="611"/>
      <c r="I2" s="611"/>
    </row>
    <row r="4" spans="1:9" x14ac:dyDescent="0.3">
      <c r="A4" s="126" t="s">
        <v>865</v>
      </c>
    </row>
    <row r="5" spans="1:9" x14ac:dyDescent="0.3">
      <c r="A5" s="126" t="s">
        <v>867</v>
      </c>
    </row>
    <row r="6" spans="1:9" x14ac:dyDescent="0.3">
      <c r="B6" s="472"/>
      <c r="C6" s="472"/>
      <c r="D6" s="472"/>
      <c r="E6" s="473"/>
      <c r="F6" s="472"/>
      <c r="G6" s="472"/>
      <c r="H6" s="474"/>
      <c r="I6" s="472"/>
    </row>
    <row r="7" spans="1:9" ht="45.75" customHeight="1" x14ac:dyDescent="0.3">
      <c r="A7" s="612"/>
      <c r="B7" s="612" t="s">
        <v>6</v>
      </c>
      <c r="C7" s="613" t="s">
        <v>8</v>
      </c>
      <c r="D7" s="613"/>
      <c r="E7" s="613"/>
      <c r="F7" s="613" t="s">
        <v>4</v>
      </c>
      <c r="G7" s="613" t="s">
        <v>246</v>
      </c>
      <c r="H7" s="614" t="s">
        <v>9</v>
      </c>
      <c r="I7" s="615" t="s">
        <v>2</v>
      </c>
    </row>
    <row r="8" spans="1:9" ht="24" customHeight="1" x14ac:dyDescent="0.3">
      <c r="A8" s="612"/>
      <c r="B8" s="612"/>
      <c r="C8" s="616" t="s">
        <v>14</v>
      </c>
      <c r="D8" s="616" t="s">
        <v>247</v>
      </c>
      <c r="E8" s="613" t="s">
        <v>10</v>
      </c>
      <c r="F8" s="613"/>
      <c r="G8" s="613"/>
      <c r="H8" s="614"/>
      <c r="I8" s="615"/>
    </row>
    <row r="9" spans="1:9" ht="115.5" customHeight="1" x14ac:dyDescent="0.3">
      <c r="A9" s="612"/>
      <c r="B9" s="612"/>
      <c r="C9" s="617"/>
      <c r="D9" s="617"/>
      <c r="E9" s="613"/>
      <c r="F9" s="613"/>
      <c r="G9" s="613"/>
      <c r="H9" s="614"/>
      <c r="I9" s="615"/>
    </row>
    <row r="10" spans="1:9" ht="20.25" customHeight="1" x14ac:dyDescent="0.3">
      <c r="A10" s="129">
        <v>1</v>
      </c>
      <c r="B10" s="129">
        <v>6</v>
      </c>
      <c r="C10" s="129" t="s">
        <v>81</v>
      </c>
      <c r="D10" s="129">
        <v>8</v>
      </c>
      <c r="E10" s="129">
        <v>9</v>
      </c>
      <c r="F10" s="129">
        <v>11</v>
      </c>
      <c r="G10" s="129">
        <v>12</v>
      </c>
      <c r="H10" s="129">
        <v>13</v>
      </c>
      <c r="I10" s="129" t="s">
        <v>82</v>
      </c>
    </row>
    <row r="11" spans="1:9" s="128" customFormat="1" ht="26.25" customHeight="1" x14ac:dyDescent="0.3">
      <c r="A11" s="130" t="s">
        <v>0</v>
      </c>
      <c r="B11" s="131">
        <f>B12+B15+B22+B32</f>
        <v>27</v>
      </c>
      <c r="C11" s="131"/>
      <c r="D11" s="131"/>
      <c r="E11" s="131">
        <f>E12+E15+E22+E32</f>
        <v>376</v>
      </c>
      <c r="F11" s="131"/>
      <c r="G11" s="131"/>
      <c r="H11" s="132">
        <f>H12+H15+H22+H32</f>
        <v>4475.8</v>
      </c>
      <c r="I11" s="132">
        <f>I12+I15+I22+I32</f>
        <v>5512.47</v>
      </c>
    </row>
    <row r="12" spans="1:9" ht="37.5" customHeight="1" x14ac:dyDescent="0.3">
      <c r="A12" s="133" t="s">
        <v>16</v>
      </c>
      <c r="B12" s="134">
        <f>SUM(B13:B14)</f>
        <v>2</v>
      </c>
      <c r="C12" s="134"/>
      <c r="D12" s="134"/>
      <c r="E12" s="134">
        <f t="shared" ref="E12:I12" si="0">SUM(E13:E14)</f>
        <v>40</v>
      </c>
      <c r="F12" s="134"/>
      <c r="G12" s="134"/>
      <c r="H12" s="134">
        <f t="shared" si="0"/>
        <v>888.72</v>
      </c>
      <c r="I12" s="134">
        <f t="shared" si="0"/>
        <v>1098.3699999999999</v>
      </c>
    </row>
    <row r="13" spans="1:9" x14ac:dyDescent="0.3">
      <c r="A13" s="136" t="s">
        <v>249</v>
      </c>
      <c r="B13" s="134">
        <v>1</v>
      </c>
      <c r="C13" s="137">
        <f t="shared" ref="C13:C14" si="1">D13+E13</f>
        <v>200</v>
      </c>
      <c r="D13" s="475">
        <v>184</v>
      </c>
      <c r="E13" s="477">
        <v>16</v>
      </c>
      <c r="F13" s="475"/>
      <c r="G13" s="476">
        <v>11.108750000000001</v>
      </c>
      <c r="H13" s="142">
        <f>ROUND(E13*G13*2,2)</f>
        <v>355.48</v>
      </c>
      <c r="I13" s="142">
        <f t="shared" ref="I13:I42" si="2">ROUND(H13*1.2359,2)</f>
        <v>439.34</v>
      </c>
    </row>
    <row r="14" spans="1:9" customFormat="1" x14ac:dyDescent="0.3">
      <c r="A14" s="136" t="s">
        <v>249</v>
      </c>
      <c r="B14" s="137">
        <v>1</v>
      </c>
      <c r="C14" s="137">
        <f t="shared" si="1"/>
        <v>208</v>
      </c>
      <c r="D14" s="138">
        <v>184</v>
      </c>
      <c r="E14" s="478">
        <v>24</v>
      </c>
      <c r="F14" s="140"/>
      <c r="G14" s="141">
        <v>11.109166666666667</v>
      </c>
      <c r="H14" s="142">
        <f>ROUND(E14*G14*2,2)</f>
        <v>533.24</v>
      </c>
      <c r="I14" s="142">
        <f t="shared" si="2"/>
        <v>659.03</v>
      </c>
    </row>
    <row r="15" spans="1:9" ht="49.5" customHeight="1" x14ac:dyDescent="0.3">
      <c r="A15" s="133" t="s">
        <v>17</v>
      </c>
      <c r="B15" s="134">
        <f>SUM(B16:B21)</f>
        <v>6</v>
      </c>
      <c r="C15" s="134"/>
      <c r="D15" s="134"/>
      <c r="E15" s="134">
        <f>SUM(E16:E21)</f>
        <v>132</v>
      </c>
      <c r="F15" s="134"/>
      <c r="G15" s="134"/>
      <c r="H15" s="135">
        <f>SUM(H16:H21)</f>
        <v>1835.8799999999999</v>
      </c>
      <c r="I15" s="135">
        <f>SUM(I16:I21)</f>
        <v>2253.1999999999998</v>
      </c>
    </row>
    <row r="16" spans="1:9" x14ac:dyDescent="0.3">
      <c r="A16" s="219" t="s">
        <v>250</v>
      </c>
      <c r="B16" s="220">
        <v>1</v>
      </c>
      <c r="C16" s="220">
        <f t="shared" ref="C16:C21" si="3">D16+E16</f>
        <v>196</v>
      </c>
      <c r="D16" s="138">
        <v>184</v>
      </c>
      <c r="E16" s="139">
        <v>12</v>
      </c>
      <c r="F16" s="143"/>
      <c r="G16" s="221">
        <v>6.9883333333333333</v>
      </c>
      <c r="H16" s="142">
        <f t="shared" ref="H16:H31" si="4">ROUND(E16*G16*2,2)</f>
        <v>167.72</v>
      </c>
      <c r="I16" s="142">
        <f t="shared" si="2"/>
        <v>207.29</v>
      </c>
    </row>
    <row r="17" spans="1:9" x14ac:dyDescent="0.3">
      <c r="A17" s="219" t="s">
        <v>250</v>
      </c>
      <c r="B17" s="220">
        <v>1</v>
      </c>
      <c r="C17" s="220">
        <f t="shared" si="3"/>
        <v>224</v>
      </c>
      <c r="D17" s="138">
        <v>184</v>
      </c>
      <c r="E17" s="139">
        <v>40</v>
      </c>
      <c r="F17" s="143"/>
      <c r="G17" s="221">
        <v>6.9879999999999995</v>
      </c>
      <c r="H17" s="142">
        <f t="shared" si="4"/>
        <v>559.04</v>
      </c>
      <c r="I17" s="142">
        <f t="shared" si="2"/>
        <v>690.92</v>
      </c>
    </row>
    <row r="18" spans="1:9" x14ac:dyDescent="0.3">
      <c r="A18" s="219" t="s">
        <v>250</v>
      </c>
      <c r="B18" s="220">
        <v>1</v>
      </c>
      <c r="C18" s="220">
        <f t="shared" si="3"/>
        <v>192</v>
      </c>
      <c r="D18" s="138">
        <v>184</v>
      </c>
      <c r="E18" s="139">
        <v>8</v>
      </c>
      <c r="F18" s="143"/>
      <c r="G18" s="221">
        <v>6.9874999999999998</v>
      </c>
      <c r="H18" s="142">
        <f>ROUND(E18*G18*2,2)</f>
        <v>111.8</v>
      </c>
      <c r="I18" s="142">
        <f t="shared" si="2"/>
        <v>138.16999999999999</v>
      </c>
    </row>
    <row r="19" spans="1:9" x14ac:dyDescent="0.3">
      <c r="A19" s="219" t="s">
        <v>250</v>
      </c>
      <c r="B19" s="220">
        <v>1</v>
      </c>
      <c r="C19" s="220">
        <f t="shared" si="3"/>
        <v>224</v>
      </c>
      <c r="D19" s="138">
        <v>184</v>
      </c>
      <c r="E19" s="139">
        <v>40</v>
      </c>
      <c r="F19" s="143"/>
      <c r="G19" s="221">
        <v>6.9879999999999995</v>
      </c>
      <c r="H19" s="142">
        <f t="shared" si="4"/>
        <v>559.04</v>
      </c>
      <c r="I19" s="142">
        <f>ROUND(H19*1.2077,2)</f>
        <v>675.15</v>
      </c>
    </row>
    <row r="20" spans="1:9" x14ac:dyDescent="0.3">
      <c r="A20" s="219" t="s">
        <v>252</v>
      </c>
      <c r="B20" s="220">
        <v>1</v>
      </c>
      <c r="C20" s="220">
        <f t="shared" si="3"/>
        <v>200</v>
      </c>
      <c r="D20" s="138">
        <v>184</v>
      </c>
      <c r="E20" s="139">
        <v>16</v>
      </c>
      <c r="F20" s="143"/>
      <c r="G20" s="221">
        <v>7.3650000000000002</v>
      </c>
      <c r="H20" s="142">
        <f t="shared" si="4"/>
        <v>235.68</v>
      </c>
      <c r="I20" s="142">
        <f>ROUND(H20*1.2359,2)</f>
        <v>291.27999999999997</v>
      </c>
    </row>
    <row r="21" spans="1:9" x14ac:dyDescent="0.3">
      <c r="A21" s="219" t="s">
        <v>35</v>
      </c>
      <c r="B21" s="220">
        <v>1</v>
      </c>
      <c r="C21" s="220">
        <f t="shared" si="3"/>
        <v>200</v>
      </c>
      <c r="D21" s="138">
        <v>184</v>
      </c>
      <c r="E21" s="139">
        <v>16</v>
      </c>
      <c r="F21" s="143"/>
      <c r="G21" s="221">
        <v>6.3312499999999998</v>
      </c>
      <c r="H21" s="142">
        <f t="shared" si="4"/>
        <v>202.6</v>
      </c>
      <c r="I21" s="142">
        <f t="shared" si="2"/>
        <v>250.39</v>
      </c>
    </row>
    <row r="22" spans="1:9" s="128" customFormat="1" ht="51.75" x14ac:dyDescent="0.3">
      <c r="A22" s="133" t="s">
        <v>18</v>
      </c>
      <c r="B22" s="134">
        <f>SUM(B23:B31)</f>
        <v>9</v>
      </c>
      <c r="C22" s="134"/>
      <c r="D22" s="134"/>
      <c r="E22" s="134">
        <f>SUM(E23:E31)</f>
        <v>88</v>
      </c>
      <c r="F22" s="134"/>
      <c r="G22" s="134"/>
      <c r="H22" s="135">
        <f>SUM(H23:H31)</f>
        <v>800.95999999999992</v>
      </c>
      <c r="I22" s="135">
        <f>SUM(I23:I31)</f>
        <v>988.8900000000001</v>
      </c>
    </row>
    <row r="23" spans="1:9" s="145" customFormat="1" ht="15.75" customHeight="1" x14ac:dyDescent="0.3">
      <c r="A23" s="219" t="s">
        <v>22</v>
      </c>
      <c r="B23" s="138">
        <v>1</v>
      </c>
      <c r="C23" s="138">
        <f t="shared" ref="C23:C31" si="5">D23+E23</f>
        <v>200</v>
      </c>
      <c r="D23" s="138">
        <v>184</v>
      </c>
      <c r="E23" s="139">
        <v>16</v>
      </c>
      <c r="F23" s="140"/>
      <c r="G23" s="144">
        <v>4.5512499999999996</v>
      </c>
      <c r="H23" s="142">
        <f t="shared" si="4"/>
        <v>145.63999999999999</v>
      </c>
      <c r="I23" s="142">
        <f t="shared" si="2"/>
        <v>180</v>
      </c>
    </row>
    <row r="24" spans="1:9" s="145" customFormat="1" ht="15.75" customHeight="1" x14ac:dyDescent="0.3">
      <c r="A24" s="219" t="s">
        <v>22</v>
      </c>
      <c r="B24" s="138">
        <v>1</v>
      </c>
      <c r="C24" s="138">
        <f t="shared" si="5"/>
        <v>188</v>
      </c>
      <c r="D24" s="138">
        <v>184</v>
      </c>
      <c r="E24" s="139">
        <v>4</v>
      </c>
      <c r="F24" s="140"/>
      <c r="G24" s="144">
        <v>4.55</v>
      </c>
      <c r="H24" s="142">
        <f t="shared" si="4"/>
        <v>36.4</v>
      </c>
      <c r="I24" s="142">
        <f t="shared" si="2"/>
        <v>44.99</v>
      </c>
    </row>
    <row r="25" spans="1:9" s="145" customFormat="1" ht="15.75" customHeight="1" x14ac:dyDescent="0.3">
      <c r="A25" s="219" t="s">
        <v>22</v>
      </c>
      <c r="B25" s="138">
        <v>1</v>
      </c>
      <c r="C25" s="138">
        <f t="shared" si="5"/>
        <v>186</v>
      </c>
      <c r="D25" s="138">
        <v>184</v>
      </c>
      <c r="E25" s="139">
        <v>2</v>
      </c>
      <c r="F25" s="140"/>
      <c r="G25" s="144">
        <v>4.55</v>
      </c>
      <c r="H25" s="142">
        <f>ROUND(E25*G25*2,2)</f>
        <v>18.2</v>
      </c>
      <c r="I25" s="142">
        <f t="shared" si="2"/>
        <v>22.49</v>
      </c>
    </row>
    <row r="26" spans="1:9" s="145" customFormat="1" ht="15.75" customHeight="1" x14ac:dyDescent="0.3">
      <c r="A26" s="219" t="s">
        <v>22</v>
      </c>
      <c r="B26" s="138">
        <v>1</v>
      </c>
      <c r="C26" s="138">
        <f t="shared" si="5"/>
        <v>188</v>
      </c>
      <c r="D26" s="138">
        <v>184</v>
      </c>
      <c r="E26" s="139">
        <v>4</v>
      </c>
      <c r="F26" s="140"/>
      <c r="G26" s="144">
        <v>4.55</v>
      </c>
      <c r="H26" s="142">
        <f t="shared" si="4"/>
        <v>36.4</v>
      </c>
      <c r="I26" s="142">
        <f t="shared" si="2"/>
        <v>44.99</v>
      </c>
    </row>
    <row r="27" spans="1:9" s="145" customFormat="1" ht="15.75" customHeight="1" x14ac:dyDescent="0.3">
      <c r="A27" s="219" t="s">
        <v>22</v>
      </c>
      <c r="B27" s="138">
        <v>1</v>
      </c>
      <c r="C27" s="138">
        <f t="shared" si="5"/>
        <v>188</v>
      </c>
      <c r="D27" s="138">
        <v>184</v>
      </c>
      <c r="E27" s="139">
        <v>4</v>
      </c>
      <c r="F27" s="140"/>
      <c r="G27" s="144">
        <v>4.55</v>
      </c>
      <c r="H27" s="142">
        <f t="shared" si="4"/>
        <v>36.4</v>
      </c>
      <c r="I27" s="142">
        <f>ROUND(H27*1.2077,2)</f>
        <v>43.96</v>
      </c>
    </row>
    <row r="28" spans="1:9" s="145" customFormat="1" ht="15.75" customHeight="1" x14ac:dyDescent="0.3">
      <c r="A28" s="219" t="s">
        <v>22</v>
      </c>
      <c r="B28" s="138">
        <v>1</v>
      </c>
      <c r="C28" s="138">
        <f t="shared" si="5"/>
        <v>192</v>
      </c>
      <c r="D28" s="138">
        <v>184</v>
      </c>
      <c r="E28" s="139">
        <v>8</v>
      </c>
      <c r="F28" s="140"/>
      <c r="G28" s="144">
        <v>4.5512499999999996</v>
      </c>
      <c r="H28" s="142">
        <f>ROUND(E28*G28*2,2)</f>
        <v>72.819999999999993</v>
      </c>
      <c r="I28" s="142">
        <f t="shared" si="2"/>
        <v>90</v>
      </c>
    </row>
    <row r="29" spans="1:9" s="145" customFormat="1" ht="15.75" customHeight="1" x14ac:dyDescent="0.3">
      <c r="A29" s="219" t="s">
        <v>22</v>
      </c>
      <c r="B29" s="138">
        <v>1</v>
      </c>
      <c r="C29" s="138">
        <f t="shared" si="5"/>
        <v>192</v>
      </c>
      <c r="D29" s="138">
        <v>184</v>
      </c>
      <c r="E29" s="139">
        <v>8</v>
      </c>
      <c r="F29" s="140"/>
      <c r="G29" s="144">
        <v>4.5512499999999996</v>
      </c>
      <c r="H29" s="142">
        <f>ROUND(E29*G29*2,2)</f>
        <v>72.819999999999993</v>
      </c>
      <c r="I29" s="142">
        <f t="shared" si="2"/>
        <v>90</v>
      </c>
    </row>
    <row r="30" spans="1:9" s="145" customFormat="1" ht="15.75" customHeight="1" x14ac:dyDescent="0.3">
      <c r="A30" s="219" t="s">
        <v>22</v>
      </c>
      <c r="B30" s="138">
        <v>1</v>
      </c>
      <c r="C30" s="138">
        <f t="shared" si="5"/>
        <v>208</v>
      </c>
      <c r="D30" s="138">
        <v>184</v>
      </c>
      <c r="E30" s="139">
        <v>24</v>
      </c>
      <c r="F30" s="140"/>
      <c r="G30" s="144">
        <v>4.5508333333333333</v>
      </c>
      <c r="H30" s="142">
        <f t="shared" si="4"/>
        <v>218.44</v>
      </c>
      <c r="I30" s="142">
        <f t="shared" si="2"/>
        <v>269.97000000000003</v>
      </c>
    </row>
    <row r="31" spans="1:9" s="145" customFormat="1" ht="15.75" customHeight="1" x14ac:dyDescent="0.3">
      <c r="A31" s="219" t="s">
        <v>22</v>
      </c>
      <c r="B31" s="138">
        <v>1</v>
      </c>
      <c r="C31" s="138">
        <f t="shared" si="5"/>
        <v>202</v>
      </c>
      <c r="D31" s="138">
        <v>184</v>
      </c>
      <c r="E31" s="139">
        <v>18</v>
      </c>
      <c r="F31" s="140"/>
      <c r="G31" s="144">
        <v>4.5511111111111111</v>
      </c>
      <c r="H31" s="142">
        <f t="shared" si="4"/>
        <v>163.84</v>
      </c>
      <c r="I31" s="142">
        <f t="shared" si="2"/>
        <v>202.49</v>
      </c>
    </row>
    <row r="32" spans="1:9" s="128" customFormat="1" ht="36" customHeight="1" x14ac:dyDescent="0.3">
      <c r="A32" s="133" t="s">
        <v>19</v>
      </c>
      <c r="B32" s="134">
        <f>SUM(B33:B42)</f>
        <v>10</v>
      </c>
      <c r="C32" s="134"/>
      <c r="D32" s="134"/>
      <c r="E32" s="134">
        <f>SUM(E33:E42)</f>
        <v>116</v>
      </c>
      <c r="F32" s="134"/>
      <c r="G32" s="134"/>
      <c r="H32" s="135">
        <f>SUM(H33:H42)</f>
        <v>950.24</v>
      </c>
      <c r="I32" s="135">
        <f>SUM(I33:I42)</f>
        <v>1172.0100000000002</v>
      </c>
    </row>
    <row r="33" spans="1:9" s="148" customFormat="1" ht="18" customHeight="1" x14ac:dyDescent="0.3">
      <c r="A33" s="219" t="s">
        <v>23</v>
      </c>
      <c r="B33" s="220">
        <v>1</v>
      </c>
      <c r="C33" s="220">
        <f t="shared" ref="C33:C42" si="6">D33+E33</f>
        <v>192</v>
      </c>
      <c r="D33" s="138">
        <v>184</v>
      </c>
      <c r="E33" s="139">
        <v>8</v>
      </c>
      <c r="F33" s="222"/>
      <c r="G33" s="221">
        <v>4.0862499999999997</v>
      </c>
      <c r="H33" s="142">
        <f>ROUND(E33*G33*2,2)</f>
        <v>65.38</v>
      </c>
      <c r="I33" s="142">
        <f>ROUND(H33*1.2077,2)</f>
        <v>78.959999999999994</v>
      </c>
    </row>
    <row r="34" spans="1:9" s="148" customFormat="1" ht="18" customHeight="1" x14ac:dyDescent="0.3">
      <c r="A34" s="219" t="s">
        <v>23</v>
      </c>
      <c r="B34" s="220">
        <v>1</v>
      </c>
      <c r="C34" s="220">
        <f t="shared" si="6"/>
        <v>188</v>
      </c>
      <c r="D34" s="138">
        <v>184</v>
      </c>
      <c r="E34" s="139">
        <v>4</v>
      </c>
      <c r="F34" s="143"/>
      <c r="G34" s="221">
        <v>4.085</v>
      </c>
      <c r="H34" s="142">
        <f t="shared" ref="H34:H41" si="7">ROUND(E34*G34*2,2)</f>
        <v>32.68</v>
      </c>
      <c r="I34" s="142">
        <f>ROUND(H34*1.2194,2)</f>
        <v>39.85</v>
      </c>
    </row>
    <row r="35" spans="1:9" s="148" customFormat="1" ht="18" customHeight="1" x14ac:dyDescent="0.3">
      <c r="A35" s="219" t="s">
        <v>23</v>
      </c>
      <c r="B35" s="220">
        <v>1</v>
      </c>
      <c r="C35" s="220">
        <f t="shared" si="6"/>
        <v>232</v>
      </c>
      <c r="D35" s="138">
        <v>184</v>
      </c>
      <c r="E35" s="139">
        <v>48</v>
      </c>
      <c r="F35" s="143"/>
      <c r="G35" s="221">
        <v>4.0860416666666666</v>
      </c>
      <c r="H35" s="142">
        <f>ROUND(E35*G35*2,2)</f>
        <v>392.26</v>
      </c>
      <c r="I35" s="142">
        <f t="shared" si="2"/>
        <v>484.79</v>
      </c>
    </row>
    <row r="36" spans="1:9" s="148" customFormat="1" ht="18" customHeight="1" x14ac:dyDescent="0.3">
      <c r="A36" s="219" t="s">
        <v>23</v>
      </c>
      <c r="B36" s="220">
        <v>1</v>
      </c>
      <c r="C36" s="220">
        <f t="shared" si="6"/>
        <v>196</v>
      </c>
      <c r="D36" s="138">
        <v>184</v>
      </c>
      <c r="E36" s="139">
        <v>12</v>
      </c>
      <c r="F36" s="143"/>
      <c r="G36" s="221">
        <v>4.0858333333333334</v>
      </c>
      <c r="H36" s="142">
        <f>ROUND(E36*G36*2,2)</f>
        <v>98.06</v>
      </c>
      <c r="I36" s="142">
        <f t="shared" si="2"/>
        <v>121.19</v>
      </c>
    </row>
    <row r="37" spans="1:9" s="148" customFormat="1" ht="18" customHeight="1" x14ac:dyDescent="0.3">
      <c r="A37" s="219" t="s">
        <v>23</v>
      </c>
      <c r="B37" s="220">
        <v>1</v>
      </c>
      <c r="C37" s="220">
        <f t="shared" si="6"/>
        <v>194</v>
      </c>
      <c r="D37" s="138">
        <v>184</v>
      </c>
      <c r="E37" s="139">
        <v>10</v>
      </c>
      <c r="F37" s="143"/>
      <c r="G37" s="221">
        <v>4.0860000000000003</v>
      </c>
      <c r="H37" s="142">
        <f t="shared" si="7"/>
        <v>81.72</v>
      </c>
      <c r="I37" s="142">
        <f t="shared" si="2"/>
        <v>101</v>
      </c>
    </row>
    <row r="38" spans="1:9" s="148" customFormat="1" ht="18" customHeight="1" x14ac:dyDescent="0.3">
      <c r="A38" s="219" t="s">
        <v>23</v>
      </c>
      <c r="B38" s="220">
        <v>1</v>
      </c>
      <c r="C38" s="220">
        <f t="shared" si="6"/>
        <v>186</v>
      </c>
      <c r="D38" s="138">
        <v>184</v>
      </c>
      <c r="E38" s="139">
        <v>2</v>
      </c>
      <c r="F38" s="143"/>
      <c r="G38" s="221">
        <v>4.085</v>
      </c>
      <c r="H38" s="142">
        <f t="shared" si="7"/>
        <v>16.34</v>
      </c>
      <c r="I38" s="142">
        <f t="shared" si="2"/>
        <v>20.190000000000001</v>
      </c>
    </row>
    <row r="39" spans="1:9" s="148" customFormat="1" ht="18" customHeight="1" x14ac:dyDescent="0.3">
      <c r="A39" s="219" t="s">
        <v>23</v>
      </c>
      <c r="B39" s="220">
        <v>1</v>
      </c>
      <c r="C39" s="220">
        <f t="shared" si="6"/>
        <v>200</v>
      </c>
      <c r="D39" s="138">
        <v>184</v>
      </c>
      <c r="E39" s="139">
        <v>16</v>
      </c>
      <c r="F39" s="143"/>
      <c r="G39" s="221">
        <v>4.0862499999999997</v>
      </c>
      <c r="H39" s="142">
        <f t="shared" si="7"/>
        <v>130.76</v>
      </c>
      <c r="I39" s="142">
        <f t="shared" si="2"/>
        <v>161.61000000000001</v>
      </c>
    </row>
    <row r="40" spans="1:9" s="148" customFormat="1" ht="18" customHeight="1" x14ac:dyDescent="0.3">
      <c r="A40" s="219" t="s">
        <v>23</v>
      </c>
      <c r="B40" s="220">
        <v>1</v>
      </c>
      <c r="C40" s="220">
        <f t="shared" si="6"/>
        <v>192</v>
      </c>
      <c r="D40" s="138">
        <v>184</v>
      </c>
      <c r="E40" s="139">
        <v>8</v>
      </c>
      <c r="F40" s="143"/>
      <c r="G40" s="221">
        <v>4.0862499999999997</v>
      </c>
      <c r="H40" s="142">
        <f>ROUND(E40*G40*2,2)</f>
        <v>65.38</v>
      </c>
      <c r="I40" s="142">
        <f t="shared" si="2"/>
        <v>80.8</v>
      </c>
    </row>
    <row r="41" spans="1:9" s="148" customFormat="1" ht="18" customHeight="1" x14ac:dyDescent="0.3">
      <c r="A41" s="219" t="s">
        <v>23</v>
      </c>
      <c r="B41" s="220">
        <v>1</v>
      </c>
      <c r="C41" s="220">
        <f t="shared" si="6"/>
        <v>188</v>
      </c>
      <c r="D41" s="138">
        <v>184</v>
      </c>
      <c r="E41" s="139">
        <v>4</v>
      </c>
      <c r="F41" s="143"/>
      <c r="G41" s="221">
        <v>4.085</v>
      </c>
      <c r="H41" s="142">
        <f t="shared" si="7"/>
        <v>32.68</v>
      </c>
      <c r="I41" s="142">
        <f t="shared" si="2"/>
        <v>40.39</v>
      </c>
    </row>
    <row r="42" spans="1:9" s="148" customFormat="1" ht="18" customHeight="1" x14ac:dyDescent="0.3">
      <c r="A42" s="219" t="s">
        <v>253</v>
      </c>
      <c r="B42" s="220">
        <v>1</v>
      </c>
      <c r="C42" s="220">
        <f t="shared" si="6"/>
        <v>188</v>
      </c>
      <c r="D42" s="138">
        <v>184</v>
      </c>
      <c r="E42" s="139">
        <v>4</v>
      </c>
      <c r="F42" s="143"/>
      <c r="G42" s="221">
        <v>4.3724999999999996</v>
      </c>
      <c r="H42" s="142">
        <f>ROUND(E42*G42*2,2)</f>
        <v>34.979999999999997</v>
      </c>
      <c r="I42" s="142">
        <f t="shared" si="2"/>
        <v>43.23</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37" orientation="landscape" r:id="rId1"/>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041234-866A-4B92-AA6D-CD89AB244752}">
  <sheetPr>
    <tabColor theme="5" tint="0.59999389629810485"/>
  </sheetPr>
  <dimension ref="A1:I35"/>
  <sheetViews>
    <sheetView zoomScale="80" zoomScaleNormal="80" workbookViewId="0">
      <selection activeCell="H1" sqref="H1:I1"/>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1" width="15.85546875" style="32" customWidth="1"/>
    <col min="12" max="16384" width="9.140625" style="32"/>
  </cols>
  <sheetData>
    <row r="1" spans="1:9" ht="24" customHeight="1" x14ac:dyDescent="0.25">
      <c r="H1" s="579" t="s">
        <v>926</v>
      </c>
      <c r="I1" s="579"/>
    </row>
    <row r="2" spans="1:9" s="33" customFormat="1" ht="39.75" customHeight="1" x14ac:dyDescent="0.25">
      <c r="A2" s="521" t="s">
        <v>13</v>
      </c>
      <c r="B2" s="521"/>
      <c r="C2" s="521"/>
      <c r="D2" s="521"/>
      <c r="E2" s="521"/>
      <c r="F2" s="521"/>
      <c r="G2" s="521"/>
      <c r="H2" s="521"/>
      <c r="I2" s="521"/>
    </row>
    <row r="3" spans="1:9" ht="12" customHeight="1" x14ac:dyDescent="0.25"/>
    <row r="4" spans="1:9" ht="18.75" x14ac:dyDescent="0.3">
      <c r="A4" s="32" t="s">
        <v>782</v>
      </c>
    </row>
    <row r="5" spans="1:9" ht="18.75" x14ac:dyDescent="0.3">
      <c r="A5" s="32" t="s">
        <v>868</v>
      </c>
    </row>
    <row r="6" spans="1:9" ht="30.75" customHeight="1" x14ac:dyDescent="0.25">
      <c r="E6" s="34"/>
      <c r="H6" s="35"/>
    </row>
    <row r="7" spans="1:9" ht="39"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74.2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5.5" customHeight="1" x14ac:dyDescent="0.25">
      <c r="A11" s="37" t="s">
        <v>0</v>
      </c>
      <c r="B11" s="38">
        <f>B12+B26</f>
        <v>22</v>
      </c>
      <c r="C11" s="38"/>
      <c r="D11" s="38"/>
      <c r="E11" s="38">
        <f t="shared" ref="E11:I11" si="0">E12+E26</f>
        <v>1406</v>
      </c>
      <c r="F11" s="38"/>
      <c r="G11" s="38"/>
      <c r="H11" s="39">
        <f t="shared" si="0"/>
        <v>14678.079999999998</v>
      </c>
      <c r="I11" s="39">
        <f t="shared" si="0"/>
        <v>18140.64</v>
      </c>
    </row>
    <row r="12" spans="1:9" ht="48.75" customHeight="1" x14ac:dyDescent="0.25">
      <c r="A12" s="364" t="s">
        <v>17</v>
      </c>
      <c r="B12" s="365">
        <f>SUM(B13:B25)</f>
        <v>13</v>
      </c>
      <c r="C12" s="365"/>
      <c r="D12" s="365"/>
      <c r="E12" s="365">
        <f>SUM(E13:E25)</f>
        <v>727</v>
      </c>
      <c r="F12" s="366"/>
      <c r="G12" s="366"/>
      <c r="H12" s="366">
        <f>SUM(H13:H25)</f>
        <v>8594.24</v>
      </c>
      <c r="I12" s="366">
        <f>SUM(I13:I25)</f>
        <v>10621.63</v>
      </c>
    </row>
    <row r="13" spans="1:9" x14ac:dyDescent="0.25">
      <c r="A13" s="40" t="s">
        <v>84</v>
      </c>
      <c r="B13" s="41">
        <v>1</v>
      </c>
      <c r="C13" s="41">
        <f>D13+E13</f>
        <v>208</v>
      </c>
      <c r="D13" s="41">
        <v>160</v>
      </c>
      <c r="E13" s="41">
        <v>48</v>
      </c>
      <c r="F13" s="42"/>
      <c r="G13" s="42">
        <v>5.97</v>
      </c>
      <c r="H13" s="42">
        <f>ROUND((E13*G13)*2,2)</f>
        <v>573.12</v>
      </c>
      <c r="I13" s="42">
        <f>ROUND(H13*1.2359,2)</f>
        <v>708.32</v>
      </c>
    </row>
    <row r="14" spans="1:9" x14ac:dyDescent="0.25">
      <c r="A14" s="40" t="s">
        <v>84</v>
      </c>
      <c r="B14" s="41">
        <v>1</v>
      </c>
      <c r="C14" s="41">
        <f t="shared" ref="C14:C35" si="1">D14+E14</f>
        <v>292</v>
      </c>
      <c r="D14" s="41">
        <v>160</v>
      </c>
      <c r="E14" s="41">
        <v>132</v>
      </c>
      <c r="F14" s="42"/>
      <c r="G14" s="42">
        <v>5.97</v>
      </c>
      <c r="H14" s="42">
        <f t="shared" ref="H14:H35" si="2">ROUND((E14*G14)*2,2)</f>
        <v>1576.08</v>
      </c>
      <c r="I14" s="42">
        <f t="shared" ref="I14:I25" si="3">ROUND(H14*1.2359,2)</f>
        <v>1947.88</v>
      </c>
    </row>
    <row r="15" spans="1:9" x14ac:dyDescent="0.25">
      <c r="A15" s="40" t="s">
        <v>84</v>
      </c>
      <c r="B15" s="41">
        <v>1</v>
      </c>
      <c r="C15" s="41">
        <f t="shared" si="1"/>
        <v>208</v>
      </c>
      <c r="D15" s="41">
        <v>160</v>
      </c>
      <c r="E15" s="41">
        <v>48</v>
      </c>
      <c r="F15" s="42"/>
      <c r="G15" s="42">
        <v>5.97</v>
      </c>
      <c r="H15" s="42">
        <f t="shared" si="2"/>
        <v>573.12</v>
      </c>
      <c r="I15" s="42">
        <f t="shared" si="3"/>
        <v>708.32</v>
      </c>
    </row>
    <row r="16" spans="1:9" x14ac:dyDescent="0.25">
      <c r="A16" s="40" t="s">
        <v>84</v>
      </c>
      <c r="B16" s="41">
        <v>1</v>
      </c>
      <c r="C16" s="41">
        <f t="shared" si="1"/>
        <v>215</v>
      </c>
      <c r="D16" s="41">
        <v>160</v>
      </c>
      <c r="E16" s="41">
        <v>55</v>
      </c>
      <c r="F16" s="42"/>
      <c r="G16" s="42">
        <v>5.97</v>
      </c>
      <c r="H16" s="42">
        <f t="shared" si="2"/>
        <v>656.7</v>
      </c>
      <c r="I16" s="42">
        <f t="shared" si="3"/>
        <v>811.62</v>
      </c>
    </row>
    <row r="17" spans="1:9" x14ac:dyDescent="0.25">
      <c r="A17" s="40" t="s">
        <v>84</v>
      </c>
      <c r="B17" s="41">
        <v>1</v>
      </c>
      <c r="C17" s="41">
        <f t="shared" si="1"/>
        <v>172</v>
      </c>
      <c r="D17" s="41">
        <v>160</v>
      </c>
      <c r="E17" s="41">
        <v>12</v>
      </c>
      <c r="F17" s="42"/>
      <c r="G17" s="42">
        <v>5.97</v>
      </c>
      <c r="H17" s="42">
        <f t="shared" si="2"/>
        <v>143.28</v>
      </c>
      <c r="I17" s="42">
        <f t="shared" si="3"/>
        <v>177.08</v>
      </c>
    </row>
    <row r="18" spans="1:9" x14ac:dyDescent="0.25">
      <c r="A18" s="40" t="s">
        <v>84</v>
      </c>
      <c r="B18" s="41">
        <v>1</v>
      </c>
      <c r="C18" s="41">
        <f t="shared" si="1"/>
        <v>256</v>
      </c>
      <c r="D18" s="41">
        <v>160</v>
      </c>
      <c r="E18" s="41">
        <v>96</v>
      </c>
      <c r="F18" s="42"/>
      <c r="G18" s="42">
        <v>5.97</v>
      </c>
      <c r="H18" s="42">
        <f t="shared" si="2"/>
        <v>1146.24</v>
      </c>
      <c r="I18" s="42">
        <f t="shared" si="3"/>
        <v>1416.64</v>
      </c>
    </row>
    <row r="19" spans="1:9" x14ac:dyDescent="0.25">
      <c r="A19" s="40" t="s">
        <v>84</v>
      </c>
      <c r="B19" s="41">
        <v>1</v>
      </c>
      <c r="C19" s="41">
        <f t="shared" si="1"/>
        <v>244</v>
      </c>
      <c r="D19" s="41">
        <v>160</v>
      </c>
      <c r="E19" s="41">
        <v>84</v>
      </c>
      <c r="F19" s="42"/>
      <c r="G19" s="42">
        <v>5.97</v>
      </c>
      <c r="H19" s="42">
        <f t="shared" si="2"/>
        <v>1002.96</v>
      </c>
      <c r="I19" s="42">
        <f t="shared" si="3"/>
        <v>1239.56</v>
      </c>
    </row>
    <row r="20" spans="1:9" x14ac:dyDescent="0.25">
      <c r="A20" s="40" t="s">
        <v>84</v>
      </c>
      <c r="B20" s="41">
        <v>1</v>
      </c>
      <c r="C20" s="41">
        <f t="shared" si="1"/>
        <v>232</v>
      </c>
      <c r="D20" s="41">
        <v>160</v>
      </c>
      <c r="E20" s="41">
        <v>72</v>
      </c>
      <c r="F20" s="42"/>
      <c r="G20" s="42">
        <v>5.97</v>
      </c>
      <c r="H20" s="42">
        <f t="shared" si="2"/>
        <v>859.68</v>
      </c>
      <c r="I20" s="42">
        <f t="shared" si="3"/>
        <v>1062.48</v>
      </c>
    </row>
    <row r="21" spans="1:9" x14ac:dyDescent="0.25">
      <c r="A21" s="40" t="s">
        <v>84</v>
      </c>
      <c r="B21" s="41">
        <v>1</v>
      </c>
      <c r="C21" s="41">
        <f t="shared" si="1"/>
        <v>232</v>
      </c>
      <c r="D21" s="41">
        <v>160</v>
      </c>
      <c r="E21" s="41">
        <v>72</v>
      </c>
      <c r="F21" s="42"/>
      <c r="G21" s="42">
        <v>5.97</v>
      </c>
      <c r="H21" s="42">
        <f t="shared" si="2"/>
        <v>859.68</v>
      </c>
      <c r="I21" s="42">
        <f t="shared" si="3"/>
        <v>1062.48</v>
      </c>
    </row>
    <row r="22" spans="1:9" x14ac:dyDescent="0.25">
      <c r="A22" s="40" t="s">
        <v>84</v>
      </c>
      <c r="B22" s="41">
        <v>1</v>
      </c>
      <c r="C22" s="41">
        <f t="shared" si="1"/>
        <v>171</v>
      </c>
      <c r="D22" s="41">
        <v>160</v>
      </c>
      <c r="E22" s="41">
        <v>11</v>
      </c>
      <c r="F22" s="42"/>
      <c r="G22" s="42">
        <v>5.97</v>
      </c>
      <c r="H22" s="42">
        <f t="shared" si="2"/>
        <v>131.34</v>
      </c>
      <c r="I22" s="42">
        <f t="shared" si="3"/>
        <v>162.32</v>
      </c>
    </row>
    <row r="23" spans="1:9" x14ac:dyDescent="0.25">
      <c r="A23" s="40" t="s">
        <v>84</v>
      </c>
      <c r="B23" s="41">
        <v>1</v>
      </c>
      <c r="C23" s="41">
        <f t="shared" si="1"/>
        <v>172</v>
      </c>
      <c r="D23" s="41">
        <v>160</v>
      </c>
      <c r="E23" s="41">
        <v>12</v>
      </c>
      <c r="F23" s="42"/>
      <c r="G23" s="42">
        <v>5.97</v>
      </c>
      <c r="H23" s="42">
        <f t="shared" si="2"/>
        <v>143.28</v>
      </c>
      <c r="I23" s="42">
        <f t="shared" si="3"/>
        <v>177.08</v>
      </c>
    </row>
    <row r="24" spans="1:9" x14ac:dyDescent="0.25">
      <c r="A24" s="40" t="s">
        <v>84</v>
      </c>
      <c r="B24" s="41">
        <v>1</v>
      </c>
      <c r="C24" s="41">
        <f t="shared" si="1"/>
        <v>172</v>
      </c>
      <c r="D24" s="41">
        <v>160</v>
      </c>
      <c r="E24" s="41">
        <v>12</v>
      </c>
      <c r="F24" s="42"/>
      <c r="G24" s="42">
        <v>5.97</v>
      </c>
      <c r="H24" s="42">
        <f t="shared" si="2"/>
        <v>143.28</v>
      </c>
      <c r="I24" s="42">
        <f t="shared" si="3"/>
        <v>177.08</v>
      </c>
    </row>
    <row r="25" spans="1:9" x14ac:dyDescent="0.25">
      <c r="A25" s="40" t="s">
        <v>84</v>
      </c>
      <c r="B25" s="41">
        <v>1</v>
      </c>
      <c r="C25" s="41">
        <f t="shared" si="1"/>
        <v>233</v>
      </c>
      <c r="D25" s="41">
        <v>160</v>
      </c>
      <c r="E25" s="41">
        <v>73</v>
      </c>
      <c r="F25" s="42"/>
      <c r="G25" s="42">
        <v>5.38</v>
      </c>
      <c r="H25" s="42">
        <f t="shared" si="2"/>
        <v>785.48</v>
      </c>
      <c r="I25" s="42">
        <f t="shared" si="3"/>
        <v>970.77</v>
      </c>
    </row>
    <row r="26" spans="1:9" ht="49.5" customHeight="1" x14ac:dyDescent="0.25">
      <c r="A26" s="364" t="s">
        <v>18</v>
      </c>
      <c r="B26" s="365">
        <f>SUM(B27:B35)</f>
        <v>9</v>
      </c>
      <c r="C26" s="365"/>
      <c r="D26" s="365"/>
      <c r="E26" s="365">
        <f>SUM(E27:E35)</f>
        <v>679</v>
      </c>
      <c r="F26" s="366"/>
      <c r="G26" s="366"/>
      <c r="H26" s="366">
        <f>SUM(H27:H35)</f>
        <v>6083.8399999999992</v>
      </c>
      <c r="I26" s="366">
        <f>SUM(I27:I35)</f>
        <v>7519.0099999999984</v>
      </c>
    </row>
    <row r="27" spans="1:9" x14ac:dyDescent="0.25">
      <c r="A27" s="40" t="s">
        <v>133</v>
      </c>
      <c r="B27" s="41">
        <v>1</v>
      </c>
      <c r="C27" s="41">
        <f t="shared" si="1"/>
        <v>232</v>
      </c>
      <c r="D27" s="41">
        <v>160</v>
      </c>
      <c r="E27" s="41">
        <v>72</v>
      </c>
      <c r="F27" s="42"/>
      <c r="G27" s="42">
        <v>4.4800000000000004</v>
      </c>
      <c r="H27" s="42">
        <f t="shared" si="2"/>
        <v>645.12</v>
      </c>
      <c r="I27" s="42">
        <f>ROUND(H27*1.2359,2)</f>
        <v>797.3</v>
      </c>
    </row>
    <row r="28" spans="1:9" x14ac:dyDescent="0.25">
      <c r="A28" s="40" t="s">
        <v>133</v>
      </c>
      <c r="B28" s="41">
        <v>1</v>
      </c>
      <c r="C28" s="41">
        <f t="shared" si="1"/>
        <v>232</v>
      </c>
      <c r="D28" s="41">
        <v>160</v>
      </c>
      <c r="E28" s="41">
        <v>72</v>
      </c>
      <c r="F28" s="42"/>
      <c r="G28" s="42">
        <v>4.4800000000000004</v>
      </c>
      <c r="H28" s="42">
        <f t="shared" si="2"/>
        <v>645.12</v>
      </c>
      <c r="I28" s="42">
        <f t="shared" ref="I28:I35" si="4">ROUND(H28*1.2359,2)</f>
        <v>797.3</v>
      </c>
    </row>
    <row r="29" spans="1:9" x14ac:dyDescent="0.25">
      <c r="A29" s="40" t="s">
        <v>133</v>
      </c>
      <c r="B29" s="41">
        <v>1</v>
      </c>
      <c r="C29" s="41">
        <f t="shared" si="1"/>
        <v>216</v>
      </c>
      <c r="D29" s="41">
        <v>160</v>
      </c>
      <c r="E29" s="41">
        <v>56</v>
      </c>
      <c r="F29" s="42"/>
      <c r="G29" s="42">
        <v>4.4800000000000004</v>
      </c>
      <c r="H29" s="42">
        <f t="shared" si="2"/>
        <v>501.76</v>
      </c>
      <c r="I29" s="42">
        <f t="shared" si="4"/>
        <v>620.13</v>
      </c>
    </row>
    <row r="30" spans="1:9" x14ac:dyDescent="0.25">
      <c r="A30" s="40" t="s">
        <v>133</v>
      </c>
      <c r="B30" s="41">
        <v>1</v>
      </c>
      <c r="C30" s="41">
        <f t="shared" si="1"/>
        <v>232</v>
      </c>
      <c r="D30" s="41">
        <v>160</v>
      </c>
      <c r="E30" s="41">
        <v>72</v>
      </c>
      <c r="F30" s="42"/>
      <c r="G30" s="42">
        <v>4.4800000000000004</v>
      </c>
      <c r="H30" s="42">
        <f t="shared" si="2"/>
        <v>645.12</v>
      </c>
      <c r="I30" s="42">
        <f t="shared" si="4"/>
        <v>797.3</v>
      </c>
    </row>
    <row r="31" spans="1:9" x14ac:dyDescent="0.25">
      <c r="A31" s="40" t="s">
        <v>133</v>
      </c>
      <c r="B31" s="41">
        <v>1</v>
      </c>
      <c r="C31" s="41">
        <f t="shared" si="1"/>
        <v>256</v>
      </c>
      <c r="D31" s="41">
        <v>160</v>
      </c>
      <c r="E31" s="41">
        <v>96</v>
      </c>
      <c r="F31" s="42"/>
      <c r="G31" s="42">
        <v>4.4800000000000004</v>
      </c>
      <c r="H31" s="42">
        <f t="shared" si="2"/>
        <v>860.16</v>
      </c>
      <c r="I31" s="42">
        <f t="shared" si="4"/>
        <v>1063.07</v>
      </c>
    </row>
    <row r="32" spans="1:9" x14ac:dyDescent="0.25">
      <c r="A32" s="40" t="s">
        <v>133</v>
      </c>
      <c r="B32" s="41">
        <v>1</v>
      </c>
      <c r="C32" s="41">
        <f t="shared" si="1"/>
        <v>256</v>
      </c>
      <c r="D32" s="41">
        <v>160</v>
      </c>
      <c r="E32" s="41">
        <v>96</v>
      </c>
      <c r="F32" s="42"/>
      <c r="G32" s="42">
        <v>4.4800000000000004</v>
      </c>
      <c r="H32" s="42">
        <f t="shared" si="2"/>
        <v>860.16</v>
      </c>
      <c r="I32" s="42">
        <f t="shared" si="4"/>
        <v>1063.07</v>
      </c>
    </row>
    <row r="33" spans="1:9" x14ac:dyDescent="0.25">
      <c r="A33" s="40" t="s">
        <v>133</v>
      </c>
      <c r="B33" s="41">
        <v>1</v>
      </c>
      <c r="C33" s="41">
        <f t="shared" si="1"/>
        <v>256</v>
      </c>
      <c r="D33" s="41">
        <v>160</v>
      </c>
      <c r="E33" s="41">
        <v>96</v>
      </c>
      <c r="F33" s="42"/>
      <c r="G33" s="42">
        <v>4.4800000000000004</v>
      </c>
      <c r="H33" s="42">
        <f t="shared" si="2"/>
        <v>860.16</v>
      </c>
      <c r="I33" s="42">
        <f t="shared" si="4"/>
        <v>1063.07</v>
      </c>
    </row>
    <row r="34" spans="1:9" x14ac:dyDescent="0.25">
      <c r="A34" s="40" t="s">
        <v>133</v>
      </c>
      <c r="B34" s="41">
        <v>1</v>
      </c>
      <c r="C34" s="41">
        <f t="shared" si="1"/>
        <v>208</v>
      </c>
      <c r="D34" s="41">
        <v>160</v>
      </c>
      <c r="E34" s="41">
        <v>48</v>
      </c>
      <c r="F34" s="42"/>
      <c r="G34" s="42">
        <v>4.4800000000000004</v>
      </c>
      <c r="H34" s="42">
        <f t="shared" si="2"/>
        <v>430.08</v>
      </c>
      <c r="I34" s="42">
        <f t="shared" si="4"/>
        <v>531.54</v>
      </c>
    </row>
    <row r="35" spans="1:9" x14ac:dyDescent="0.25">
      <c r="A35" s="40" t="s">
        <v>133</v>
      </c>
      <c r="B35" s="41">
        <v>1</v>
      </c>
      <c r="C35" s="41">
        <f t="shared" si="1"/>
        <v>231</v>
      </c>
      <c r="D35" s="41">
        <v>160</v>
      </c>
      <c r="E35" s="41">
        <v>71</v>
      </c>
      <c r="F35" s="42"/>
      <c r="G35" s="42">
        <v>4.4800000000000004</v>
      </c>
      <c r="H35" s="42">
        <f t="shared" si="2"/>
        <v>636.16</v>
      </c>
      <c r="I35" s="42">
        <f t="shared" si="4"/>
        <v>786.23</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43307086614173229" right="3.937007874015748E-2" top="0.15748031496062992" bottom="0.15748031496062992" header="0.11811023622047245" footer="0.11811023622047245"/>
  <pageSetup paperSize="9" scale="45"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E15FE-14CB-46D8-B3C0-7B68A68911A6}">
  <sheetPr>
    <tabColor theme="5" tint="0.59999389629810485"/>
    <pageSetUpPr fitToPage="1"/>
  </sheetPr>
  <dimension ref="A1:I35"/>
  <sheetViews>
    <sheetView zoomScale="80" zoomScaleNormal="80" workbookViewId="0">
      <selection activeCell="K14" sqref="K14"/>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1" width="15.85546875" style="32" customWidth="1"/>
    <col min="12" max="16384" width="9.140625" style="32"/>
  </cols>
  <sheetData>
    <row r="1" spans="1:9" ht="24" customHeight="1" x14ac:dyDescent="0.25">
      <c r="H1" s="579" t="s">
        <v>927</v>
      </c>
      <c r="I1" s="579"/>
    </row>
    <row r="2" spans="1:9" s="33" customFormat="1" ht="39.75" customHeight="1" x14ac:dyDescent="0.25">
      <c r="A2" s="521" t="s">
        <v>13</v>
      </c>
      <c r="B2" s="521"/>
      <c r="C2" s="521"/>
      <c r="D2" s="521"/>
      <c r="E2" s="521"/>
      <c r="F2" s="521"/>
      <c r="G2" s="521"/>
      <c r="H2" s="521"/>
      <c r="I2" s="521"/>
    </row>
    <row r="3" spans="1:9" ht="12" customHeight="1" x14ac:dyDescent="0.25"/>
    <row r="4" spans="1:9" ht="18.75" x14ac:dyDescent="0.3">
      <c r="A4" s="32" t="s">
        <v>782</v>
      </c>
    </row>
    <row r="5" spans="1:9" ht="18.75" x14ac:dyDescent="0.3">
      <c r="A5" s="32" t="s">
        <v>869</v>
      </c>
    </row>
    <row r="6" spans="1:9" ht="13.5" customHeight="1" x14ac:dyDescent="0.25">
      <c r="E6" s="34"/>
      <c r="H6" s="35"/>
    </row>
    <row r="7" spans="1:9" ht="3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83.2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B12+B24</f>
        <v>22</v>
      </c>
      <c r="C11" s="38"/>
      <c r="D11" s="38"/>
      <c r="E11" s="38">
        <f t="shared" ref="E11:I11" si="0">E12+E24</f>
        <v>1204</v>
      </c>
      <c r="F11" s="38"/>
      <c r="G11" s="38"/>
      <c r="H11" s="39">
        <f t="shared" si="0"/>
        <v>12582.32</v>
      </c>
      <c r="I11" s="39">
        <f t="shared" si="0"/>
        <v>15550.51</v>
      </c>
    </row>
    <row r="12" spans="1:9" ht="47.25" customHeight="1" x14ac:dyDescent="0.25">
      <c r="A12" s="364" t="s">
        <v>17</v>
      </c>
      <c r="B12" s="365">
        <f>SUM(B13:B23)</f>
        <v>11</v>
      </c>
      <c r="C12" s="365"/>
      <c r="D12" s="365"/>
      <c r="E12" s="365">
        <f>SUM(E13:E23)</f>
        <v>672</v>
      </c>
      <c r="F12" s="366"/>
      <c r="G12" s="366"/>
      <c r="H12" s="366">
        <f>SUM(H13:H23)</f>
        <v>7896.2399999999989</v>
      </c>
      <c r="I12" s="366">
        <f>SUM(I13:I23)</f>
        <v>9758.9700000000012</v>
      </c>
    </row>
    <row r="13" spans="1:9" x14ac:dyDescent="0.25">
      <c r="A13" s="40" t="s">
        <v>84</v>
      </c>
      <c r="B13" s="41">
        <v>1</v>
      </c>
      <c r="C13" s="41">
        <f>D13+E13</f>
        <v>220</v>
      </c>
      <c r="D13" s="41">
        <v>160</v>
      </c>
      <c r="E13" s="41">
        <v>60</v>
      </c>
      <c r="F13" s="42"/>
      <c r="G13" s="42">
        <v>5.97</v>
      </c>
      <c r="H13" s="42">
        <f>ROUND((E13*G13)*2,2)</f>
        <v>716.4</v>
      </c>
      <c r="I13" s="42">
        <f>ROUND(H13*1.2359,2)</f>
        <v>885.4</v>
      </c>
    </row>
    <row r="14" spans="1:9" x14ac:dyDescent="0.25">
      <c r="A14" s="40" t="s">
        <v>84</v>
      </c>
      <c r="B14" s="41">
        <v>1</v>
      </c>
      <c r="C14" s="41">
        <f t="shared" ref="C14:C35" si="1">D14+E14</f>
        <v>232</v>
      </c>
      <c r="D14" s="41">
        <v>160</v>
      </c>
      <c r="E14" s="41">
        <v>72</v>
      </c>
      <c r="F14" s="42"/>
      <c r="G14" s="42">
        <v>5.97</v>
      </c>
      <c r="H14" s="42">
        <f t="shared" ref="H14:H23" si="2">(E14*G14)*2</f>
        <v>859.68</v>
      </c>
      <c r="I14" s="42">
        <f t="shared" ref="I14:I23" si="3">ROUND(H14*1.2359,2)</f>
        <v>1062.48</v>
      </c>
    </row>
    <row r="15" spans="1:9" x14ac:dyDescent="0.25">
      <c r="A15" s="40" t="s">
        <v>84</v>
      </c>
      <c r="B15" s="41">
        <v>1</v>
      </c>
      <c r="C15" s="41">
        <f t="shared" si="1"/>
        <v>172</v>
      </c>
      <c r="D15" s="41">
        <v>160</v>
      </c>
      <c r="E15" s="41">
        <v>12</v>
      </c>
      <c r="F15" s="42"/>
      <c r="G15" s="42">
        <v>5.97</v>
      </c>
      <c r="H15" s="42">
        <f t="shared" si="2"/>
        <v>143.28</v>
      </c>
      <c r="I15" s="42">
        <f t="shared" si="3"/>
        <v>177.08</v>
      </c>
    </row>
    <row r="16" spans="1:9" x14ac:dyDescent="0.25">
      <c r="A16" s="40" t="s">
        <v>84</v>
      </c>
      <c r="B16" s="41">
        <v>1</v>
      </c>
      <c r="C16" s="41">
        <f t="shared" si="1"/>
        <v>220</v>
      </c>
      <c r="D16" s="41">
        <v>160</v>
      </c>
      <c r="E16" s="41">
        <v>60</v>
      </c>
      <c r="F16" s="42"/>
      <c r="G16" s="42">
        <v>5.97</v>
      </c>
      <c r="H16" s="42">
        <f t="shared" si="2"/>
        <v>716.4</v>
      </c>
      <c r="I16" s="42">
        <f t="shared" si="3"/>
        <v>885.4</v>
      </c>
    </row>
    <row r="17" spans="1:9" x14ac:dyDescent="0.25">
      <c r="A17" s="40" t="s">
        <v>84</v>
      </c>
      <c r="B17" s="41">
        <v>1</v>
      </c>
      <c r="C17" s="41">
        <f t="shared" si="1"/>
        <v>184</v>
      </c>
      <c r="D17" s="41">
        <v>160</v>
      </c>
      <c r="E17" s="41">
        <v>24</v>
      </c>
      <c r="F17" s="42"/>
      <c r="G17" s="42">
        <v>5.97</v>
      </c>
      <c r="H17" s="42">
        <f t="shared" si="2"/>
        <v>286.56</v>
      </c>
      <c r="I17" s="42">
        <f t="shared" si="3"/>
        <v>354.16</v>
      </c>
    </row>
    <row r="18" spans="1:9" x14ac:dyDescent="0.25">
      <c r="A18" s="40" t="s">
        <v>84</v>
      </c>
      <c r="B18" s="41">
        <v>1</v>
      </c>
      <c r="C18" s="41">
        <f t="shared" si="1"/>
        <v>244</v>
      </c>
      <c r="D18" s="41">
        <v>160</v>
      </c>
      <c r="E18" s="41">
        <v>84</v>
      </c>
      <c r="F18" s="42"/>
      <c r="G18" s="42">
        <v>5.97</v>
      </c>
      <c r="H18" s="42">
        <f t="shared" si="2"/>
        <v>1002.9599999999999</v>
      </c>
      <c r="I18" s="42">
        <f t="shared" si="3"/>
        <v>1239.56</v>
      </c>
    </row>
    <row r="19" spans="1:9" x14ac:dyDescent="0.25">
      <c r="A19" s="40" t="s">
        <v>84</v>
      </c>
      <c r="B19" s="41">
        <v>1</v>
      </c>
      <c r="C19" s="41">
        <f t="shared" si="1"/>
        <v>268</v>
      </c>
      <c r="D19" s="41">
        <v>160</v>
      </c>
      <c r="E19" s="41">
        <v>108</v>
      </c>
      <c r="F19" s="42"/>
      <c r="G19" s="42">
        <v>5.97</v>
      </c>
      <c r="H19" s="42">
        <f t="shared" si="2"/>
        <v>1289.52</v>
      </c>
      <c r="I19" s="42">
        <f t="shared" si="3"/>
        <v>1593.72</v>
      </c>
    </row>
    <row r="20" spans="1:9" x14ac:dyDescent="0.25">
      <c r="A20" s="40" t="s">
        <v>84</v>
      </c>
      <c r="B20" s="41">
        <v>1</v>
      </c>
      <c r="C20" s="41">
        <f t="shared" si="1"/>
        <v>208</v>
      </c>
      <c r="D20" s="41">
        <v>160</v>
      </c>
      <c r="E20" s="41">
        <v>48</v>
      </c>
      <c r="F20" s="42"/>
      <c r="G20" s="42">
        <v>5.97</v>
      </c>
      <c r="H20" s="42">
        <f t="shared" si="2"/>
        <v>573.12</v>
      </c>
      <c r="I20" s="42">
        <f t="shared" si="3"/>
        <v>708.32</v>
      </c>
    </row>
    <row r="21" spans="1:9" x14ac:dyDescent="0.25">
      <c r="A21" s="40" t="s">
        <v>84</v>
      </c>
      <c r="B21" s="41">
        <v>1</v>
      </c>
      <c r="C21" s="41">
        <f t="shared" si="1"/>
        <v>244</v>
      </c>
      <c r="D21" s="41">
        <v>160</v>
      </c>
      <c r="E21" s="41">
        <v>84</v>
      </c>
      <c r="F21" s="42"/>
      <c r="G21" s="42">
        <v>5.97</v>
      </c>
      <c r="H21" s="42">
        <f t="shared" si="2"/>
        <v>1002.9599999999999</v>
      </c>
      <c r="I21" s="42">
        <f t="shared" si="3"/>
        <v>1239.56</v>
      </c>
    </row>
    <row r="22" spans="1:9" x14ac:dyDescent="0.25">
      <c r="A22" s="40" t="s">
        <v>84</v>
      </c>
      <c r="B22" s="41">
        <v>1</v>
      </c>
      <c r="C22" s="41">
        <f t="shared" si="1"/>
        <v>172</v>
      </c>
      <c r="D22" s="41">
        <v>160</v>
      </c>
      <c r="E22" s="41">
        <v>12</v>
      </c>
      <c r="F22" s="42"/>
      <c r="G22" s="42">
        <v>5.97</v>
      </c>
      <c r="H22" s="42">
        <f t="shared" si="2"/>
        <v>143.28</v>
      </c>
      <c r="I22" s="42">
        <f t="shared" si="3"/>
        <v>177.08</v>
      </c>
    </row>
    <row r="23" spans="1:9" x14ac:dyDescent="0.25">
      <c r="A23" s="40" t="s">
        <v>84</v>
      </c>
      <c r="B23" s="41">
        <v>1</v>
      </c>
      <c r="C23" s="41">
        <f t="shared" si="1"/>
        <v>268</v>
      </c>
      <c r="D23" s="41">
        <v>160</v>
      </c>
      <c r="E23" s="41">
        <v>108</v>
      </c>
      <c r="F23" s="42"/>
      <c r="G23" s="42">
        <v>5.38</v>
      </c>
      <c r="H23" s="42">
        <f t="shared" si="2"/>
        <v>1162.08</v>
      </c>
      <c r="I23" s="42">
        <f t="shared" si="3"/>
        <v>1436.21</v>
      </c>
    </row>
    <row r="24" spans="1:9" ht="47.25" customHeight="1" x14ac:dyDescent="0.25">
      <c r="A24" s="364" t="s">
        <v>18</v>
      </c>
      <c r="B24" s="365">
        <f>SUM(B25:B35)</f>
        <v>11</v>
      </c>
      <c r="C24" s="365"/>
      <c r="D24" s="365"/>
      <c r="E24" s="365">
        <f>SUM(E25:E35)</f>
        <v>532</v>
      </c>
      <c r="F24" s="366"/>
      <c r="G24" s="366"/>
      <c r="H24" s="366">
        <f>SUM(H25:H35)</f>
        <v>4686.08</v>
      </c>
      <c r="I24" s="366">
        <f>SUM(I25:I35)</f>
        <v>5791.5399999999991</v>
      </c>
    </row>
    <row r="25" spans="1:9" x14ac:dyDescent="0.25">
      <c r="A25" s="40" t="s">
        <v>133</v>
      </c>
      <c r="B25" s="41">
        <v>1</v>
      </c>
      <c r="C25" s="41">
        <f t="shared" si="1"/>
        <v>208</v>
      </c>
      <c r="D25" s="41">
        <v>160</v>
      </c>
      <c r="E25" s="41">
        <v>48</v>
      </c>
      <c r="F25" s="42"/>
      <c r="G25" s="42">
        <v>4.4800000000000004</v>
      </c>
      <c r="H25" s="42">
        <f>ROUND((E25*G25)*2,2)</f>
        <v>430.08</v>
      </c>
      <c r="I25" s="42">
        <f>ROUND(H25*1.2359,2)</f>
        <v>531.54</v>
      </c>
    </row>
    <row r="26" spans="1:9" x14ac:dyDescent="0.25">
      <c r="A26" s="40" t="s">
        <v>133</v>
      </c>
      <c r="B26" s="41">
        <v>1</v>
      </c>
      <c r="C26" s="41">
        <f t="shared" si="1"/>
        <v>172</v>
      </c>
      <c r="D26" s="41">
        <v>160</v>
      </c>
      <c r="E26" s="41">
        <v>12</v>
      </c>
      <c r="F26" s="42"/>
      <c r="G26" s="42">
        <v>4.4800000000000004</v>
      </c>
      <c r="H26" s="42">
        <f t="shared" ref="H26:H35" si="4">ROUND((E26*G26)*2,2)</f>
        <v>107.52</v>
      </c>
      <c r="I26" s="42">
        <f t="shared" ref="I26:I35" si="5">ROUND(H26*1.2359,2)</f>
        <v>132.88</v>
      </c>
    </row>
    <row r="27" spans="1:9" x14ac:dyDescent="0.25">
      <c r="A27" s="40" t="s">
        <v>133</v>
      </c>
      <c r="B27" s="41">
        <v>1</v>
      </c>
      <c r="C27" s="41">
        <f t="shared" si="1"/>
        <v>232</v>
      </c>
      <c r="D27" s="41">
        <v>160</v>
      </c>
      <c r="E27" s="41">
        <v>72</v>
      </c>
      <c r="F27" s="42"/>
      <c r="G27" s="42">
        <v>4.4800000000000004</v>
      </c>
      <c r="H27" s="42">
        <f t="shared" si="4"/>
        <v>645.12</v>
      </c>
      <c r="I27" s="42">
        <f t="shared" si="5"/>
        <v>797.3</v>
      </c>
    </row>
    <row r="28" spans="1:9" x14ac:dyDescent="0.25">
      <c r="A28" s="40" t="s">
        <v>133</v>
      </c>
      <c r="B28" s="41">
        <v>1</v>
      </c>
      <c r="C28" s="41">
        <f t="shared" si="1"/>
        <v>192</v>
      </c>
      <c r="D28" s="41">
        <v>160</v>
      </c>
      <c r="E28" s="41">
        <v>32</v>
      </c>
      <c r="F28" s="42"/>
      <c r="G28" s="42">
        <v>4.4800000000000004</v>
      </c>
      <c r="H28" s="42">
        <f t="shared" si="4"/>
        <v>286.72000000000003</v>
      </c>
      <c r="I28" s="42">
        <f t="shared" si="5"/>
        <v>354.36</v>
      </c>
    </row>
    <row r="29" spans="1:9" x14ac:dyDescent="0.25">
      <c r="A29" s="40" t="s">
        <v>133</v>
      </c>
      <c r="B29" s="41">
        <v>1</v>
      </c>
      <c r="C29" s="41">
        <f t="shared" si="1"/>
        <v>208</v>
      </c>
      <c r="D29" s="41">
        <v>160</v>
      </c>
      <c r="E29" s="41">
        <v>48</v>
      </c>
      <c r="F29" s="42"/>
      <c r="G29" s="42">
        <v>4.4800000000000004</v>
      </c>
      <c r="H29" s="42">
        <f t="shared" si="4"/>
        <v>430.08</v>
      </c>
      <c r="I29" s="42">
        <f t="shared" si="5"/>
        <v>531.54</v>
      </c>
    </row>
    <row r="30" spans="1:9" x14ac:dyDescent="0.25">
      <c r="A30" s="40" t="s">
        <v>133</v>
      </c>
      <c r="B30" s="41">
        <v>1</v>
      </c>
      <c r="C30" s="41">
        <f t="shared" si="1"/>
        <v>264</v>
      </c>
      <c r="D30" s="41">
        <v>160</v>
      </c>
      <c r="E30" s="41">
        <v>104</v>
      </c>
      <c r="F30" s="42"/>
      <c r="G30" s="42">
        <v>4.4800000000000004</v>
      </c>
      <c r="H30" s="42">
        <f t="shared" si="4"/>
        <v>931.84</v>
      </c>
      <c r="I30" s="42">
        <f t="shared" si="5"/>
        <v>1151.6600000000001</v>
      </c>
    </row>
    <row r="31" spans="1:9" x14ac:dyDescent="0.25">
      <c r="A31" s="40" t="s">
        <v>133</v>
      </c>
      <c r="B31" s="41">
        <v>1</v>
      </c>
      <c r="C31" s="41">
        <f t="shared" si="1"/>
        <v>208</v>
      </c>
      <c r="D31" s="41">
        <v>160</v>
      </c>
      <c r="E31" s="41">
        <v>48</v>
      </c>
      <c r="F31" s="42"/>
      <c r="G31" s="42">
        <v>4.4800000000000004</v>
      </c>
      <c r="H31" s="42">
        <f t="shared" si="4"/>
        <v>430.08</v>
      </c>
      <c r="I31" s="42">
        <f t="shared" si="5"/>
        <v>531.54</v>
      </c>
    </row>
    <row r="32" spans="1:9" x14ac:dyDescent="0.25">
      <c r="A32" s="40" t="s">
        <v>133</v>
      </c>
      <c r="B32" s="41">
        <v>1</v>
      </c>
      <c r="C32" s="41">
        <f t="shared" si="1"/>
        <v>208</v>
      </c>
      <c r="D32" s="41">
        <v>160</v>
      </c>
      <c r="E32" s="41">
        <v>48</v>
      </c>
      <c r="F32" s="42"/>
      <c r="G32" s="42">
        <v>4.4800000000000004</v>
      </c>
      <c r="H32" s="42">
        <f t="shared" si="4"/>
        <v>430.08</v>
      </c>
      <c r="I32" s="42">
        <f t="shared" si="5"/>
        <v>531.54</v>
      </c>
    </row>
    <row r="33" spans="1:9" x14ac:dyDescent="0.25">
      <c r="A33" s="40" t="s">
        <v>133</v>
      </c>
      <c r="B33" s="41">
        <v>1</v>
      </c>
      <c r="C33" s="41">
        <f t="shared" si="1"/>
        <v>184</v>
      </c>
      <c r="D33" s="41">
        <v>160</v>
      </c>
      <c r="E33" s="41">
        <v>24</v>
      </c>
      <c r="F33" s="42"/>
      <c r="G33" s="42">
        <v>4.4800000000000004</v>
      </c>
      <c r="H33" s="42">
        <f t="shared" si="4"/>
        <v>215.04</v>
      </c>
      <c r="I33" s="42">
        <f t="shared" si="5"/>
        <v>265.77</v>
      </c>
    </row>
    <row r="34" spans="1:9" x14ac:dyDescent="0.25">
      <c r="A34" s="40" t="s">
        <v>133</v>
      </c>
      <c r="B34" s="41">
        <v>1</v>
      </c>
      <c r="C34" s="41">
        <f t="shared" si="1"/>
        <v>208</v>
      </c>
      <c r="D34" s="41">
        <v>160</v>
      </c>
      <c r="E34" s="41">
        <v>48</v>
      </c>
      <c r="F34" s="42"/>
      <c r="G34" s="42">
        <v>4.4800000000000004</v>
      </c>
      <c r="H34" s="42">
        <f t="shared" si="4"/>
        <v>430.08</v>
      </c>
      <c r="I34" s="42">
        <f t="shared" si="5"/>
        <v>531.54</v>
      </c>
    </row>
    <row r="35" spans="1:9" x14ac:dyDescent="0.25">
      <c r="A35" s="40" t="s">
        <v>134</v>
      </c>
      <c r="B35" s="41">
        <v>1</v>
      </c>
      <c r="C35" s="41">
        <f t="shared" si="1"/>
        <v>208</v>
      </c>
      <c r="D35" s="41">
        <v>160</v>
      </c>
      <c r="E35" s="41">
        <v>48</v>
      </c>
      <c r="F35" s="42"/>
      <c r="G35" s="42">
        <v>3.64</v>
      </c>
      <c r="H35" s="42">
        <f t="shared" si="4"/>
        <v>349.44</v>
      </c>
      <c r="I35" s="42">
        <f t="shared" si="5"/>
        <v>431.87</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4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86B34-CC5F-4E56-B3EB-17D29B1521E8}">
  <sheetPr>
    <tabColor theme="5" tint="0.59999389629810485"/>
    <pageSetUpPr fitToPage="1"/>
  </sheetPr>
  <dimension ref="A1:I36"/>
  <sheetViews>
    <sheetView zoomScale="80" zoomScaleNormal="80" workbookViewId="0">
      <selection activeCell="L17" sqref="L17"/>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1" width="15.85546875" style="32" customWidth="1"/>
    <col min="12" max="16384" width="9.140625" style="32"/>
  </cols>
  <sheetData>
    <row r="1" spans="1:9" x14ac:dyDescent="0.25">
      <c r="H1" s="579" t="s">
        <v>928</v>
      </c>
      <c r="I1" s="579"/>
    </row>
    <row r="2" spans="1:9" s="33" customFormat="1" ht="39.75" customHeight="1" x14ac:dyDescent="0.25">
      <c r="A2" s="521" t="s">
        <v>13</v>
      </c>
      <c r="B2" s="521"/>
      <c r="C2" s="521"/>
      <c r="D2" s="521"/>
      <c r="E2" s="521"/>
      <c r="F2" s="521"/>
      <c r="G2" s="521"/>
      <c r="H2" s="521"/>
      <c r="I2" s="521"/>
    </row>
    <row r="3" spans="1:9" ht="12" customHeight="1" x14ac:dyDescent="0.25"/>
    <row r="4" spans="1:9" ht="18.75" x14ac:dyDescent="0.3">
      <c r="A4" s="32" t="s">
        <v>782</v>
      </c>
    </row>
    <row r="5" spans="1:9" x14ac:dyDescent="0.25">
      <c r="A5" s="32" t="s">
        <v>870</v>
      </c>
    </row>
    <row r="6" spans="1:9" x14ac:dyDescent="0.25">
      <c r="E6" s="34"/>
      <c r="H6" s="35"/>
    </row>
    <row r="7" spans="1:9" ht="33.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72"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B12+B23</f>
        <v>23</v>
      </c>
      <c r="C11" s="38"/>
      <c r="D11" s="38"/>
      <c r="E11" s="38">
        <f t="shared" ref="E11:I11" si="0">E12+E23</f>
        <v>1426</v>
      </c>
      <c r="F11" s="38"/>
      <c r="G11" s="38"/>
      <c r="H11" s="39">
        <f t="shared" si="0"/>
        <v>14788.239999999998</v>
      </c>
      <c r="I11" s="39">
        <f t="shared" si="0"/>
        <v>18276.8</v>
      </c>
    </row>
    <row r="12" spans="1:9" ht="49.5" x14ac:dyDescent="0.25">
      <c r="A12" s="364" t="s">
        <v>17</v>
      </c>
      <c r="B12" s="365">
        <f>SUM(B13:B22)</f>
        <v>10</v>
      </c>
      <c r="C12" s="365"/>
      <c r="D12" s="365"/>
      <c r="E12" s="365">
        <f>SUM(E13:E22)</f>
        <v>740</v>
      </c>
      <c r="F12" s="366"/>
      <c r="G12" s="366"/>
      <c r="H12" s="366">
        <f>SUM(H13:H22)</f>
        <v>8722.32</v>
      </c>
      <c r="I12" s="366">
        <f>SUM(I13:I22)</f>
        <v>10779.929999999998</v>
      </c>
    </row>
    <row r="13" spans="1:9" x14ac:dyDescent="0.25">
      <c r="A13" s="40" t="s">
        <v>84</v>
      </c>
      <c r="B13" s="41">
        <v>1</v>
      </c>
      <c r="C13" s="41">
        <f>D13+E13</f>
        <v>256</v>
      </c>
      <c r="D13" s="41">
        <v>184</v>
      </c>
      <c r="E13" s="41">
        <v>72</v>
      </c>
      <c r="F13" s="42"/>
      <c r="G13" s="42">
        <v>5.97</v>
      </c>
      <c r="H13" s="42">
        <f>ROUND((E13*G13)*2,2)</f>
        <v>859.68</v>
      </c>
      <c r="I13" s="42">
        <f>ROUND(H13*1.2359,2)</f>
        <v>1062.48</v>
      </c>
    </row>
    <row r="14" spans="1:9" x14ac:dyDescent="0.25">
      <c r="A14" s="40" t="s">
        <v>84</v>
      </c>
      <c r="B14" s="41">
        <v>1</v>
      </c>
      <c r="C14" s="41">
        <f t="shared" ref="C14:C36" si="1">D14+E14</f>
        <v>280</v>
      </c>
      <c r="D14" s="41">
        <v>184</v>
      </c>
      <c r="E14" s="41">
        <v>96</v>
      </c>
      <c r="F14" s="42"/>
      <c r="G14" s="42">
        <v>5.97</v>
      </c>
      <c r="H14" s="42">
        <f t="shared" ref="H14:H22" si="2">ROUND((E14*G14)*2,2)</f>
        <v>1146.24</v>
      </c>
      <c r="I14" s="42">
        <f t="shared" ref="I14:I22" si="3">ROUND(H14*1.2359,2)</f>
        <v>1416.64</v>
      </c>
    </row>
    <row r="15" spans="1:9" x14ac:dyDescent="0.25">
      <c r="A15" s="40" t="s">
        <v>84</v>
      </c>
      <c r="B15" s="41">
        <v>1</v>
      </c>
      <c r="C15" s="41">
        <f t="shared" si="1"/>
        <v>232</v>
      </c>
      <c r="D15" s="41">
        <v>184</v>
      </c>
      <c r="E15" s="41">
        <v>48</v>
      </c>
      <c r="F15" s="42"/>
      <c r="G15" s="42">
        <v>5.97</v>
      </c>
      <c r="H15" s="42">
        <f t="shared" si="2"/>
        <v>573.12</v>
      </c>
      <c r="I15" s="42">
        <f t="shared" si="3"/>
        <v>708.32</v>
      </c>
    </row>
    <row r="16" spans="1:9" x14ac:dyDescent="0.25">
      <c r="A16" s="40" t="s">
        <v>84</v>
      </c>
      <c r="B16" s="41">
        <v>1</v>
      </c>
      <c r="C16" s="41">
        <f t="shared" si="1"/>
        <v>268</v>
      </c>
      <c r="D16" s="41">
        <v>184</v>
      </c>
      <c r="E16" s="41">
        <v>84</v>
      </c>
      <c r="F16" s="42"/>
      <c r="G16" s="42">
        <v>5.97</v>
      </c>
      <c r="H16" s="42">
        <f t="shared" si="2"/>
        <v>1002.96</v>
      </c>
      <c r="I16" s="42">
        <f t="shared" si="3"/>
        <v>1239.56</v>
      </c>
    </row>
    <row r="17" spans="1:9" x14ac:dyDescent="0.25">
      <c r="A17" s="40" t="s">
        <v>84</v>
      </c>
      <c r="B17" s="41">
        <v>1</v>
      </c>
      <c r="C17" s="41">
        <f t="shared" si="1"/>
        <v>232</v>
      </c>
      <c r="D17" s="41">
        <v>184</v>
      </c>
      <c r="E17" s="41">
        <v>48</v>
      </c>
      <c r="F17" s="42"/>
      <c r="G17" s="42">
        <v>5.97</v>
      </c>
      <c r="H17" s="42">
        <f t="shared" si="2"/>
        <v>573.12</v>
      </c>
      <c r="I17" s="42">
        <f t="shared" si="3"/>
        <v>708.32</v>
      </c>
    </row>
    <row r="18" spans="1:9" x14ac:dyDescent="0.25">
      <c r="A18" s="40" t="s">
        <v>84</v>
      </c>
      <c r="B18" s="41">
        <v>1</v>
      </c>
      <c r="C18" s="41">
        <f t="shared" si="1"/>
        <v>268</v>
      </c>
      <c r="D18" s="41">
        <v>184</v>
      </c>
      <c r="E18" s="41">
        <v>84</v>
      </c>
      <c r="F18" s="42"/>
      <c r="G18" s="42">
        <v>5.97</v>
      </c>
      <c r="H18" s="42">
        <f t="shared" si="2"/>
        <v>1002.96</v>
      </c>
      <c r="I18" s="42">
        <f t="shared" si="3"/>
        <v>1239.56</v>
      </c>
    </row>
    <row r="19" spans="1:9" x14ac:dyDescent="0.25">
      <c r="A19" s="40" t="s">
        <v>84</v>
      </c>
      <c r="B19" s="41">
        <v>1</v>
      </c>
      <c r="C19" s="41">
        <f t="shared" si="1"/>
        <v>312</v>
      </c>
      <c r="D19" s="41">
        <v>184</v>
      </c>
      <c r="E19" s="41">
        <v>128</v>
      </c>
      <c r="F19" s="42"/>
      <c r="G19" s="42">
        <v>5.97</v>
      </c>
      <c r="H19" s="42">
        <f t="shared" si="2"/>
        <v>1528.32</v>
      </c>
      <c r="I19" s="42">
        <f t="shared" si="3"/>
        <v>1888.85</v>
      </c>
    </row>
    <row r="20" spans="1:9" x14ac:dyDescent="0.25">
      <c r="A20" s="40" t="s">
        <v>84</v>
      </c>
      <c r="B20" s="41">
        <v>1</v>
      </c>
      <c r="C20" s="41">
        <f t="shared" si="1"/>
        <v>208</v>
      </c>
      <c r="D20" s="41">
        <v>184</v>
      </c>
      <c r="E20" s="41">
        <v>24</v>
      </c>
      <c r="F20" s="42"/>
      <c r="G20" s="42">
        <v>5.97</v>
      </c>
      <c r="H20" s="42">
        <f t="shared" si="2"/>
        <v>286.56</v>
      </c>
      <c r="I20" s="42">
        <f t="shared" si="3"/>
        <v>354.16</v>
      </c>
    </row>
    <row r="21" spans="1:9" x14ac:dyDescent="0.25">
      <c r="A21" s="40" t="s">
        <v>84</v>
      </c>
      <c r="B21" s="41">
        <v>1</v>
      </c>
      <c r="C21" s="41">
        <f t="shared" si="1"/>
        <v>244</v>
      </c>
      <c r="D21" s="41">
        <v>184</v>
      </c>
      <c r="E21" s="41">
        <v>60</v>
      </c>
      <c r="F21" s="42"/>
      <c r="G21" s="42">
        <v>5.97</v>
      </c>
      <c r="H21" s="42">
        <f t="shared" si="2"/>
        <v>716.4</v>
      </c>
      <c r="I21" s="42">
        <f t="shared" si="3"/>
        <v>885.4</v>
      </c>
    </row>
    <row r="22" spans="1:9" x14ac:dyDescent="0.25">
      <c r="A22" s="40" t="s">
        <v>84</v>
      </c>
      <c r="B22" s="41">
        <v>1</v>
      </c>
      <c r="C22" s="41">
        <f t="shared" si="1"/>
        <v>280</v>
      </c>
      <c r="D22" s="41">
        <v>184</v>
      </c>
      <c r="E22" s="41">
        <v>96</v>
      </c>
      <c r="F22" s="42"/>
      <c r="G22" s="42">
        <v>5.38</v>
      </c>
      <c r="H22" s="42">
        <f t="shared" si="2"/>
        <v>1032.96</v>
      </c>
      <c r="I22" s="42">
        <f t="shared" si="3"/>
        <v>1276.6400000000001</v>
      </c>
    </row>
    <row r="23" spans="1:9" ht="48.75" customHeight="1" x14ac:dyDescent="0.25">
      <c r="A23" s="364" t="s">
        <v>18</v>
      </c>
      <c r="B23" s="365">
        <f>SUM(B24:B36)</f>
        <v>13</v>
      </c>
      <c r="C23" s="365"/>
      <c r="D23" s="365"/>
      <c r="E23" s="365">
        <f>SUM(E24:E36)</f>
        <v>686</v>
      </c>
      <c r="F23" s="366"/>
      <c r="G23" s="366"/>
      <c r="H23" s="366">
        <f>SUM(H24:H36)</f>
        <v>6065.9199999999992</v>
      </c>
      <c r="I23" s="366">
        <f>SUM(I24:I36)</f>
        <v>7496.87</v>
      </c>
    </row>
    <row r="24" spans="1:9" x14ac:dyDescent="0.25">
      <c r="A24" s="40" t="s">
        <v>133</v>
      </c>
      <c r="B24" s="41">
        <v>1</v>
      </c>
      <c r="C24" s="41">
        <f t="shared" si="1"/>
        <v>232</v>
      </c>
      <c r="D24" s="41">
        <v>184</v>
      </c>
      <c r="E24" s="41">
        <v>48</v>
      </c>
      <c r="F24" s="42"/>
      <c r="G24" s="42">
        <v>4.4800000000000004</v>
      </c>
      <c r="H24" s="42">
        <f>ROUND((E24*G24)*2,2)</f>
        <v>430.08</v>
      </c>
      <c r="I24" s="42">
        <f>ROUND(H24*1.2359,2)</f>
        <v>531.54</v>
      </c>
    </row>
    <row r="25" spans="1:9" x14ac:dyDescent="0.25">
      <c r="A25" s="40" t="s">
        <v>133</v>
      </c>
      <c r="B25" s="41">
        <v>1</v>
      </c>
      <c r="C25" s="41">
        <f t="shared" si="1"/>
        <v>256</v>
      </c>
      <c r="D25" s="41">
        <v>184</v>
      </c>
      <c r="E25" s="41">
        <v>72</v>
      </c>
      <c r="F25" s="42"/>
      <c r="G25" s="42">
        <v>4.4800000000000004</v>
      </c>
      <c r="H25" s="42">
        <f t="shared" ref="H25:H36" si="4">ROUND((E25*G25)*2,2)</f>
        <v>645.12</v>
      </c>
      <c r="I25" s="42">
        <f t="shared" ref="I25:I36" si="5">ROUND(H25*1.2359,2)</f>
        <v>797.3</v>
      </c>
    </row>
    <row r="26" spans="1:9" x14ac:dyDescent="0.25">
      <c r="A26" s="40" t="s">
        <v>133</v>
      </c>
      <c r="B26" s="41">
        <v>1</v>
      </c>
      <c r="C26" s="41">
        <f t="shared" si="1"/>
        <v>200</v>
      </c>
      <c r="D26" s="41">
        <v>184</v>
      </c>
      <c r="E26" s="41">
        <v>16</v>
      </c>
      <c r="F26" s="42"/>
      <c r="G26" s="42">
        <v>4.4800000000000004</v>
      </c>
      <c r="H26" s="42">
        <f t="shared" si="4"/>
        <v>143.36000000000001</v>
      </c>
      <c r="I26" s="42">
        <f t="shared" si="5"/>
        <v>177.18</v>
      </c>
    </row>
    <row r="27" spans="1:9" x14ac:dyDescent="0.25">
      <c r="A27" s="40" t="s">
        <v>133</v>
      </c>
      <c r="B27" s="41">
        <v>1</v>
      </c>
      <c r="C27" s="41">
        <f t="shared" si="1"/>
        <v>256</v>
      </c>
      <c r="D27" s="41">
        <v>184</v>
      </c>
      <c r="E27" s="41">
        <v>72</v>
      </c>
      <c r="F27" s="42"/>
      <c r="G27" s="42">
        <v>4.4800000000000004</v>
      </c>
      <c r="H27" s="42">
        <f t="shared" si="4"/>
        <v>645.12</v>
      </c>
      <c r="I27" s="42">
        <f t="shared" si="5"/>
        <v>797.3</v>
      </c>
    </row>
    <row r="28" spans="1:9" x14ac:dyDescent="0.25">
      <c r="A28" s="40" t="s">
        <v>133</v>
      </c>
      <c r="B28" s="41">
        <v>1</v>
      </c>
      <c r="C28" s="41">
        <f t="shared" si="1"/>
        <v>208</v>
      </c>
      <c r="D28" s="41">
        <v>184</v>
      </c>
      <c r="E28" s="41">
        <v>24</v>
      </c>
      <c r="F28" s="42"/>
      <c r="G28" s="42">
        <v>4.4800000000000004</v>
      </c>
      <c r="H28" s="42">
        <f t="shared" si="4"/>
        <v>215.04</v>
      </c>
      <c r="I28" s="42">
        <f t="shared" si="5"/>
        <v>265.77</v>
      </c>
    </row>
    <row r="29" spans="1:9" x14ac:dyDescent="0.25">
      <c r="A29" s="40" t="s">
        <v>133</v>
      </c>
      <c r="B29" s="41">
        <v>1</v>
      </c>
      <c r="C29" s="41">
        <f t="shared" si="1"/>
        <v>208</v>
      </c>
      <c r="D29" s="41">
        <v>184</v>
      </c>
      <c r="E29" s="41">
        <v>24</v>
      </c>
      <c r="F29" s="42"/>
      <c r="G29" s="42">
        <v>4.4800000000000004</v>
      </c>
      <c r="H29" s="42">
        <f t="shared" si="4"/>
        <v>215.04</v>
      </c>
      <c r="I29" s="42">
        <f t="shared" si="5"/>
        <v>265.77</v>
      </c>
    </row>
    <row r="30" spans="1:9" x14ac:dyDescent="0.25">
      <c r="A30" s="40" t="s">
        <v>133</v>
      </c>
      <c r="B30" s="41">
        <v>1</v>
      </c>
      <c r="C30" s="41">
        <f t="shared" si="1"/>
        <v>280</v>
      </c>
      <c r="D30" s="41">
        <v>184</v>
      </c>
      <c r="E30" s="41">
        <v>96</v>
      </c>
      <c r="F30" s="42"/>
      <c r="G30" s="42">
        <v>4.4800000000000004</v>
      </c>
      <c r="H30" s="42">
        <f t="shared" si="4"/>
        <v>860.16</v>
      </c>
      <c r="I30" s="42">
        <f t="shared" si="5"/>
        <v>1063.07</v>
      </c>
    </row>
    <row r="31" spans="1:9" x14ac:dyDescent="0.25">
      <c r="A31" s="40" t="s">
        <v>133</v>
      </c>
      <c r="B31" s="41">
        <v>1</v>
      </c>
      <c r="C31" s="41">
        <f t="shared" si="1"/>
        <v>230</v>
      </c>
      <c r="D31" s="41">
        <v>184</v>
      </c>
      <c r="E31" s="41">
        <v>46</v>
      </c>
      <c r="F31" s="42"/>
      <c r="G31" s="42">
        <v>4.4800000000000004</v>
      </c>
      <c r="H31" s="42">
        <f t="shared" si="4"/>
        <v>412.16</v>
      </c>
      <c r="I31" s="42">
        <f t="shared" si="5"/>
        <v>509.39</v>
      </c>
    </row>
    <row r="32" spans="1:9" x14ac:dyDescent="0.25">
      <c r="A32" s="40" t="s">
        <v>133</v>
      </c>
      <c r="B32" s="41">
        <v>1</v>
      </c>
      <c r="C32" s="41">
        <f t="shared" si="1"/>
        <v>232</v>
      </c>
      <c r="D32" s="41">
        <v>184</v>
      </c>
      <c r="E32" s="41">
        <v>48</v>
      </c>
      <c r="F32" s="42"/>
      <c r="G32" s="42">
        <v>4.4800000000000004</v>
      </c>
      <c r="H32" s="42">
        <f t="shared" si="4"/>
        <v>430.08</v>
      </c>
      <c r="I32" s="42">
        <f t="shared" si="5"/>
        <v>531.54</v>
      </c>
    </row>
    <row r="33" spans="1:9" x14ac:dyDescent="0.25">
      <c r="A33" s="40" t="s">
        <v>133</v>
      </c>
      <c r="B33" s="41">
        <v>1</v>
      </c>
      <c r="C33" s="41">
        <f t="shared" si="1"/>
        <v>232</v>
      </c>
      <c r="D33" s="41">
        <v>184</v>
      </c>
      <c r="E33" s="41">
        <v>48</v>
      </c>
      <c r="F33" s="42"/>
      <c r="G33" s="42">
        <v>4.4800000000000004</v>
      </c>
      <c r="H33" s="42">
        <f t="shared" si="4"/>
        <v>430.08</v>
      </c>
      <c r="I33" s="42">
        <f t="shared" si="5"/>
        <v>531.54</v>
      </c>
    </row>
    <row r="34" spans="1:9" x14ac:dyDescent="0.25">
      <c r="A34" s="40" t="s">
        <v>133</v>
      </c>
      <c r="B34" s="41">
        <v>1</v>
      </c>
      <c r="C34" s="41">
        <f t="shared" si="1"/>
        <v>256</v>
      </c>
      <c r="D34" s="41">
        <v>184</v>
      </c>
      <c r="E34" s="41">
        <v>72</v>
      </c>
      <c r="F34" s="42"/>
      <c r="G34" s="42">
        <v>4.4800000000000004</v>
      </c>
      <c r="H34" s="42">
        <f t="shared" si="4"/>
        <v>645.12</v>
      </c>
      <c r="I34" s="42">
        <f t="shared" si="5"/>
        <v>797.3</v>
      </c>
    </row>
    <row r="35" spans="1:9" x14ac:dyDescent="0.25">
      <c r="A35" s="40" t="s">
        <v>133</v>
      </c>
      <c r="B35" s="41">
        <v>1</v>
      </c>
      <c r="C35" s="41">
        <f t="shared" si="1"/>
        <v>256</v>
      </c>
      <c r="D35" s="41">
        <v>184</v>
      </c>
      <c r="E35" s="41">
        <v>72</v>
      </c>
      <c r="F35" s="42"/>
      <c r="G35" s="42">
        <v>4.4800000000000004</v>
      </c>
      <c r="H35" s="42">
        <f t="shared" si="4"/>
        <v>645.12</v>
      </c>
      <c r="I35" s="42">
        <f t="shared" si="5"/>
        <v>797.3</v>
      </c>
    </row>
    <row r="36" spans="1:9" x14ac:dyDescent="0.25">
      <c r="A36" s="40" t="s">
        <v>134</v>
      </c>
      <c r="B36" s="41">
        <v>1</v>
      </c>
      <c r="C36" s="41">
        <f t="shared" si="1"/>
        <v>232</v>
      </c>
      <c r="D36" s="41">
        <v>184</v>
      </c>
      <c r="E36" s="41">
        <v>48</v>
      </c>
      <c r="F36" s="42"/>
      <c r="G36" s="42">
        <v>3.64</v>
      </c>
      <c r="H36" s="42">
        <f t="shared" si="4"/>
        <v>349.44</v>
      </c>
      <c r="I36" s="42">
        <f t="shared" si="5"/>
        <v>431.87</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4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A1:I42"/>
  <sheetViews>
    <sheetView workbookViewId="0">
      <selection activeCell="K9" sqref="K9"/>
    </sheetView>
  </sheetViews>
  <sheetFormatPr defaultColWidth="9.140625" defaultRowHeight="16.5" x14ac:dyDescent="0.25"/>
  <cols>
    <col min="1" max="1" width="47.140625" style="51" customWidth="1"/>
    <col min="2" max="2" width="15.28515625" style="51" customWidth="1"/>
    <col min="3" max="3" width="11.5703125" style="51" customWidth="1"/>
    <col min="4" max="4" width="12.140625" style="51" customWidth="1"/>
    <col min="5" max="5" width="18.42578125" style="51" customWidth="1"/>
    <col min="6" max="6" width="11.85546875" style="51" customWidth="1"/>
    <col min="7" max="7" width="17.42578125" style="51" customWidth="1"/>
    <col min="8" max="8" width="18.28515625" style="51" customWidth="1"/>
    <col min="9" max="9" width="16.42578125" style="51" customWidth="1"/>
    <col min="10" max="16384" width="9.140625" style="51"/>
  </cols>
  <sheetData>
    <row r="1" spans="1:9" x14ac:dyDescent="0.25">
      <c r="H1" s="531" t="s">
        <v>893</v>
      </c>
      <c r="I1" s="531"/>
    </row>
    <row r="2" spans="1:9" s="52" customFormat="1" ht="39.75" customHeight="1" x14ac:dyDescent="0.25">
      <c r="A2" s="532" t="s">
        <v>87</v>
      </c>
      <c r="B2" s="532"/>
      <c r="C2" s="532"/>
      <c r="D2" s="532"/>
      <c r="E2" s="532"/>
      <c r="F2" s="532"/>
      <c r="G2" s="532"/>
      <c r="H2" s="532"/>
      <c r="I2" s="532"/>
    </row>
    <row r="4" spans="1:9" x14ac:dyDescent="0.25">
      <c r="A4" s="51" t="s">
        <v>820</v>
      </c>
    </row>
    <row r="5" spans="1:9" x14ac:dyDescent="0.25">
      <c r="A5" s="51" t="s">
        <v>823</v>
      </c>
    </row>
    <row r="6" spans="1:9" x14ac:dyDescent="0.25">
      <c r="E6" s="53"/>
      <c r="H6" s="54"/>
    </row>
    <row r="7" spans="1:9" ht="45.75" customHeight="1" x14ac:dyDescent="0.25">
      <c r="A7" s="537"/>
      <c r="B7" s="537" t="s">
        <v>6</v>
      </c>
      <c r="C7" s="538" t="s">
        <v>8</v>
      </c>
      <c r="D7" s="538"/>
      <c r="E7" s="538"/>
      <c r="F7" s="538" t="s">
        <v>4</v>
      </c>
      <c r="G7" s="538" t="s">
        <v>79</v>
      </c>
      <c r="H7" s="539" t="s">
        <v>88</v>
      </c>
      <c r="I7" s="540" t="s">
        <v>89</v>
      </c>
    </row>
    <row r="8" spans="1:9" ht="24" customHeight="1" x14ac:dyDescent="0.25">
      <c r="A8" s="537"/>
      <c r="B8" s="537"/>
      <c r="C8" s="541" t="s">
        <v>14</v>
      </c>
      <c r="D8" s="541" t="s">
        <v>90</v>
      </c>
      <c r="E8" s="538" t="s">
        <v>91</v>
      </c>
      <c r="F8" s="538"/>
      <c r="G8" s="538"/>
      <c r="H8" s="539"/>
      <c r="I8" s="540"/>
    </row>
    <row r="9" spans="1:9" ht="61.5" customHeight="1" x14ac:dyDescent="0.25">
      <c r="A9" s="537"/>
      <c r="B9" s="537"/>
      <c r="C9" s="542"/>
      <c r="D9" s="542"/>
      <c r="E9" s="538"/>
      <c r="F9" s="538"/>
      <c r="G9" s="538"/>
      <c r="H9" s="539"/>
      <c r="I9" s="540"/>
    </row>
    <row r="10" spans="1:9" ht="20.25" customHeight="1" x14ac:dyDescent="0.25">
      <c r="A10" s="55">
        <v>1</v>
      </c>
      <c r="B10" s="55">
        <v>6</v>
      </c>
      <c r="C10" s="55" t="s">
        <v>81</v>
      </c>
      <c r="D10" s="55">
        <v>8</v>
      </c>
      <c r="E10" s="55">
        <v>9</v>
      </c>
      <c r="F10" s="55">
        <v>11</v>
      </c>
      <c r="G10" s="55">
        <v>12</v>
      </c>
      <c r="H10" s="55">
        <v>13</v>
      </c>
      <c r="I10" s="55" t="s">
        <v>92</v>
      </c>
    </row>
    <row r="11" spans="1:9" s="52" customFormat="1" x14ac:dyDescent="0.25">
      <c r="A11" s="56" t="s">
        <v>0</v>
      </c>
      <c r="B11" s="57">
        <f>SUM(B12,B15,B20)</f>
        <v>17</v>
      </c>
      <c r="C11" s="57"/>
      <c r="D11" s="57"/>
      <c r="E11" s="57">
        <f t="shared" ref="E11:I11" si="0">SUM(E12,E15,E20)</f>
        <v>291</v>
      </c>
      <c r="F11" s="57"/>
      <c r="G11" s="57"/>
      <c r="H11" s="58">
        <f t="shared" si="0"/>
        <v>5491.04</v>
      </c>
      <c r="I11" s="58">
        <f t="shared" si="0"/>
        <v>6786.3799999999992</v>
      </c>
    </row>
    <row r="12" spans="1:9" ht="33" x14ac:dyDescent="0.25">
      <c r="A12" s="59" t="s">
        <v>93</v>
      </c>
      <c r="B12" s="60">
        <f>COUNTA(A13:A14)</f>
        <v>2</v>
      </c>
      <c r="C12" s="61"/>
      <c r="D12" s="61"/>
      <c r="E12" s="61">
        <f>SUM(E13:E14)</f>
        <v>64</v>
      </c>
      <c r="F12" s="62"/>
      <c r="G12" s="62"/>
      <c r="H12" s="62">
        <f>SUM(H13:H14)</f>
        <v>1321.8400000000001</v>
      </c>
      <c r="I12" s="62">
        <f>SUM(I13:I14)</f>
        <v>1633.6599999999999</v>
      </c>
    </row>
    <row r="13" spans="1:9" ht="18.75" customHeight="1" x14ac:dyDescent="0.25">
      <c r="A13" s="63" t="s">
        <v>96</v>
      </c>
      <c r="B13" s="64"/>
      <c r="C13" s="64">
        <f>D13+E13</f>
        <v>192</v>
      </c>
      <c r="D13" s="64">
        <v>160</v>
      </c>
      <c r="E13" s="64">
        <v>32</v>
      </c>
      <c r="F13" s="65">
        <v>1664.6</v>
      </c>
      <c r="G13" s="65">
        <f t="shared" ref="G13:G31" si="1">F13/160</f>
        <v>10.403749999999999</v>
      </c>
      <c r="H13" s="65">
        <f>ROUND(G13*E13*2,2)</f>
        <v>665.84</v>
      </c>
      <c r="I13" s="65">
        <f>ROUND(H13*1.2359,2)</f>
        <v>822.91</v>
      </c>
    </row>
    <row r="14" spans="1:9" ht="18.75" customHeight="1" x14ac:dyDescent="0.25">
      <c r="A14" s="63" t="s">
        <v>96</v>
      </c>
      <c r="B14" s="64"/>
      <c r="C14" s="64">
        <f>D14+E14</f>
        <v>192</v>
      </c>
      <c r="D14" s="64">
        <v>160</v>
      </c>
      <c r="E14" s="64">
        <v>32</v>
      </c>
      <c r="F14" s="65">
        <v>1640</v>
      </c>
      <c r="G14" s="65">
        <f t="shared" si="1"/>
        <v>10.25</v>
      </c>
      <c r="H14" s="65">
        <f>ROUND(G14*E14*2,2)</f>
        <v>656</v>
      </c>
      <c r="I14" s="65">
        <f>ROUND(H14*1.2359,2)</f>
        <v>810.75</v>
      </c>
    </row>
    <row r="15" spans="1:9" ht="49.5" customHeight="1" x14ac:dyDescent="0.25">
      <c r="A15" s="59" t="s">
        <v>17</v>
      </c>
      <c r="B15" s="60">
        <f>COUNTA(A16:A19)</f>
        <v>4</v>
      </c>
      <c r="C15" s="61"/>
      <c r="D15" s="60"/>
      <c r="E15" s="61">
        <f>SUM(E16:E19)</f>
        <v>104</v>
      </c>
      <c r="F15" s="60"/>
      <c r="G15" s="65"/>
      <c r="H15" s="62">
        <f>SUM(H16:H19)</f>
        <v>1833.7</v>
      </c>
      <c r="I15" s="62">
        <f>SUM(I16:I19)</f>
        <v>2266.27</v>
      </c>
    </row>
    <row r="16" spans="1:9" x14ac:dyDescent="0.25">
      <c r="A16" s="63" t="s">
        <v>590</v>
      </c>
      <c r="B16" s="64"/>
      <c r="C16" s="64">
        <f t="shared" ref="C16:C19" si="2">D16+E16</f>
        <v>168</v>
      </c>
      <c r="D16" s="64">
        <v>160</v>
      </c>
      <c r="E16" s="64">
        <v>8</v>
      </c>
      <c r="F16" s="65">
        <v>1449</v>
      </c>
      <c r="G16" s="65">
        <f t="shared" si="1"/>
        <v>9.0562500000000004</v>
      </c>
      <c r="H16" s="65">
        <f t="shared" ref="H16:H19" si="3">ROUND(G16*E16*2,2)</f>
        <v>144.9</v>
      </c>
      <c r="I16" s="65">
        <f>ROUND(H16*1.2359,2)</f>
        <v>179.08</v>
      </c>
    </row>
    <row r="17" spans="1:9" ht="17.25" customHeight="1" x14ac:dyDescent="0.25">
      <c r="A17" s="63" t="s">
        <v>100</v>
      </c>
      <c r="B17" s="64"/>
      <c r="C17" s="64">
        <f t="shared" si="2"/>
        <v>192</v>
      </c>
      <c r="D17" s="64">
        <v>160</v>
      </c>
      <c r="E17" s="64">
        <v>32</v>
      </c>
      <c r="F17" s="65">
        <v>1242</v>
      </c>
      <c r="G17" s="65">
        <f t="shared" si="1"/>
        <v>7.7625000000000002</v>
      </c>
      <c r="H17" s="65">
        <f t="shared" si="3"/>
        <v>496.8</v>
      </c>
      <c r="I17" s="65">
        <f t="shared" ref="I17:I19" si="4">ROUND(H17*1.2359,2)</f>
        <v>614</v>
      </c>
    </row>
    <row r="18" spans="1:9" ht="17.25" customHeight="1" x14ac:dyDescent="0.25">
      <c r="A18" s="63" t="s">
        <v>101</v>
      </c>
      <c r="B18" s="64"/>
      <c r="C18" s="64">
        <f t="shared" si="2"/>
        <v>192</v>
      </c>
      <c r="D18" s="64">
        <v>160</v>
      </c>
      <c r="E18" s="64">
        <v>32</v>
      </c>
      <c r="F18" s="65">
        <v>1540</v>
      </c>
      <c r="G18" s="65">
        <f t="shared" si="1"/>
        <v>9.625</v>
      </c>
      <c r="H18" s="65">
        <f t="shared" si="3"/>
        <v>616</v>
      </c>
      <c r="I18" s="65">
        <f t="shared" si="4"/>
        <v>761.31</v>
      </c>
    </row>
    <row r="19" spans="1:9" x14ac:dyDescent="0.25">
      <c r="A19" s="63" t="s">
        <v>99</v>
      </c>
      <c r="B19" s="64"/>
      <c r="C19" s="64">
        <f t="shared" si="2"/>
        <v>192</v>
      </c>
      <c r="D19" s="64">
        <v>160</v>
      </c>
      <c r="E19" s="64">
        <v>32</v>
      </c>
      <c r="F19" s="65">
        <v>1440</v>
      </c>
      <c r="G19" s="65">
        <f t="shared" si="1"/>
        <v>9</v>
      </c>
      <c r="H19" s="65">
        <f t="shared" si="3"/>
        <v>576</v>
      </c>
      <c r="I19" s="65">
        <f t="shared" si="4"/>
        <v>711.88</v>
      </c>
    </row>
    <row r="20" spans="1:9" ht="33" x14ac:dyDescent="0.25">
      <c r="A20" s="59" t="s">
        <v>19</v>
      </c>
      <c r="B20" s="60">
        <f>COUNTA(A21:A31)</f>
        <v>11</v>
      </c>
      <c r="C20" s="61"/>
      <c r="D20" s="61"/>
      <c r="E20" s="61">
        <f>SUM(E21:E31)</f>
        <v>123</v>
      </c>
      <c r="F20" s="62"/>
      <c r="G20" s="65"/>
      <c r="H20" s="62">
        <f>SUM(H21:H31)</f>
        <v>2335.5</v>
      </c>
      <c r="I20" s="62">
        <f>SUM(I21:I31)</f>
        <v>2886.4499999999994</v>
      </c>
    </row>
    <row r="21" spans="1:9" x14ac:dyDescent="0.25">
      <c r="A21" s="66" t="s">
        <v>108</v>
      </c>
      <c r="B21" s="64"/>
      <c r="C21" s="64">
        <f t="shared" ref="C21:C31" si="5">D21+E21</f>
        <v>174</v>
      </c>
      <c r="D21" s="64">
        <v>160</v>
      </c>
      <c r="E21" s="64">
        <v>14</v>
      </c>
      <c r="F21" s="65">
        <v>1600</v>
      </c>
      <c r="G21" s="65">
        <f t="shared" si="1"/>
        <v>10</v>
      </c>
      <c r="H21" s="65">
        <f t="shared" ref="H21:H31" si="6">ROUND(G21*E21*2,2)</f>
        <v>280</v>
      </c>
      <c r="I21" s="65">
        <f>ROUND(H21*1.2359,2)</f>
        <v>346.05</v>
      </c>
    </row>
    <row r="22" spans="1:9" x14ac:dyDescent="0.25">
      <c r="A22" s="66" t="s">
        <v>107</v>
      </c>
      <c r="B22" s="64"/>
      <c r="C22" s="64">
        <f t="shared" si="5"/>
        <v>170</v>
      </c>
      <c r="D22" s="64">
        <v>160</v>
      </c>
      <c r="E22" s="64">
        <v>10</v>
      </c>
      <c r="F22" s="65">
        <v>1500</v>
      </c>
      <c r="G22" s="65">
        <f t="shared" si="1"/>
        <v>9.375</v>
      </c>
      <c r="H22" s="65">
        <f t="shared" si="6"/>
        <v>187.5</v>
      </c>
      <c r="I22" s="65">
        <f t="shared" ref="I22:I31" si="7">ROUND(H22*1.2359,2)</f>
        <v>231.73</v>
      </c>
    </row>
    <row r="23" spans="1:9" x14ac:dyDescent="0.25">
      <c r="A23" s="66" t="s">
        <v>119</v>
      </c>
      <c r="B23" s="64"/>
      <c r="C23" s="64">
        <f t="shared" si="5"/>
        <v>165</v>
      </c>
      <c r="D23" s="64">
        <v>160</v>
      </c>
      <c r="E23" s="64">
        <v>5</v>
      </c>
      <c r="F23" s="65">
        <v>2000</v>
      </c>
      <c r="G23" s="65">
        <f t="shared" si="1"/>
        <v>12.5</v>
      </c>
      <c r="H23" s="65">
        <f t="shared" si="6"/>
        <v>125</v>
      </c>
      <c r="I23" s="65">
        <f t="shared" si="7"/>
        <v>154.49</v>
      </c>
    </row>
    <row r="24" spans="1:9" x14ac:dyDescent="0.25">
      <c r="A24" s="66" t="s">
        <v>119</v>
      </c>
      <c r="B24" s="64"/>
      <c r="C24" s="64">
        <f t="shared" si="5"/>
        <v>165</v>
      </c>
      <c r="D24" s="64">
        <v>160</v>
      </c>
      <c r="E24" s="64">
        <v>5</v>
      </c>
      <c r="F24" s="65">
        <v>2000</v>
      </c>
      <c r="G24" s="65">
        <f t="shared" si="1"/>
        <v>12.5</v>
      </c>
      <c r="H24" s="65">
        <f t="shared" si="6"/>
        <v>125</v>
      </c>
      <c r="I24" s="65">
        <f t="shared" si="7"/>
        <v>154.49</v>
      </c>
    </row>
    <row r="25" spans="1:9" x14ac:dyDescent="0.25">
      <c r="A25" s="66" t="s">
        <v>119</v>
      </c>
      <c r="B25" s="64"/>
      <c r="C25" s="64">
        <f t="shared" si="5"/>
        <v>165</v>
      </c>
      <c r="D25" s="64">
        <v>160</v>
      </c>
      <c r="E25" s="64">
        <v>5</v>
      </c>
      <c r="F25" s="65">
        <v>2000</v>
      </c>
      <c r="G25" s="65">
        <f t="shared" si="1"/>
        <v>12.5</v>
      </c>
      <c r="H25" s="65">
        <f t="shared" si="6"/>
        <v>125</v>
      </c>
      <c r="I25" s="65">
        <f t="shared" si="7"/>
        <v>154.49</v>
      </c>
    </row>
    <row r="26" spans="1:9" x14ac:dyDescent="0.25">
      <c r="A26" s="66" t="s">
        <v>113</v>
      </c>
      <c r="B26" s="64"/>
      <c r="C26" s="64">
        <f t="shared" si="5"/>
        <v>168</v>
      </c>
      <c r="D26" s="64">
        <v>160</v>
      </c>
      <c r="E26" s="64">
        <v>8</v>
      </c>
      <c r="F26" s="65">
        <v>1000</v>
      </c>
      <c r="G26" s="65">
        <f t="shared" si="1"/>
        <v>6.25</v>
      </c>
      <c r="H26" s="65">
        <f t="shared" si="6"/>
        <v>100</v>
      </c>
      <c r="I26" s="65">
        <f t="shared" si="7"/>
        <v>123.59</v>
      </c>
    </row>
    <row r="27" spans="1:9" x14ac:dyDescent="0.25">
      <c r="A27" s="66" t="s">
        <v>117</v>
      </c>
      <c r="B27" s="64"/>
      <c r="C27" s="64">
        <f t="shared" si="5"/>
        <v>196</v>
      </c>
      <c r="D27" s="64">
        <v>160</v>
      </c>
      <c r="E27" s="64">
        <v>36</v>
      </c>
      <c r="F27" s="65">
        <v>1360</v>
      </c>
      <c r="G27" s="65">
        <f t="shared" si="1"/>
        <v>8.5</v>
      </c>
      <c r="H27" s="65">
        <f t="shared" si="6"/>
        <v>612</v>
      </c>
      <c r="I27" s="65">
        <f t="shared" si="7"/>
        <v>756.37</v>
      </c>
    </row>
    <row r="28" spans="1:9" x14ac:dyDescent="0.25">
      <c r="A28" s="66" t="s">
        <v>591</v>
      </c>
      <c r="B28" s="64"/>
      <c r="C28" s="64">
        <f t="shared" si="5"/>
        <v>176</v>
      </c>
      <c r="D28" s="64">
        <v>160</v>
      </c>
      <c r="E28" s="64">
        <v>16</v>
      </c>
      <c r="F28" s="65">
        <v>1155</v>
      </c>
      <c r="G28" s="65">
        <f t="shared" si="1"/>
        <v>7.21875</v>
      </c>
      <c r="H28" s="65">
        <f t="shared" si="6"/>
        <v>231</v>
      </c>
      <c r="I28" s="65">
        <f t="shared" si="7"/>
        <v>285.49</v>
      </c>
    </row>
    <row r="29" spans="1:9" x14ac:dyDescent="0.25">
      <c r="A29" s="66" t="s">
        <v>121</v>
      </c>
      <c r="B29" s="64"/>
      <c r="C29" s="64">
        <f t="shared" si="5"/>
        <v>164</v>
      </c>
      <c r="D29" s="64">
        <v>160</v>
      </c>
      <c r="E29" s="64">
        <v>4</v>
      </c>
      <c r="F29" s="65">
        <v>2500</v>
      </c>
      <c r="G29" s="65">
        <f t="shared" si="1"/>
        <v>15.625</v>
      </c>
      <c r="H29" s="65">
        <f t="shared" si="6"/>
        <v>125</v>
      </c>
      <c r="I29" s="65">
        <f t="shared" si="7"/>
        <v>154.49</v>
      </c>
    </row>
    <row r="30" spans="1:9" x14ac:dyDescent="0.25">
      <c r="A30" s="66" t="s">
        <v>120</v>
      </c>
      <c r="B30" s="64"/>
      <c r="C30" s="64">
        <f t="shared" si="5"/>
        <v>164</v>
      </c>
      <c r="D30" s="64">
        <v>160</v>
      </c>
      <c r="E30" s="64">
        <v>4</v>
      </c>
      <c r="F30" s="65">
        <v>2500</v>
      </c>
      <c r="G30" s="65">
        <f t="shared" si="1"/>
        <v>15.625</v>
      </c>
      <c r="H30" s="65">
        <f t="shared" si="6"/>
        <v>125</v>
      </c>
      <c r="I30" s="65">
        <f t="shared" si="7"/>
        <v>154.49</v>
      </c>
    </row>
    <row r="31" spans="1:9" x14ac:dyDescent="0.25">
      <c r="A31" s="66" t="s">
        <v>592</v>
      </c>
      <c r="B31" s="64"/>
      <c r="C31" s="64">
        <f t="shared" si="5"/>
        <v>176</v>
      </c>
      <c r="D31" s="64">
        <v>160</v>
      </c>
      <c r="E31" s="64">
        <v>16</v>
      </c>
      <c r="F31" s="65">
        <v>1500</v>
      </c>
      <c r="G31" s="65">
        <f t="shared" si="1"/>
        <v>9.375</v>
      </c>
      <c r="H31" s="65">
        <f t="shared" si="6"/>
        <v>300</v>
      </c>
      <c r="I31" s="65">
        <f t="shared" si="7"/>
        <v>370.77</v>
      </c>
    </row>
    <row r="33" spans="1:9" x14ac:dyDescent="0.25">
      <c r="A33" s="69" t="s">
        <v>1</v>
      </c>
      <c r="B33" s="70"/>
      <c r="C33" s="70"/>
      <c r="D33" s="70"/>
      <c r="E33" s="70"/>
      <c r="F33" s="70"/>
      <c r="G33" s="70"/>
      <c r="H33" s="70"/>
      <c r="I33" s="70"/>
    </row>
    <row r="34" spans="1:9" ht="48.75" customHeight="1" x14ac:dyDescent="0.25">
      <c r="A34" s="527" t="s">
        <v>123</v>
      </c>
      <c r="B34" s="527"/>
      <c r="C34" s="527"/>
      <c r="D34" s="527"/>
      <c r="E34" s="527"/>
      <c r="F34" s="527"/>
      <c r="G34" s="527"/>
      <c r="H34" s="527"/>
      <c r="I34" s="527"/>
    </row>
    <row r="35" spans="1:9" ht="18" customHeight="1" x14ac:dyDescent="0.25">
      <c r="A35" s="210" t="s">
        <v>124</v>
      </c>
      <c r="D35" s="70"/>
      <c r="E35" s="70"/>
      <c r="F35" s="70"/>
      <c r="G35" s="70"/>
      <c r="H35" s="70"/>
      <c r="I35" s="70"/>
    </row>
    <row r="36" spans="1:9" ht="18" customHeight="1" x14ac:dyDescent="0.25">
      <c r="A36" s="70"/>
      <c r="B36" s="210"/>
      <c r="C36" s="210"/>
      <c r="D36" s="70"/>
      <c r="E36" s="70"/>
      <c r="F36" s="70"/>
      <c r="G36" s="70"/>
      <c r="H36" s="70"/>
      <c r="I36" s="70"/>
    </row>
    <row r="37" spans="1:9" ht="18" customHeight="1" x14ac:dyDescent="0.3">
      <c r="A37" s="70" t="s">
        <v>86</v>
      </c>
      <c r="B37" s="210"/>
      <c r="C37" s="210"/>
      <c r="D37" s="70"/>
      <c r="E37" s="70"/>
      <c r="F37" s="70"/>
      <c r="G37" s="70"/>
      <c r="H37" s="70"/>
      <c r="I37" s="70"/>
    </row>
    <row r="38" spans="1:9" ht="18" customHeight="1" x14ac:dyDescent="0.25">
      <c r="A38" s="70"/>
      <c r="B38" s="210"/>
      <c r="C38" s="210"/>
      <c r="D38" s="70"/>
      <c r="E38" s="70"/>
      <c r="F38" s="70"/>
      <c r="G38" s="70"/>
      <c r="H38" s="70"/>
      <c r="I38" s="70"/>
    </row>
    <row r="39" spans="1:9" s="276" customFormat="1" ht="30.75" customHeight="1" x14ac:dyDescent="0.25">
      <c r="A39" s="544" t="s">
        <v>15</v>
      </c>
      <c r="B39" s="544"/>
      <c r="C39" s="544"/>
      <c r="D39" s="544"/>
      <c r="E39" s="544"/>
      <c r="F39" s="544"/>
      <c r="G39" s="544"/>
      <c r="H39" s="544"/>
      <c r="I39" s="544"/>
    </row>
    <row r="40" spans="1:9" s="276" customFormat="1" ht="37.5" customHeight="1" x14ac:dyDescent="0.25">
      <c r="A40" s="544" t="s">
        <v>125</v>
      </c>
      <c r="B40" s="544"/>
      <c r="C40" s="544"/>
      <c r="D40" s="544"/>
      <c r="E40" s="544"/>
      <c r="F40" s="544"/>
      <c r="G40" s="544"/>
      <c r="H40" s="544"/>
      <c r="I40" s="544"/>
    </row>
    <row r="41" spans="1:9" s="276" customFormat="1" ht="18" customHeight="1" x14ac:dyDescent="0.25">
      <c r="A41" s="545" t="s">
        <v>7</v>
      </c>
      <c r="B41" s="545"/>
      <c r="C41" s="545"/>
      <c r="D41" s="545"/>
      <c r="E41" s="545"/>
      <c r="F41" s="545"/>
      <c r="G41" s="545"/>
      <c r="H41" s="545"/>
      <c r="I41" s="545"/>
    </row>
    <row r="42" spans="1:9" x14ac:dyDescent="0.25">
      <c r="A42" s="72"/>
      <c r="B42" s="72"/>
      <c r="C42" s="72"/>
      <c r="D42" s="72"/>
      <c r="E42" s="72"/>
      <c r="F42" s="72"/>
      <c r="G42" s="72"/>
      <c r="H42" s="72"/>
      <c r="I42" s="72"/>
    </row>
  </sheetData>
  <mergeCells count="16">
    <mergeCell ref="A41:I41"/>
    <mergeCell ref="H1:I1"/>
    <mergeCell ref="A2:I2"/>
    <mergeCell ref="A7:A9"/>
    <mergeCell ref="B7:B9"/>
    <mergeCell ref="C7:E7"/>
    <mergeCell ref="F7:F9"/>
    <mergeCell ref="G7:G9"/>
    <mergeCell ref="H7:H9"/>
    <mergeCell ref="I7:I9"/>
    <mergeCell ref="C8:C9"/>
    <mergeCell ref="D8:D9"/>
    <mergeCell ref="E8:E9"/>
    <mergeCell ref="A34:I34"/>
    <mergeCell ref="A39:I39"/>
    <mergeCell ref="A40:I40"/>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B2F3A-031C-4530-A95C-3B02617E090E}">
  <sheetPr>
    <tabColor theme="7" tint="0.59999389629810485"/>
  </sheetPr>
  <dimension ref="A1:I93"/>
  <sheetViews>
    <sheetView zoomScale="80" zoomScaleNormal="80" workbookViewId="0">
      <selection activeCell="H1" sqref="H1:I1"/>
    </sheetView>
  </sheetViews>
  <sheetFormatPr defaultColWidth="9.140625" defaultRowHeight="16.5" x14ac:dyDescent="0.25"/>
  <cols>
    <col min="1" max="1" width="44" style="32" customWidth="1"/>
    <col min="2" max="2" width="13.85546875" style="32" customWidth="1"/>
    <col min="3" max="3" width="12.5703125" style="32" customWidth="1"/>
    <col min="4" max="4" width="14.7109375" style="32" customWidth="1"/>
    <col min="5" max="5" width="18.42578125" style="32" customWidth="1"/>
    <col min="6" max="6" width="13.7109375" style="32" customWidth="1"/>
    <col min="7" max="7" width="16.7109375" style="32" customWidth="1"/>
    <col min="8" max="8" width="22" style="32" customWidth="1"/>
    <col min="9" max="9" width="17.42578125" style="32" customWidth="1"/>
    <col min="10" max="16384" width="9.140625" style="32"/>
  </cols>
  <sheetData>
    <row r="1" spans="1:9" x14ac:dyDescent="0.25">
      <c r="H1" s="579" t="s">
        <v>929</v>
      </c>
      <c r="I1" s="579"/>
    </row>
    <row r="2" spans="1:9" s="33" customFormat="1" ht="39.75" customHeight="1" x14ac:dyDescent="0.25">
      <c r="A2" s="521" t="s">
        <v>13</v>
      </c>
      <c r="B2" s="521"/>
      <c r="C2" s="521"/>
      <c r="D2" s="521"/>
      <c r="E2" s="521"/>
      <c r="F2" s="521"/>
      <c r="G2" s="521"/>
      <c r="H2" s="521"/>
      <c r="I2" s="521"/>
    </row>
    <row r="4" spans="1:9" x14ac:dyDescent="0.25">
      <c r="A4" s="32" t="s">
        <v>871</v>
      </c>
    </row>
    <row r="5" spans="1:9" x14ac:dyDescent="0.25">
      <c r="A5" s="32" t="s">
        <v>872</v>
      </c>
    </row>
    <row r="6" spans="1:9" x14ac:dyDescent="0.25">
      <c r="B6" s="357"/>
      <c r="C6" s="357"/>
      <c r="D6" s="357"/>
      <c r="E6" s="370"/>
      <c r="F6" s="357"/>
      <c r="G6" s="357"/>
      <c r="H6" s="356"/>
      <c r="I6" s="357"/>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81"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B12+B25+B58+B84</f>
        <v>78</v>
      </c>
      <c r="C11" s="38"/>
      <c r="D11" s="38"/>
      <c r="E11" s="38">
        <f t="shared" ref="E11:I11" si="0">E12+E25+E58+E84</f>
        <v>4671</v>
      </c>
      <c r="F11" s="38"/>
      <c r="G11" s="38"/>
      <c r="H11" s="39">
        <f t="shared" si="0"/>
        <v>47703.679999999993</v>
      </c>
      <c r="I11" s="39">
        <f t="shared" si="0"/>
        <v>58956.979999999996</v>
      </c>
    </row>
    <row r="12" spans="1:9" ht="37.5" customHeight="1" x14ac:dyDescent="0.25">
      <c r="A12" s="364" t="s">
        <v>16</v>
      </c>
      <c r="B12" s="365">
        <f>SUM(B13:B24)</f>
        <v>12</v>
      </c>
      <c r="C12" s="365"/>
      <c r="D12" s="365"/>
      <c r="E12" s="365">
        <f t="shared" ref="E12:I12" si="1">SUM(E13:E24)</f>
        <v>715</v>
      </c>
      <c r="F12" s="365"/>
      <c r="G12" s="365"/>
      <c r="H12" s="366">
        <f t="shared" si="1"/>
        <v>11517.82</v>
      </c>
      <c r="I12" s="366">
        <f t="shared" si="1"/>
        <v>14234.859999999999</v>
      </c>
    </row>
    <row r="13" spans="1:9" x14ac:dyDescent="0.25">
      <c r="A13" s="40" t="s">
        <v>638</v>
      </c>
      <c r="B13" s="41">
        <v>1</v>
      </c>
      <c r="C13" s="41">
        <f t="shared" ref="C13:C24" si="2">D13+E13</f>
        <v>528</v>
      </c>
      <c r="D13" s="41">
        <v>504</v>
      </c>
      <c r="E13" s="41">
        <v>24</v>
      </c>
      <c r="F13" s="42"/>
      <c r="G13" s="42">
        <v>7.61</v>
      </c>
      <c r="H13" s="42">
        <f>ROUND(E13*G13*2,2)</f>
        <v>365.28</v>
      </c>
      <c r="I13" s="42">
        <f>ROUND(H13*1.2359,2)</f>
        <v>451.45</v>
      </c>
    </row>
    <row r="14" spans="1:9" x14ac:dyDescent="0.25">
      <c r="A14" s="40" t="s">
        <v>639</v>
      </c>
      <c r="B14" s="41">
        <v>1</v>
      </c>
      <c r="C14" s="41">
        <f t="shared" si="2"/>
        <v>552</v>
      </c>
      <c r="D14" s="41">
        <v>504</v>
      </c>
      <c r="E14" s="41">
        <v>48</v>
      </c>
      <c r="F14" s="42"/>
      <c r="G14" s="42">
        <v>8.15</v>
      </c>
      <c r="H14" s="42">
        <f t="shared" ref="H14:H75" si="3">ROUND(E14*G14*2,2)</f>
        <v>782.4</v>
      </c>
      <c r="I14" s="42">
        <f t="shared" ref="I14:I75" si="4">ROUND(H14*1.2359,2)</f>
        <v>966.97</v>
      </c>
    </row>
    <row r="15" spans="1:9" x14ac:dyDescent="0.25">
      <c r="A15" s="40" t="s">
        <v>639</v>
      </c>
      <c r="B15" s="41">
        <v>1</v>
      </c>
      <c r="C15" s="41">
        <f t="shared" si="2"/>
        <v>600</v>
      </c>
      <c r="D15" s="41">
        <v>504</v>
      </c>
      <c r="E15" s="41">
        <v>96</v>
      </c>
      <c r="F15" s="42"/>
      <c r="G15" s="42">
        <v>8.09</v>
      </c>
      <c r="H15" s="42">
        <f t="shared" si="3"/>
        <v>1553.28</v>
      </c>
      <c r="I15" s="42">
        <f t="shared" si="4"/>
        <v>1919.7</v>
      </c>
    </row>
    <row r="16" spans="1:9" x14ac:dyDescent="0.25">
      <c r="A16" s="40" t="s">
        <v>640</v>
      </c>
      <c r="B16" s="41">
        <v>1</v>
      </c>
      <c r="C16" s="41">
        <f t="shared" si="2"/>
        <v>528</v>
      </c>
      <c r="D16" s="41">
        <v>504</v>
      </c>
      <c r="E16" s="41">
        <v>24</v>
      </c>
      <c r="F16" s="42"/>
      <c r="G16" s="42">
        <v>7.61</v>
      </c>
      <c r="H16" s="42">
        <f t="shared" si="3"/>
        <v>365.28</v>
      </c>
      <c r="I16" s="42">
        <f t="shared" si="4"/>
        <v>451.45</v>
      </c>
    </row>
    <row r="17" spans="1:9" x14ac:dyDescent="0.25">
      <c r="A17" s="40" t="s">
        <v>641</v>
      </c>
      <c r="B17" s="41">
        <v>1</v>
      </c>
      <c r="C17" s="41">
        <f t="shared" si="2"/>
        <v>515</v>
      </c>
      <c r="D17" s="41">
        <v>504</v>
      </c>
      <c r="E17" s="41">
        <v>11</v>
      </c>
      <c r="F17" s="42"/>
      <c r="G17" s="42">
        <v>7.61</v>
      </c>
      <c r="H17" s="42">
        <f t="shared" si="3"/>
        <v>167.42</v>
      </c>
      <c r="I17" s="42">
        <f t="shared" si="4"/>
        <v>206.91</v>
      </c>
    </row>
    <row r="18" spans="1:9" x14ac:dyDescent="0.25">
      <c r="A18" s="40" t="s">
        <v>63</v>
      </c>
      <c r="B18" s="41">
        <v>1</v>
      </c>
      <c r="C18" s="41">
        <f t="shared" si="2"/>
        <v>584</v>
      </c>
      <c r="D18" s="41">
        <v>504</v>
      </c>
      <c r="E18" s="41">
        <v>80</v>
      </c>
      <c r="F18" s="42"/>
      <c r="G18" s="42">
        <v>8.09</v>
      </c>
      <c r="H18" s="42">
        <f t="shared" si="3"/>
        <v>1294.4000000000001</v>
      </c>
      <c r="I18" s="42">
        <f t="shared" si="4"/>
        <v>1599.75</v>
      </c>
    </row>
    <row r="19" spans="1:9" x14ac:dyDescent="0.25">
      <c r="A19" s="40" t="s">
        <v>63</v>
      </c>
      <c r="B19" s="41">
        <v>1</v>
      </c>
      <c r="C19" s="41">
        <f t="shared" si="2"/>
        <v>576</v>
      </c>
      <c r="D19" s="41">
        <v>504</v>
      </c>
      <c r="E19" s="41">
        <v>72</v>
      </c>
      <c r="F19" s="42"/>
      <c r="G19" s="42">
        <v>8.09</v>
      </c>
      <c r="H19" s="42">
        <f t="shared" si="3"/>
        <v>1164.96</v>
      </c>
      <c r="I19" s="42">
        <f t="shared" si="4"/>
        <v>1439.77</v>
      </c>
    </row>
    <row r="20" spans="1:9" x14ac:dyDescent="0.25">
      <c r="A20" s="40" t="s">
        <v>642</v>
      </c>
      <c r="B20" s="41">
        <v>1</v>
      </c>
      <c r="C20" s="41">
        <f t="shared" si="2"/>
        <v>536</v>
      </c>
      <c r="D20" s="41">
        <v>504</v>
      </c>
      <c r="E20" s="41">
        <v>32</v>
      </c>
      <c r="F20" s="42"/>
      <c r="G20" s="42">
        <v>8.09</v>
      </c>
      <c r="H20" s="42">
        <f t="shared" si="3"/>
        <v>517.76</v>
      </c>
      <c r="I20" s="42">
        <f t="shared" si="4"/>
        <v>639.9</v>
      </c>
    </row>
    <row r="21" spans="1:9" x14ac:dyDescent="0.25">
      <c r="A21" s="40" t="s">
        <v>643</v>
      </c>
      <c r="B21" s="41">
        <v>1</v>
      </c>
      <c r="C21" s="41">
        <f t="shared" si="2"/>
        <v>616</v>
      </c>
      <c r="D21" s="41">
        <v>504</v>
      </c>
      <c r="E21" s="41">
        <v>112</v>
      </c>
      <c r="F21" s="42"/>
      <c r="G21" s="42">
        <v>8.09</v>
      </c>
      <c r="H21" s="42">
        <f t="shared" si="3"/>
        <v>1812.16</v>
      </c>
      <c r="I21" s="42">
        <f t="shared" si="4"/>
        <v>2239.65</v>
      </c>
    </row>
    <row r="22" spans="1:9" x14ac:dyDescent="0.25">
      <c r="A22" s="40" t="s">
        <v>644</v>
      </c>
      <c r="B22" s="41">
        <v>1</v>
      </c>
      <c r="C22" s="41">
        <f t="shared" si="2"/>
        <v>528</v>
      </c>
      <c r="D22" s="41">
        <v>504</v>
      </c>
      <c r="E22" s="41">
        <v>24</v>
      </c>
      <c r="F22" s="42"/>
      <c r="G22" s="42">
        <v>8.09</v>
      </c>
      <c r="H22" s="42">
        <f t="shared" si="3"/>
        <v>388.32</v>
      </c>
      <c r="I22" s="42">
        <f t="shared" si="4"/>
        <v>479.92</v>
      </c>
    </row>
    <row r="23" spans="1:9" x14ac:dyDescent="0.25">
      <c r="A23" s="40" t="s">
        <v>645</v>
      </c>
      <c r="B23" s="41">
        <v>1</v>
      </c>
      <c r="C23" s="41">
        <f t="shared" si="2"/>
        <v>528</v>
      </c>
      <c r="D23" s="41">
        <v>504</v>
      </c>
      <c r="E23" s="41">
        <v>24</v>
      </c>
      <c r="F23" s="42"/>
      <c r="G23" s="42">
        <v>8.09</v>
      </c>
      <c r="H23" s="42">
        <f t="shared" si="3"/>
        <v>388.32</v>
      </c>
      <c r="I23" s="42">
        <f t="shared" si="4"/>
        <v>479.92</v>
      </c>
    </row>
    <row r="24" spans="1:9" x14ac:dyDescent="0.25">
      <c r="A24" s="40" t="s">
        <v>639</v>
      </c>
      <c r="B24" s="41">
        <v>1</v>
      </c>
      <c r="C24" s="41">
        <f t="shared" si="2"/>
        <v>672</v>
      </c>
      <c r="D24" s="41">
        <v>504</v>
      </c>
      <c r="E24" s="41">
        <v>168</v>
      </c>
      <c r="F24" s="42"/>
      <c r="G24" s="42">
        <v>8.09</v>
      </c>
      <c r="H24" s="42">
        <f t="shared" si="3"/>
        <v>2718.24</v>
      </c>
      <c r="I24" s="42">
        <f t="shared" si="4"/>
        <v>3359.47</v>
      </c>
    </row>
    <row r="25" spans="1:9" ht="49.5" customHeight="1" x14ac:dyDescent="0.25">
      <c r="A25" s="364" t="s">
        <v>17</v>
      </c>
      <c r="B25" s="365">
        <f>SUM(B26:B57)</f>
        <v>32</v>
      </c>
      <c r="C25" s="365"/>
      <c r="D25" s="365"/>
      <c r="E25" s="365">
        <f t="shared" ref="E25:I25" si="5">SUM(E26:E57)</f>
        <v>2052</v>
      </c>
      <c r="F25" s="365"/>
      <c r="G25" s="365"/>
      <c r="H25" s="366">
        <f t="shared" si="5"/>
        <v>22031.719999999994</v>
      </c>
      <c r="I25" s="366">
        <f t="shared" si="5"/>
        <v>27229.019999999997</v>
      </c>
    </row>
    <row r="26" spans="1:9" x14ac:dyDescent="0.25">
      <c r="A26" s="40" t="s">
        <v>646</v>
      </c>
      <c r="B26" s="41">
        <v>1</v>
      </c>
      <c r="C26" s="41">
        <f t="shared" ref="C26:C83" si="6">D26+E26</f>
        <v>584</v>
      </c>
      <c r="D26" s="41">
        <v>504</v>
      </c>
      <c r="E26" s="41">
        <v>80</v>
      </c>
      <c r="F26" s="42"/>
      <c r="G26" s="42">
        <v>5.38</v>
      </c>
      <c r="H26" s="42">
        <f t="shared" si="3"/>
        <v>860.8</v>
      </c>
      <c r="I26" s="42">
        <f t="shared" si="4"/>
        <v>1063.8599999999999</v>
      </c>
    </row>
    <row r="27" spans="1:9" x14ac:dyDescent="0.25">
      <c r="A27" s="40" t="s">
        <v>647</v>
      </c>
      <c r="B27" s="41">
        <v>1</v>
      </c>
      <c r="C27" s="41">
        <f t="shared" si="6"/>
        <v>552</v>
      </c>
      <c r="D27" s="41">
        <v>504</v>
      </c>
      <c r="E27" s="41">
        <v>48</v>
      </c>
      <c r="F27" s="42"/>
      <c r="G27" s="42">
        <v>5.35</v>
      </c>
      <c r="H27" s="42">
        <f t="shared" si="3"/>
        <v>513.6</v>
      </c>
      <c r="I27" s="42">
        <f t="shared" si="4"/>
        <v>634.76</v>
      </c>
    </row>
    <row r="28" spans="1:9" x14ac:dyDescent="0.25">
      <c r="A28" s="40" t="s">
        <v>647</v>
      </c>
      <c r="B28" s="41">
        <v>1</v>
      </c>
      <c r="C28" s="41">
        <f t="shared" si="6"/>
        <v>528</v>
      </c>
      <c r="D28" s="41">
        <v>504</v>
      </c>
      <c r="E28" s="41">
        <v>24</v>
      </c>
      <c r="F28" s="42"/>
      <c r="G28" s="42">
        <v>5.35</v>
      </c>
      <c r="H28" s="42">
        <f t="shared" si="3"/>
        <v>256.8</v>
      </c>
      <c r="I28" s="42">
        <f t="shared" si="4"/>
        <v>317.38</v>
      </c>
    </row>
    <row r="29" spans="1:9" x14ac:dyDescent="0.25">
      <c r="A29" s="40" t="s">
        <v>647</v>
      </c>
      <c r="B29" s="41">
        <v>1</v>
      </c>
      <c r="C29" s="41">
        <f t="shared" si="6"/>
        <v>600</v>
      </c>
      <c r="D29" s="41">
        <v>504</v>
      </c>
      <c r="E29" s="41">
        <v>96</v>
      </c>
      <c r="F29" s="42"/>
      <c r="G29" s="42">
        <v>5.35</v>
      </c>
      <c r="H29" s="42">
        <f t="shared" si="3"/>
        <v>1027.2</v>
      </c>
      <c r="I29" s="42">
        <f t="shared" si="4"/>
        <v>1269.52</v>
      </c>
    </row>
    <row r="30" spans="1:9" x14ac:dyDescent="0.25">
      <c r="A30" s="40" t="s">
        <v>647</v>
      </c>
      <c r="B30" s="41">
        <v>1</v>
      </c>
      <c r="C30" s="41">
        <f t="shared" si="6"/>
        <v>577</v>
      </c>
      <c r="D30" s="41">
        <v>504</v>
      </c>
      <c r="E30" s="41">
        <v>73</v>
      </c>
      <c r="F30" s="42"/>
      <c r="G30" s="42">
        <v>5.38</v>
      </c>
      <c r="H30" s="42">
        <f t="shared" si="3"/>
        <v>785.48</v>
      </c>
      <c r="I30" s="42">
        <f t="shared" si="4"/>
        <v>970.77</v>
      </c>
    </row>
    <row r="31" spans="1:9" x14ac:dyDescent="0.25">
      <c r="A31" s="40" t="s">
        <v>647</v>
      </c>
      <c r="B31" s="41">
        <v>1</v>
      </c>
      <c r="C31" s="41">
        <f t="shared" si="6"/>
        <v>528</v>
      </c>
      <c r="D31" s="41">
        <v>504</v>
      </c>
      <c r="E31" s="41">
        <v>24</v>
      </c>
      <c r="F31" s="42"/>
      <c r="G31" s="42">
        <v>5.35</v>
      </c>
      <c r="H31" s="42">
        <f t="shared" si="3"/>
        <v>256.8</v>
      </c>
      <c r="I31" s="42">
        <f t="shared" si="4"/>
        <v>317.38</v>
      </c>
    </row>
    <row r="32" spans="1:9" x14ac:dyDescent="0.25">
      <c r="A32" s="40" t="s">
        <v>647</v>
      </c>
      <c r="B32" s="41">
        <v>1</v>
      </c>
      <c r="C32" s="41">
        <f t="shared" si="6"/>
        <v>528</v>
      </c>
      <c r="D32" s="41">
        <v>504</v>
      </c>
      <c r="E32" s="41">
        <v>24</v>
      </c>
      <c r="F32" s="42"/>
      <c r="G32" s="42">
        <v>5.35</v>
      </c>
      <c r="H32" s="42">
        <f t="shared" si="3"/>
        <v>256.8</v>
      </c>
      <c r="I32" s="42">
        <f t="shared" si="4"/>
        <v>317.38</v>
      </c>
    </row>
    <row r="33" spans="1:9" x14ac:dyDescent="0.25">
      <c r="A33" s="40" t="s">
        <v>646</v>
      </c>
      <c r="B33" s="41">
        <v>1</v>
      </c>
      <c r="C33" s="41">
        <f t="shared" si="6"/>
        <v>600</v>
      </c>
      <c r="D33" s="41">
        <v>504</v>
      </c>
      <c r="E33" s="41">
        <v>96</v>
      </c>
      <c r="F33" s="42"/>
      <c r="G33" s="42">
        <v>5.35</v>
      </c>
      <c r="H33" s="42">
        <f t="shared" si="3"/>
        <v>1027.2</v>
      </c>
      <c r="I33" s="42">
        <f t="shared" si="4"/>
        <v>1269.52</v>
      </c>
    </row>
    <row r="34" spans="1:9" x14ac:dyDescent="0.25">
      <c r="A34" s="40" t="s">
        <v>647</v>
      </c>
      <c r="B34" s="41">
        <v>1</v>
      </c>
      <c r="C34" s="41">
        <f t="shared" si="6"/>
        <v>600</v>
      </c>
      <c r="D34" s="41">
        <v>504</v>
      </c>
      <c r="E34" s="41">
        <v>96</v>
      </c>
      <c r="F34" s="42"/>
      <c r="G34" s="42">
        <v>5.35</v>
      </c>
      <c r="H34" s="42">
        <f t="shared" si="3"/>
        <v>1027.2</v>
      </c>
      <c r="I34" s="42">
        <f t="shared" si="4"/>
        <v>1269.52</v>
      </c>
    </row>
    <row r="35" spans="1:9" x14ac:dyDescent="0.25">
      <c r="A35" s="40" t="s">
        <v>647</v>
      </c>
      <c r="B35" s="41">
        <v>1</v>
      </c>
      <c r="C35" s="41">
        <f t="shared" si="6"/>
        <v>539</v>
      </c>
      <c r="D35" s="41">
        <v>504</v>
      </c>
      <c r="E35" s="41">
        <v>35</v>
      </c>
      <c r="F35" s="42"/>
      <c r="G35" s="42">
        <v>5.35</v>
      </c>
      <c r="H35" s="42">
        <f t="shared" si="3"/>
        <v>374.5</v>
      </c>
      <c r="I35" s="42">
        <f t="shared" si="4"/>
        <v>462.84</v>
      </c>
    </row>
    <row r="36" spans="1:9" x14ac:dyDescent="0.25">
      <c r="A36" s="40" t="s">
        <v>647</v>
      </c>
      <c r="B36" s="41">
        <v>1</v>
      </c>
      <c r="C36" s="41">
        <f t="shared" si="6"/>
        <v>547</v>
      </c>
      <c r="D36" s="41">
        <v>504</v>
      </c>
      <c r="E36" s="41">
        <v>43</v>
      </c>
      <c r="F36" s="42"/>
      <c r="G36" s="42">
        <v>5.35</v>
      </c>
      <c r="H36" s="42">
        <f t="shared" si="3"/>
        <v>460.1</v>
      </c>
      <c r="I36" s="42">
        <f t="shared" si="4"/>
        <v>568.64</v>
      </c>
    </row>
    <row r="37" spans="1:9" x14ac:dyDescent="0.25">
      <c r="A37" s="40" t="s">
        <v>647</v>
      </c>
      <c r="B37" s="41">
        <v>1</v>
      </c>
      <c r="C37" s="41">
        <f t="shared" si="6"/>
        <v>528</v>
      </c>
      <c r="D37" s="41">
        <v>504</v>
      </c>
      <c r="E37" s="41">
        <v>24</v>
      </c>
      <c r="F37" s="42"/>
      <c r="G37" s="42">
        <v>5.38</v>
      </c>
      <c r="H37" s="42">
        <f t="shared" si="3"/>
        <v>258.24</v>
      </c>
      <c r="I37" s="42">
        <f t="shared" si="4"/>
        <v>319.16000000000003</v>
      </c>
    </row>
    <row r="38" spans="1:9" x14ac:dyDescent="0.25">
      <c r="A38" s="40" t="s">
        <v>647</v>
      </c>
      <c r="B38" s="41">
        <v>1</v>
      </c>
      <c r="C38" s="41">
        <f t="shared" si="6"/>
        <v>560</v>
      </c>
      <c r="D38" s="41">
        <v>504</v>
      </c>
      <c r="E38" s="41">
        <v>56</v>
      </c>
      <c r="F38" s="42"/>
      <c r="G38" s="42">
        <v>5.35</v>
      </c>
      <c r="H38" s="42">
        <f t="shared" si="3"/>
        <v>599.20000000000005</v>
      </c>
      <c r="I38" s="42">
        <f t="shared" si="4"/>
        <v>740.55</v>
      </c>
    </row>
    <row r="39" spans="1:9" x14ac:dyDescent="0.25">
      <c r="A39" s="40" t="s">
        <v>647</v>
      </c>
      <c r="B39" s="41">
        <v>1</v>
      </c>
      <c r="C39" s="41">
        <f t="shared" si="6"/>
        <v>792</v>
      </c>
      <c r="D39" s="41">
        <v>504</v>
      </c>
      <c r="E39" s="41">
        <v>288</v>
      </c>
      <c r="F39" s="42"/>
      <c r="G39" s="42">
        <v>5.35</v>
      </c>
      <c r="H39" s="42">
        <f t="shared" si="3"/>
        <v>3081.6</v>
      </c>
      <c r="I39" s="42">
        <f t="shared" si="4"/>
        <v>3808.55</v>
      </c>
    </row>
    <row r="40" spans="1:9" x14ac:dyDescent="0.25">
      <c r="A40" s="40" t="s">
        <v>647</v>
      </c>
      <c r="B40" s="41">
        <v>1</v>
      </c>
      <c r="C40" s="41">
        <f t="shared" si="6"/>
        <v>608</v>
      </c>
      <c r="D40" s="41">
        <v>504</v>
      </c>
      <c r="E40" s="41">
        <v>104</v>
      </c>
      <c r="F40" s="42"/>
      <c r="G40" s="42">
        <v>5.35</v>
      </c>
      <c r="H40" s="42">
        <f t="shared" si="3"/>
        <v>1112.8</v>
      </c>
      <c r="I40" s="42">
        <f t="shared" si="4"/>
        <v>1375.31</v>
      </c>
    </row>
    <row r="41" spans="1:9" x14ac:dyDescent="0.25">
      <c r="A41" s="40" t="s">
        <v>646</v>
      </c>
      <c r="B41" s="41">
        <v>1</v>
      </c>
      <c r="C41" s="41">
        <f t="shared" si="6"/>
        <v>520</v>
      </c>
      <c r="D41" s="41">
        <v>504</v>
      </c>
      <c r="E41" s="41">
        <v>16</v>
      </c>
      <c r="F41" s="42"/>
      <c r="G41" s="42">
        <v>5.35</v>
      </c>
      <c r="H41" s="42">
        <f t="shared" si="3"/>
        <v>171.2</v>
      </c>
      <c r="I41" s="42">
        <f t="shared" si="4"/>
        <v>211.59</v>
      </c>
    </row>
    <row r="42" spans="1:9" x14ac:dyDescent="0.25">
      <c r="A42" s="40" t="s">
        <v>647</v>
      </c>
      <c r="B42" s="41">
        <v>1</v>
      </c>
      <c r="C42" s="41">
        <f t="shared" si="6"/>
        <v>672</v>
      </c>
      <c r="D42" s="41">
        <v>504</v>
      </c>
      <c r="E42" s="41">
        <v>168</v>
      </c>
      <c r="F42" s="42"/>
      <c r="G42" s="42">
        <v>4.71</v>
      </c>
      <c r="H42" s="42">
        <f t="shared" si="3"/>
        <v>1582.56</v>
      </c>
      <c r="I42" s="42">
        <f t="shared" si="4"/>
        <v>1955.89</v>
      </c>
    </row>
    <row r="43" spans="1:9" x14ac:dyDescent="0.25">
      <c r="A43" s="40" t="s">
        <v>647</v>
      </c>
      <c r="B43" s="41">
        <v>1</v>
      </c>
      <c r="C43" s="41">
        <f t="shared" si="6"/>
        <v>532</v>
      </c>
      <c r="D43" s="41">
        <v>504</v>
      </c>
      <c r="E43" s="41">
        <v>28</v>
      </c>
      <c r="F43" s="42"/>
      <c r="G43" s="42">
        <v>5.38</v>
      </c>
      <c r="H43" s="42">
        <f t="shared" si="3"/>
        <v>301.27999999999997</v>
      </c>
      <c r="I43" s="42">
        <f t="shared" si="4"/>
        <v>372.35</v>
      </c>
    </row>
    <row r="44" spans="1:9" x14ac:dyDescent="0.25">
      <c r="A44" s="40" t="s">
        <v>647</v>
      </c>
      <c r="B44" s="41">
        <v>1</v>
      </c>
      <c r="C44" s="41">
        <f t="shared" si="6"/>
        <v>552</v>
      </c>
      <c r="D44" s="41">
        <v>504</v>
      </c>
      <c r="E44" s="41">
        <v>48</v>
      </c>
      <c r="F44" s="42"/>
      <c r="G44" s="42">
        <v>4.71</v>
      </c>
      <c r="H44" s="42">
        <f t="shared" si="3"/>
        <v>452.16</v>
      </c>
      <c r="I44" s="42">
        <f t="shared" si="4"/>
        <v>558.82000000000005</v>
      </c>
    </row>
    <row r="45" spans="1:9" x14ac:dyDescent="0.25">
      <c r="A45" s="40" t="s">
        <v>647</v>
      </c>
      <c r="B45" s="41">
        <v>1</v>
      </c>
      <c r="C45" s="41">
        <f t="shared" si="6"/>
        <v>614</v>
      </c>
      <c r="D45" s="41">
        <v>504</v>
      </c>
      <c r="E45" s="41">
        <v>110</v>
      </c>
      <c r="F45" s="42"/>
      <c r="G45" s="42">
        <v>5.38</v>
      </c>
      <c r="H45" s="42">
        <f t="shared" si="3"/>
        <v>1183.5999999999999</v>
      </c>
      <c r="I45" s="42">
        <f t="shared" si="4"/>
        <v>1462.81</v>
      </c>
    </row>
    <row r="46" spans="1:9" x14ac:dyDescent="0.25">
      <c r="A46" s="40" t="s">
        <v>647</v>
      </c>
      <c r="B46" s="41">
        <v>1</v>
      </c>
      <c r="C46" s="41">
        <f t="shared" si="6"/>
        <v>528</v>
      </c>
      <c r="D46" s="41">
        <v>504</v>
      </c>
      <c r="E46" s="41">
        <v>24</v>
      </c>
      <c r="F46" s="42"/>
      <c r="G46" s="42">
        <v>5.38</v>
      </c>
      <c r="H46" s="42">
        <f t="shared" si="3"/>
        <v>258.24</v>
      </c>
      <c r="I46" s="42">
        <f t="shared" si="4"/>
        <v>319.16000000000003</v>
      </c>
    </row>
    <row r="47" spans="1:9" x14ac:dyDescent="0.25">
      <c r="A47" s="40" t="s">
        <v>646</v>
      </c>
      <c r="B47" s="41">
        <v>1</v>
      </c>
      <c r="C47" s="41">
        <f t="shared" si="6"/>
        <v>548</v>
      </c>
      <c r="D47" s="41">
        <v>504</v>
      </c>
      <c r="E47" s="41">
        <v>44</v>
      </c>
      <c r="F47" s="42"/>
      <c r="G47" s="42">
        <v>4.71</v>
      </c>
      <c r="H47" s="42">
        <f t="shared" si="3"/>
        <v>414.48</v>
      </c>
      <c r="I47" s="42">
        <f t="shared" si="4"/>
        <v>512.26</v>
      </c>
    </row>
    <row r="48" spans="1:9" x14ac:dyDescent="0.25">
      <c r="A48" s="40" t="s">
        <v>646</v>
      </c>
      <c r="B48" s="41">
        <v>1</v>
      </c>
      <c r="C48" s="41">
        <f t="shared" si="6"/>
        <v>563</v>
      </c>
      <c r="D48" s="41">
        <v>504</v>
      </c>
      <c r="E48" s="41">
        <v>59</v>
      </c>
      <c r="F48" s="42"/>
      <c r="G48" s="42">
        <v>4.71</v>
      </c>
      <c r="H48" s="42">
        <f t="shared" si="3"/>
        <v>555.78</v>
      </c>
      <c r="I48" s="42">
        <f t="shared" si="4"/>
        <v>686.89</v>
      </c>
    </row>
    <row r="49" spans="1:9" x14ac:dyDescent="0.25">
      <c r="A49" s="40" t="s">
        <v>647</v>
      </c>
      <c r="B49" s="41">
        <v>1</v>
      </c>
      <c r="C49" s="41">
        <f t="shared" si="6"/>
        <v>552</v>
      </c>
      <c r="D49" s="41">
        <v>504</v>
      </c>
      <c r="E49" s="41">
        <v>48</v>
      </c>
      <c r="F49" s="42"/>
      <c r="G49" s="42">
        <v>5.38</v>
      </c>
      <c r="H49" s="42">
        <f t="shared" si="3"/>
        <v>516.48</v>
      </c>
      <c r="I49" s="42">
        <f t="shared" si="4"/>
        <v>638.32000000000005</v>
      </c>
    </row>
    <row r="50" spans="1:9" x14ac:dyDescent="0.25">
      <c r="A50" s="40" t="s">
        <v>647</v>
      </c>
      <c r="B50" s="41">
        <v>1</v>
      </c>
      <c r="C50" s="41">
        <f t="shared" si="6"/>
        <v>510</v>
      </c>
      <c r="D50" s="41">
        <v>504</v>
      </c>
      <c r="E50" s="41">
        <v>6</v>
      </c>
      <c r="F50" s="42"/>
      <c r="G50" s="42">
        <v>5.35</v>
      </c>
      <c r="H50" s="42">
        <f t="shared" si="3"/>
        <v>64.2</v>
      </c>
      <c r="I50" s="42">
        <f t="shared" si="4"/>
        <v>79.34</v>
      </c>
    </row>
    <row r="51" spans="1:9" x14ac:dyDescent="0.25">
      <c r="A51" s="40" t="s">
        <v>73</v>
      </c>
      <c r="B51" s="41">
        <v>1</v>
      </c>
      <c r="C51" s="41">
        <f t="shared" si="6"/>
        <v>502</v>
      </c>
      <c r="D51" s="41">
        <v>441</v>
      </c>
      <c r="E51" s="41">
        <v>61</v>
      </c>
      <c r="F51" s="42"/>
      <c r="G51" s="42">
        <v>6.12</v>
      </c>
      <c r="H51" s="42">
        <f t="shared" si="3"/>
        <v>746.64</v>
      </c>
      <c r="I51" s="42">
        <f t="shared" si="4"/>
        <v>922.77</v>
      </c>
    </row>
    <row r="52" spans="1:9" x14ac:dyDescent="0.25">
      <c r="A52" s="40" t="s">
        <v>648</v>
      </c>
      <c r="B52" s="41">
        <v>1</v>
      </c>
      <c r="C52" s="41">
        <f t="shared" si="6"/>
        <v>497</v>
      </c>
      <c r="D52" s="41">
        <v>441</v>
      </c>
      <c r="E52" s="41">
        <v>56</v>
      </c>
      <c r="F52" s="42"/>
      <c r="G52" s="42">
        <v>6.12</v>
      </c>
      <c r="H52" s="42">
        <f t="shared" si="3"/>
        <v>685.44</v>
      </c>
      <c r="I52" s="42">
        <f t="shared" si="4"/>
        <v>847.14</v>
      </c>
    </row>
    <row r="53" spans="1:9" x14ac:dyDescent="0.25">
      <c r="A53" s="40" t="s">
        <v>648</v>
      </c>
      <c r="B53" s="41">
        <v>1</v>
      </c>
      <c r="C53" s="41">
        <f t="shared" si="6"/>
        <v>465</v>
      </c>
      <c r="D53" s="41">
        <v>441</v>
      </c>
      <c r="E53" s="41">
        <v>24</v>
      </c>
      <c r="F53" s="42"/>
      <c r="G53" s="42">
        <v>6.15</v>
      </c>
      <c r="H53" s="42">
        <f t="shared" si="3"/>
        <v>295.2</v>
      </c>
      <c r="I53" s="42">
        <f t="shared" si="4"/>
        <v>364.84</v>
      </c>
    </row>
    <row r="54" spans="1:9" x14ac:dyDescent="0.25">
      <c r="A54" s="40" t="s">
        <v>648</v>
      </c>
      <c r="B54" s="41">
        <v>1</v>
      </c>
      <c r="C54" s="41">
        <f t="shared" si="6"/>
        <v>506</v>
      </c>
      <c r="D54" s="41">
        <v>441</v>
      </c>
      <c r="E54" s="41">
        <v>65</v>
      </c>
      <c r="F54" s="42"/>
      <c r="G54" s="42">
        <v>6.12</v>
      </c>
      <c r="H54" s="42">
        <f t="shared" si="3"/>
        <v>795.6</v>
      </c>
      <c r="I54" s="42">
        <f t="shared" si="4"/>
        <v>983.28</v>
      </c>
    </row>
    <row r="55" spans="1:9" x14ac:dyDescent="0.25">
      <c r="A55" s="40" t="s">
        <v>648</v>
      </c>
      <c r="B55" s="41">
        <v>1</v>
      </c>
      <c r="C55" s="41">
        <f t="shared" si="6"/>
        <v>472</v>
      </c>
      <c r="D55" s="41">
        <v>441</v>
      </c>
      <c r="E55" s="41">
        <v>31</v>
      </c>
      <c r="F55" s="42"/>
      <c r="G55" s="42">
        <v>6.12</v>
      </c>
      <c r="H55" s="42">
        <f t="shared" si="3"/>
        <v>379.44</v>
      </c>
      <c r="I55" s="42">
        <f t="shared" si="4"/>
        <v>468.95</v>
      </c>
    </row>
    <row r="56" spans="1:9" x14ac:dyDescent="0.25">
      <c r="A56" s="40" t="s">
        <v>73</v>
      </c>
      <c r="B56" s="41">
        <v>1</v>
      </c>
      <c r="C56" s="41">
        <f t="shared" si="6"/>
        <v>497</v>
      </c>
      <c r="D56" s="41">
        <v>441</v>
      </c>
      <c r="E56" s="41">
        <v>56</v>
      </c>
      <c r="F56" s="42"/>
      <c r="G56" s="42">
        <v>6.12</v>
      </c>
      <c r="H56" s="42">
        <f t="shared" si="3"/>
        <v>685.44</v>
      </c>
      <c r="I56" s="42">
        <f t="shared" si="4"/>
        <v>847.14</v>
      </c>
    </row>
    <row r="57" spans="1:9" x14ac:dyDescent="0.25">
      <c r="A57" s="40" t="s">
        <v>648</v>
      </c>
      <c r="B57" s="41">
        <v>1</v>
      </c>
      <c r="C57" s="41">
        <f t="shared" si="6"/>
        <v>538</v>
      </c>
      <c r="D57" s="41">
        <v>441</v>
      </c>
      <c r="E57" s="41">
        <v>97</v>
      </c>
      <c r="F57" s="42"/>
      <c r="G57" s="42">
        <v>5.39</v>
      </c>
      <c r="H57" s="42">
        <f>ROUND(E57*G57*2,2)</f>
        <v>1045.6600000000001</v>
      </c>
      <c r="I57" s="42">
        <f t="shared" si="4"/>
        <v>1292.33</v>
      </c>
    </row>
    <row r="58" spans="1:9" ht="49.5" x14ac:dyDescent="0.25">
      <c r="A58" s="364" t="s">
        <v>18</v>
      </c>
      <c r="B58" s="365">
        <f>SUM(B59:B83)</f>
        <v>25</v>
      </c>
      <c r="C58" s="365"/>
      <c r="D58" s="365"/>
      <c r="E58" s="365">
        <f t="shared" ref="E58:I58" si="7">SUM(E59:E83)</f>
        <v>1413</v>
      </c>
      <c r="F58" s="365"/>
      <c r="G58" s="365"/>
      <c r="H58" s="366">
        <f t="shared" si="7"/>
        <v>11106.179999999998</v>
      </c>
      <c r="I58" s="366">
        <f t="shared" si="7"/>
        <v>13726.119999999999</v>
      </c>
    </row>
    <row r="59" spans="1:9" x14ac:dyDescent="0.25">
      <c r="A59" s="40" t="s">
        <v>649</v>
      </c>
      <c r="B59" s="41">
        <v>1</v>
      </c>
      <c r="C59" s="41">
        <f t="shared" si="6"/>
        <v>528</v>
      </c>
      <c r="D59" s="41">
        <v>504</v>
      </c>
      <c r="E59" s="41">
        <v>24</v>
      </c>
      <c r="F59" s="42"/>
      <c r="G59" s="42">
        <v>3.93</v>
      </c>
      <c r="H59" s="42">
        <f t="shared" si="3"/>
        <v>188.64</v>
      </c>
      <c r="I59" s="42">
        <f t="shared" si="4"/>
        <v>233.14</v>
      </c>
    </row>
    <row r="60" spans="1:9" x14ac:dyDescent="0.25">
      <c r="A60" s="40" t="s">
        <v>22</v>
      </c>
      <c r="B60" s="41">
        <v>1</v>
      </c>
      <c r="C60" s="41">
        <f t="shared" si="6"/>
        <v>567</v>
      </c>
      <c r="D60" s="41">
        <v>504</v>
      </c>
      <c r="E60" s="41">
        <v>63</v>
      </c>
      <c r="F60" s="42"/>
      <c r="G60" s="42">
        <v>3.93</v>
      </c>
      <c r="H60" s="42">
        <f t="shared" si="3"/>
        <v>495.18</v>
      </c>
      <c r="I60" s="42">
        <f t="shared" si="4"/>
        <v>611.99</v>
      </c>
    </row>
    <row r="61" spans="1:9" x14ac:dyDescent="0.25">
      <c r="A61" s="40" t="s">
        <v>649</v>
      </c>
      <c r="B61" s="41">
        <v>1</v>
      </c>
      <c r="C61" s="41">
        <f t="shared" si="6"/>
        <v>512</v>
      </c>
      <c r="D61" s="41">
        <v>504</v>
      </c>
      <c r="E61" s="41">
        <v>8</v>
      </c>
      <c r="F61" s="42"/>
      <c r="G61" s="42">
        <v>3.93</v>
      </c>
      <c r="H61" s="42">
        <f t="shared" si="3"/>
        <v>62.88</v>
      </c>
      <c r="I61" s="42">
        <f t="shared" si="4"/>
        <v>77.709999999999994</v>
      </c>
    </row>
    <row r="62" spans="1:9" x14ac:dyDescent="0.25">
      <c r="A62" s="40" t="s">
        <v>649</v>
      </c>
      <c r="B62" s="41">
        <v>1</v>
      </c>
      <c r="C62" s="41">
        <f t="shared" si="6"/>
        <v>584</v>
      </c>
      <c r="D62" s="41">
        <v>504</v>
      </c>
      <c r="E62" s="41">
        <v>80</v>
      </c>
      <c r="F62" s="42"/>
      <c r="G62" s="42">
        <v>3.93</v>
      </c>
      <c r="H62" s="42">
        <f t="shared" si="3"/>
        <v>628.79999999999995</v>
      </c>
      <c r="I62" s="42">
        <f t="shared" si="4"/>
        <v>777.13</v>
      </c>
    </row>
    <row r="63" spans="1:9" x14ac:dyDescent="0.25">
      <c r="A63" s="40" t="s">
        <v>649</v>
      </c>
      <c r="B63" s="41">
        <v>1</v>
      </c>
      <c r="C63" s="41">
        <f t="shared" si="6"/>
        <v>520</v>
      </c>
      <c r="D63" s="41">
        <v>504</v>
      </c>
      <c r="E63" s="41">
        <v>16</v>
      </c>
      <c r="F63" s="42"/>
      <c r="G63" s="42">
        <v>3.93</v>
      </c>
      <c r="H63" s="42">
        <f t="shared" si="3"/>
        <v>125.76</v>
      </c>
      <c r="I63" s="42">
        <f t="shared" si="4"/>
        <v>155.43</v>
      </c>
    </row>
    <row r="64" spans="1:9" x14ac:dyDescent="0.25">
      <c r="A64" s="40" t="s">
        <v>649</v>
      </c>
      <c r="B64" s="41">
        <v>1</v>
      </c>
      <c r="C64" s="41">
        <f t="shared" si="6"/>
        <v>597</v>
      </c>
      <c r="D64" s="41">
        <v>504</v>
      </c>
      <c r="E64" s="41">
        <v>93</v>
      </c>
      <c r="F64" s="42"/>
      <c r="G64" s="42">
        <v>3.93</v>
      </c>
      <c r="H64" s="42">
        <f t="shared" si="3"/>
        <v>730.98</v>
      </c>
      <c r="I64" s="42">
        <f t="shared" si="4"/>
        <v>903.42</v>
      </c>
    </row>
    <row r="65" spans="1:9" x14ac:dyDescent="0.25">
      <c r="A65" s="40" t="s">
        <v>649</v>
      </c>
      <c r="B65" s="41">
        <v>1</v>
      </c>
      <c r="C65" s="41">
        <f t="shared" si="6"/>
        <v>606</v>
      </c>
      <c r="D65" s="41">
        <v>504</v>
      </c>
      <c r="E65" s="41">
        <v>102</v>
      </c>
      <c r="F65" s="42"/>
      <c r="G65" s="42">
        <v>3.93</v>
      </c>
      <c r="H65" s="42">
        <f t="shared" si="3"/>
        <v>801.72</v>
      </c>
      <c r="I65" s="42">
        <f t="shared" si="4"/>
        <v>990.85</v>
      </c>
    </row>
    <row r="66" spans="1:9" x14ac:dyDescent="0.25">
      <c r="A66" s="40" t="s">
        <v>649</v>
      </c>
      <c r="B66" s="41">
        <v>1</v>
      </c>
      <c r="C66" s="41">
        <f t="shared" si="6"/>
        <v>568</v>
      </c>
      <c r="D66" s="41">
        <v>504</v>
      </c>
      <c r="E66" s="41">
        <v>64</v>
      </c>
      <c r="F66" s="42"/>
      <c r="G66" s="42">
        <v>3.93</v>
      </c>
      <c r="H66" s="42">
        <f t="shared" si="3"/>
        <v>503.04</v>
      </c>
      <c r="I66" s="42">
        <f t="shared" si="4"/>
        <v>621.71</v>
      </c>
    </row>
    <row r="67" spans="1:9" x14ac:dyDescent="0.25">
      <c r="A67" s="40" t="s">
        <v>649</v>
      </c>
      <c r="B67" s="41">
        <v>1</v>
      </c>
      <c r="C67" s="41">
        <f t="shared" si="6"/>
        <v>560</v>
      </c>
      <c r="D67" s="41">
        <v>504</v>
      </c>
      <c r="E67" s="41">
        <v>56</v>
      </c>
      <c r="F67" s="42"/>
      <c r="G67" s="42">
        <v>3.93</v>
      </c>
      <c r="H67" s="42">
        <f t="shared" si="3"/>
        <v>440.16</v>
      </c>
      <c r="I67" s="42">
        <f t="shared" si="4"/>
        <v>543.99</v>
      </c>
    </row>
    <row r="68" spans="1:9" x14ac:dyDescent="0.25">
      <c r="A68" s="40" t="s">
        <v>649</v>
      </c>
      <c r="B68" s="41">
        <v>1</v>
      </c>
      <c r="C68" s="41">
        <f t="shared" si="6"/>
        <v>552</v>
      </c>
      <c r="D68" s="41">
        <v>504</v>
      </c>
      <c r="E68" s="41">
        <v>48</v>
      </c>
      <c r="F68" s="42"/>
      <c r="G68" s="42">
        <v>3.93</v>
      </c>
      <c r="H68" s="42">
        <f t="shared" si="3"/>
        <v>377.28</v>
      </c>
      <c r="I68" s="42">
        <f t="shared" si="4"/>
        <v>466.28</v>
      </c>
    </row>
    <row r="69" spans="1:9" x14ac:dyDescent="0.25">
      <c r="A69" s="40" t="s">
        <v>649</v>
      </c>
      <c r="B69" s="41">
        <v>1</v>
      </c>
      <c r="C69" s="41">
        <f t="shared" si="6"/>
        <v>560</v>
      </c>
      <c r="D69" s="41">
        <v>504</v>
      </c>
      <c r="E69" s="41">
        <v>56</v>
      </c>
      <c r="F69" s="42"/>
      <c r="G69" s="42">
        <v>3.93</v>
      </c>
      <c r="H69" s="42">
        <f t="shared" si="3"/>
        <v>440.16</v>
      </c>
      <c r="I69" s="42">
        <f t="shared" si="4"/>
        <v>543.99</v>
      </c>
    </row>
    <row r="70" spans="1:9" x14ac:dyDescent="0.25">
      <c r="A70" s="40" t="s">
        <v>649</v>
      </c>
      <c r="B70" s="41">
        <v>1</v>
      </c>
      <c r="C70" s="41">
        <f t="shared" si="6"/>
        <v>520</v>
      </c>
      <c r="D70" s="41">
        <v>504</v>
      </c>
      <c r="E70" s="41">
        <v>16</v>
      </c>
      <c r="F70" s="42"/>
      <c r="G70" s="42">
        <v>3.93</v>
      </c>
      <c r="H70" s="42">
        <f t="shared" si="3"/>
        <v>125.76</v>
      </c>
      <c r="I70" s="42">
        <f t="shared" si="4"/>
        <v>155.43</v>
      </c>
    </row>
    <row r="71" spans="1:9" x14ac:dyDescent="0.25">
      <c r="A71" s="40" t="s">
        <v>649</v>
      </c>
      <c r="B71" s="41">
        <v>1</v>
      </c>
      <c r="C71" s="41">
        <f t="shared" si="6"/>
        <v>552</v>
      </c>
      <c r="D71" s="41">
        <v>504</v>
      </c>
      <c r="E71" s="41">
        <v>48</v>
      </c>
      <c r="F71" s="42"/>
      <c r="G71" s="42">
        <v>3.93</v>
      </c>
      <c r="H71" s="42">
        <f t="shared" si="3"/>
        <v>377.28</v>
      </c>
      <c r="I71" s="42">
        <f t="shared" si="4"/>
        <v>466.28</v>
      </c>
    </row>
    <row r="72" spans="1:9" x14ac:dyDescent="0.25">
      <c r="A72" s="40" t="s">
        <v>649</v>
      </c>
      <c r="B72" s="41">
        <v>1</v>
      </c>
      <c r="C72" s="41">
        <f t="shared" si="6"/>
        <v>536</v>
      </c>
      <c r="D72" s="41">
        <v>504</v>
      </c>
      <c r="E72" s="41">
        <v>32</v>
      </c>
      <c r="F72" s="42"/>
      <c r="G72" s="42">
        <v>3.93</v>
      </c>
      <c r="H72" s="42">
        <f t="shared" si="3"/>
        <v>251.52</v>
      </c>
      <c r="I72" s="42">
        <f t="shared" si="4"/>
        <v>310.85000000000002</v>
      </c>
    </row>
    <row r="73" spans="1:9" x14ac:dyDescent="0.25">
      <c r="A73" s="40" t="s">
        <v>649</v>
      </c>
      <c r="B73" s="41">
        <v>1</v>
      </c>
      <c r="C73" s="41">
        <f t="shared" si="6"/>
        <v>603</v>
      </c>
      <c r="D73" s="41">
        <v>504</v>
      </c>
      <c r="E73" s="41">
        <v>99</v>
      </c>
      <c r="F73" s="42"/>
      <c r="G73" s="42">
        <v>3.93</v>
      </c>
      <c r="H73" s="42">
        <f t="shared" si="3"/>
        <v>778.14</v>
      </c>
      <c r="I73" s="42">
        <f t="shared" si="4"/>
        <v>961.7</v>
      </c>
    </row>
    <row r="74" spans="1:9" x14ac:dyDescent="0.25">
      <c r="A74" s="40" t="s">
        <v>649</v>
      </c>
      <c r="B74" s="41">
        <v>1</v>
      </c>
      <c r="C74" s="41">
        <f t="shared" si="6"/>
        <v>657</v>
      </c>
      <c r="D74" s="41">
        <v>504</v>
      </c>
      <c r="E74" s="41">
        <v>153</v>
      </c>
      <c r="F74" s="42"/>
      <c r="G74" s="42">
        <v>3.93</v>
      </c>
      <c r="H74" s="42">
        <f t="shared" si="3"/>
        <v>1202.58</v>
      </c>
      <c r="I74" s="42">
        <f t="shared" si="4"/>
        <v>1486.27</v>
      </c>
    </row>
    <row r="75" spans="1:9" x14ac:dyDescent="0.25">
      <c r="A75" s="40" t="s">
        <v>649</v>
      </c>
      <c r="B75" s="41">
        <v>1</v>
      </c>
      <c r="C75" s="41">
        <f t="shared" si="6"/>
        <v>507</v>
      </c>
      <c r="D75" s="41">
        <v>504</v>
      </c>
      <c r="E75" s="41">
        <v>3</v>
      </c>
      <c r="F75" s="42"/>
      <c r="G75" s="42">
        <v>3.93</v>
      </c>
      <c r="H75" s="42">
        <f t="shared" si="3"/>
        <v>23.58</v>
      </c>
      <c r="I75" s="42">
        <f t="shared" si="4"/>
        <v>29.14</v>
      </c>
    </row>
    <row r="76" spans="1:9" x14ac:dyDescent="0.25">
      <c r="A76" s="40" t="s">
        <v>649</v>
      </c>
      <c r="B76" s="41">
        <v>1</v>
      </c>
      <c r="C76" s="41">
        <f t="shared" si="6"/>
        <v>560</v>
      </c>
      <c r="D76" s="41">
        <v>504</v>
      </c>
      <c r="E76" s="41">
        <v>56</v>
      </c>
      <c r="F76" s="42"/>
      <c r="G76" s="42">
        <v>3.93</v>
      </c>
      <c r="H76" s="42">
        <f t="shared" ref="H76:H93" si="8">ROUND(E76*G76*2,2)</f>
        <v>440.16</v>
      </c>
      <c r="I76" s="42">
        <f t="shared" ref="I76:I93" si="9">ROUND(H76*1.2359,2)</f>
        <v>543.99</v>
      </c>
    </row>
    <row r="77" spans="1:9" x14ac:dyDescent="0.25">
      <c r="A77" s="40" t="s">
        <v>22</v>
      </c>
      <c r="B77" s="41">
        <v>1</v>
      </c>
      <c r="C77" s="41">
        <f t="shared" si="6"/>
        <v>616</v>
      </c>
      <c r="D77" s="41">
        <v>504</v>
      </c>
      <c r="E77" s="41">
        <v>112</v>
      </c>
      <c r="F77" s="42"/>
      <c r="G77" s="42">
        <v>3.93</v>
      </c>
      <c r="H77" s="42">
        <f t="shared" si="8"/>
        <v>880.32</v>
      </c>
      <c r="I77" s="42">
        <f t="shared" si="9"/>
        <v>1087.99</v>
      </c>
    </row>
    <row r="78" spans="1:9" x14ac:dyDescent="0.25">
      <c r="A78" s="40" t="s">
        <v>649</v>
      </c>
      <c r="B78" s="41">
        <v>1</v>
      </c>
      <c r="C78" s="41">
        <f t="shared" si="6"/>
        <v>536</v>
      </c>
      <c r="D78" s="41">
        <v>504</v>
      </c>
      <c r="E78" s="41">
        <v>32</v>
      </c>
      <c r="F78" s="42"/>
      <c r="G78" s="42">
        <v>3.93</v>
      </c>
      <c r="H78" s="42">
        <f t="shared" si="8"/>
        <v>251.52</v>
      </c>
      <c r="I78" s="42">
        <f t="shared" si="9"/>
        <v>310.85000000000002</v>
      </c>
    </row>
    <row r="79" spans="1:9" x14ac:dyDescent="0.25">
      <c r="A79" s="40" t="s">
        <v>649</v>
      </c>
      <c r="B79" s="41">
        <v>1</v>
      </c>
      <c r="C79" s="41">
        <f t="shared" si="6"/>
        <v>544</v>
      </c>
      <c r="D79" s="41">
        <v>504</v>
      </c>
      <c r="E79" s="41">
        <v>40</v>
      </c>
      <c r="F79" s="42"/>
      <c r="G79" s="42">
        <v>3.93</v>
      </c>
      <c r="H79" s="42">
        <f t="shared" si="8"/>
        <v>314.39999999999998</v>
      </c>
      <c r="I79" s="42">
        <f t="shared" si="9"/>
        <v>388.57</v>
      </c>
    </row>
    <row r="80" spans="1:9" x14ac:dyDescent="0.25">
      <c r="A80" s="40" t="s">
        <v>22</v>
      </c>
      <c r="B80" s="41">
        <v>1</v>
      </c>
      <c r="C80" s="41">
        <f t="shared" si="6"/>
        <v>600</v>
      </c>
      <c r="D80" s="41">
        <v>504</v>
      </c>
      <c r="E80" s="41">
        <v>96</v>
      </c>
      <c r="F80" s="42"/>
      <c r="G80" s="42">
        <v>3.93</v>
      </c>
      <c r="H80" s="42">
        <f t="shared" si="8"/>
        <v>754.56</v>
      </c>
      <c r="I80" s="42">
        <f t="shared" si="9"/>
        <v>932.56</v>
      </c>
    </row>
    <row r="81" spans="1:9" x14ac:dyDescent="0.25">
      <c r="A81" s="40" t="s">
        <v>649</v>
      </c>
      <c r="B81" s="41">
        <v>1</v>
      </c>
      <c r="C81" s="41">
        <f t="shared" si="6"/>
        <v>566</v>
      </c>
      <c r="D81" s="41">
        <v>504</v>
      </c>
      <c r="E81" s="41">
        <v>62</v>
      </c>
      <c r="F81" s="42"/>
      <c r="G81" s="42">
        <v>3.93</v>
      </c>
      <c r="H81" s="42">
        <f t="shared" si="8"/>
        <v>487.32</v>
      </c>
      <c r="I81" s="42">
        <f t="shared" si="9"/>
        <v>602.28</v>
      </c>
    </row>
    <row r="82" spans="1:9" x14ac:dyDescent="0.25">
      <c r="A82" s="40" t="s">
        <v>649</v>
      </c>
      <c r="B82" s="41">
        <v>1</v>
      </c>
      <c r="C82" s="41">
        <f t="shared" si="6"/>
        <v>534</v>
      </c>
      <c r="D82" s="41">
        <v>504</v>
      </c>
      <c r="E82" s="41">
        <v>30</v>
      </c>
      <c r="F82" s="42"/>
      <c r="G82" s="42">
        <v>3.93</v>
      </c>
      <c r="H82" s="42">
        <f t="shared" si="8"/>
        <v>235.8</v>
      </c>
      <c r="I82" s="42">
        <f t="shared" si="9"/>
        <v>291.43</v>
      </c>
    </row>
    <row r="83" spans="1:9" x14ac:dyDescent="0.25">
      <c r="A83" s="40" t="s">
        <v>649</v>
      </c>
      <c r="B83" s="41">
        <v>1</v>
      </c>
      <c r="C83" s="41">
        <f t="shared" si="6"/>
        <v>528</v>
      </c>
      <c r="D83" s="41">
        <v>504</v>
      </c>
      <c r="E83" s="41">
        <v>24</v>
      </c>
      <c r="F83" s="42"/>
      <c r="G83" s="42">
        <v>3.93</v>
      </c>
      <c r="H83" s="42">
        <f t="shared" si="8"/>
        <v>188.64</v>
      </c>
      <c r="I83" s="42">
        <f t="shared" si="9"/>
        <v>233.14</v>
      </c>
    </row>
    <row r="84" spans="1:9" ht="36" customHeight="1" x14ac:dyDescent="0.25">
      <c r="A84" s="364" t="s">
        <v>19</v>
      </c>
      <c r="B84" s="365">
        <f>SUM(B85:B93)</f>
        <v>9</v>
      </c>
      <c r="C84" s="365"/>
      <c r="D84" s="365"/>
      <c r="E84" s="365">
        <f t="shared" ref="E84:I84" si="10">SUM(E85:E93)</f>
        <v>491</v>
      </c>
      <c r="F84" s="365"/>
      <c r="G84" s="365"/>
      <c r="H84" s="366">
        <f t="shared" si="10"/>
        <v>3047.96</v>
      </c>
      <c r="I84" s="366">
        <f t="shared" si="10"/>
        <v>3766.9799999999996</v>
      </c>
    </row>
    <row r="85" spans="1:9" x14ac:dyDescent="0.25">
      <c r="A85" s="44" t="s">
        <v>650</v>
      </c>
      <c r="B85" s="41">
        <v>1</v>
      </c>
      <c r="C85" s="41">
        <f t="shared" ref="C85:C93" si="11">E85+D85</f>
        <v>531</v>
      </c>
      <c r="D85" s="41">
        <v>504</v>
      </c>
      <c r="E85" s="41">
        <v>27</v>
      </c>
      <c r="F85" s="42"/>
      <c r="G85" s="42">
        <v>4.62</v>
      </c>
      <c r="H85" s="42">
        <f t="shared" si="8"/>
        <v>249.48</v>
      </c>
      <c r="I85" s="42">
        <f t="shared" si="9"/>
        <v>308.33</v>
      </c>
    </row>
    <row r="86" spans="1:9" x14ac:dyDescent="0.25">
      <c r="A86" s="44" t="s">
        <v>651</v>
      </c>
      <c r="B86" s="41">
        <v>1</v>
      </c>
      <c r="C86" s="41">
        <f t="shared" si="11"/>
        <v>536</v>
      </c>
      <c r="D86" s="41">
        <v>504</v>
      </c>
      <c r="E86" s="41">
        <v>32</v>
      </c>
      <c r="F86" s="42"/>
      <c r="G86" s="42">
        <v>2.85</v>
      </c>
      <c r="H86" s="42">
        <f t="shared" si="8"/>
        <v>182.4</v>
      </c>
      <c r="I86" s="42">
        <f t="shared" si="9"/>
        <v>225.43</v>
      </c>
    </row>
    <row r="87" spans="1:9" x14ac:dyDescent="0.25">
      <c r="A87" s="44" t="s">
        <v>651</v>
      </c>
      <c r="B87" s="41">
        <v>1</v>
      </c>
      <c r="C87" s="41">
        <f t="shared" si="11"/>
        <v>588</v>
      </c>
      <c r="D87" s="41">
        <v>504</v>
      </c>
      <c r="E87" s="41">
        <v>84</v>
      </c>
      <c r="F87" s="42"/>
      <c r="G87" s="42">
        <v>2.72</v>
      </c>
      <c r="H87" s="42">
        <f t="shared" si="8"/>
        <v>456.96</v>
      </c>
      <c r="I87" s="42">
        <f t="shared" si="9"/>
        <v>564.76</v>
      </c>
    </row>
    <row r="88" spans="1:9" x14ac:dyDescent="0.25">
      <c r="A88" s="44" t="s">
        <v>651</v>
      </c>
      <c r="B88" s="41">
        <v>1</v>
      </c>
      <c r="C88" s="41">
        <f t="shared" si="11"/>
        <v>552</v>
      </c>
      <c r="D88" s="41">
        <v>504</v>
      </c>
      <c r="E88" s="41">
        <v>48</v>
      </c>
      <c r="F88" s="42"/>
      <c r="G88" s="42">
        <v>2.72</v>
      </c>
      <c r="H88" s="42">
        <f t="shared" si="8"/>
        <v>261.12</v>
      </c>
      <c r="I88" s="42">
        <f t="shared" si="9"/>
        <v>322.72000000000003</v>
      </c>
    </row>
    <row r="89" spans="1:9" x14ac:dyDescent="0.25">
      <c r="A89" s="44" t="s">
        <v>650</v>
      </c>
      <c r="B89" s="41">
        <v>1</v>
      </c>
      <c r="C89" s="41">
        <f t="shared" si="11"/>
        <v>516</v>
      </c>
      <c r="D89" s="41">
        <v>504</v>
      </c>
      <c r="E89" s="41">
        <v>12</v>
      </c>
      <c r="F89" s="42"/>
      <c r="G89" s="42">
        <v>4.62</v>
      </c>
      <c r="H89" s="42">
        <f t="shared" si="8"/>
        <v>110.88</v>
      </c>
      <c r="I89" s="42">
        <f t="shared" si="9"/>
        <v>137.04</v>
      </c>
    </row>
    <row r="90" spans="1:9" x14ac:dyDescent="0.25">
      <c r="A90" s="44" t="s">
        <v>652</v>
      </c>
      <c r="B90" s="41">
        <v>1</v>
      </c>
      <c r="C90" s="41">
        <f t="shared" si="11"/>
        <v>576</v>
      </c>
      <c r="D90" s="41">
        <v>504</v>
      </c>
      <c r="E90" s="41">
        <v>72</v>
      </c>
      <c r="F90" s="42"/>
      <c r="G90" s="42">
        <v>2.72</v>
      </c>
      <c r="H90" s="42">
        <f t="shared" si="8"/>
        <v>391.68</v>
      </c>
      <c r="I90" s="42">
        <f t="shared" si="9"/>
        <v>484.08</v>
      </c>
    </row>
    <row r="91" spans="1:9" x14ac:dyDescent="0.25">
      <c r="A91" s="44" t="s">
        <v>650</v>
      </c>
      <c r="B91" s="41">
        <v>1</v>
      </c>
      <c r="C91" s="41">
        <f t="shared" si="11"/>
        <v>562</v>
      </c>
      <c r="D91" s="41">
        <v>504</v>
      </c>
      <c r="E91" s="41">
        <v>58</v>
      </c>
      <c r="F91" s="42"/>
      <c r="G91" s="42">
        <v>4.62</v>
      </c>
      <c r="H91" s="42">
        <f t="shared" si="8"/>
        <v>535.91999999999996</v>
      </c>
      <c r="I91" s="42">
        <f t="shared" si="9"/>
        <v>662.34</v>
      </c>
    </row>
    <row r="92" spans="1:9" x14ac:dyDescent="0.25">
      <c r="A92" s="44" t="s">
        <v>651</v>
      </c>
      <c r="B92" s="41">
        <v>1</v>
      </c>
      <c r="C92" s="41">
        <f t="shared" si="11"/>
        <v>614</v>
      </c>
      <c r="D92" s="41">
        <v>504</v>
      </c>
      <c r="E92" s="41">
        <v>110</v>
      </c>
      <c r="F92" s="42"/>
      <c r="G92" s="42">
        <v>2.72</v>
      </c>
      <c r="H92" s="42">
        <f t="shared" si="8"/>
        <v>598.4</v>
      </c>
      <c r="I92" s="42">
        <f t="shared" si="9"/>
        <v>739.56</v>
      </c>
    </row>
    <row r="93" spans="1:9" x14ac:dyDescent="0.25">
      <c r="A93" s="44" t="s">
        <v>651</v>
      </c>
      <c r="B93" s="41">
        <v>1</v>
      </c>
      <c r="C93" s="41">
        <f t="shared" si="11"/>
        <v>552</v>
      </c>
      <c r="D93" s="41">
        <v>504</v>
      </c>
      <c r="E93" s="41">
        <v>48</v>
      </c>
      <c r="F93" s="42"/>
      <c r="G93" s="42">
        <v>2.72</v>
      </c>
      <c r="H93" s="42">
        <f t="shared" si="8"/>
        <v>261.12</v>
      </c>
      <c r="I93" s="42">
        <f t="shared" si="9"/>
        <v>322.72000000000003</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55"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pageSetUpPr fitToPage="1"/>
  </sheetPr>
  <dimension ref="A1:I44"/>
  <sheetViews>
    <sheetView zoomScale="80" zoomScaleNormal="80" workbookViewId="0">
      <selection activeCell="A2" sqref="A2:I2"/>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6384" width="9.140625" style="32"/>
  </cols>
  <sheetData>
    <row r="1" spans="1:9" x14ac:dyDescent="0.25">
      <c r="H1" s="579" t="s">
        <v>930</v>
      </c>
      <c r="I1" s="579"/>
    </row>
    <row r="2" spans="1:9" s="33" customFormat="1" ht="39.75" customHeight="1" x14ac:dyDescent="0.25">
      <c r="A2" s="521" t="s">
        <v>13</v>
      </c>
      <c r="B2" s="521"/>
      <c r="C2" s="521"/>
      <c r="D2" s="521"/>
      <c r="E2" s="521"/>
      <c r="F2" s="521"/>
      <c r="G2" s="521"/>
      <c r="H2" s="521"/>
      <c r="I2" s="521"/>
    </row>
    <row r="4" spans="1:9" x14ac:dyDescent="0.25">
      <c r="A4" s="32" t="s">
        <v>873</v>
      </c>
    </row>
    <row r="5" spans="1:9" x14ac:dyDescent="0.25">
      <c r="A5" s="32" t="s">
        <v>857</v>
      </c>
    </row>
    <row r="6" spans="1:9" x14ac:dyDescent="0.25">
      <c r="E6" s="34"/>
      <c r="H6" s="356"/>
      <c r="I6" s="357"/>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9" t="s">
        <v>14</v>
      </c>
      <c r="D8" s="549" t="s">
        <v>80</v>
      </c>
      <c r="E8" s="549" t="s">
        <v>10</v>
      </c>
      <c r="F8" s="549"/>
      <c r="G8" s="549"/>
      <c r="H8" s="554"/>
      <c r="I8" s="555"/>
    </row>
    <row r="9" spans="1:9" ht="115.5" customHeight="1" x14ac:dyDescent="0.25">
      <c r="A9" s="553"/>
      <c r="B9" s="553"/>
      <c r="C9" s="549"/>
      <c r="D9" s="549"/>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B12+B20+B34</f>
        <v>28</v>
      </c>
      <c r="C11" s="38"/>
      <c r="D11" s="38"/>
      <c r="E11" s="38">
        <f t="shared" ref="E11:I11" si="0">E12+E20+E34</f>
        <v>644</v>
      </c>
      <c r="F11" s="38"/>
      <c r="G11" s="38"/>
      <c r="H11" s="39">
        <f t="shared" si="0"/>
        <v>6243.68</v>
      </c>
      <c r="I11" s="39">
        <f t="shared" si="0"/>
        <v>7716.6</v>
      </c>
    </row>
    <row r="12" spans="1:9" ht="49.5" x14ac:dyDescent="0.25">
      <c r="A12" s="364" t="s">
        <v>17</v>
      </c>
      <c r="B12" s="480">
        <f>SUM(B13:B19)</f>
        <v>7</v>
      </c>
      <c r="C12" s="480"/>
      <c r="D12" s="480"/>
      <c r="E12" s="480">
        <f t="shared" ref="E12:I12" si="1">SUM(E13:E19)</f>
        <v>132</v>
      </c>
      <c r="F12" s="480"/>
      <c r="G12" s="480"/>
      <c r="H12" s="402">
        <f t="shared" si="1"/>
        <v>1628.5600000000002</v>
      </c>
      <c r="I12" s="402">
        <f t="shared" si="1"/>
        <v>2012.7400000000002</v>
      </c>
    </row>
    <row r="13" spans="1:9" x14ac:dyDescent="0.25">
      <c r="A13" s="78" t="s">
        <v>127</v>
      </c>
      <c r="B13" s="76">
        <v>1</v>
      </c>
      <c r="C13" s="76">
        <f t="shared" ref="C13:C19" si="2">D13+E13</f>
        <v>184</v>
      </c>
      <c r="D13" s="76">
        <v>160</v>
      </c>
      <c r="E13" s="76">
        <v>24</v>
      </c>
      <c r="F13" s="79">
        <v>1075</v>
      </c>
      <c r="G13" s="479">
        <f>ROUND(F13/167.42,2)</f>
        <v>6.42</v>
      </c>
      <c r="H13" s="448">
        <f t="shared" ref="H13:H19" si="3">ROUND(E13*G13*2,2)</f>
        <v>308.16000000000003</v>
      </c>
      <c r="I13" s="448">
        <f>ROUND(H13*1.2359,2)</f>
        <v>380.85</v>
      </c>
    </row>
    <row r="14" spans="1:9" x14ac:dyDescent="0.25">
      <c r="A14" s="78" t="s">
        <v>127</v>
      </c>
      <c r="B14" s="76">
        <v>1</v>
      </c>
      <c r="C14" s="76">
        <f t="shared" si="2"/>
        <v>180</v>
      </c>
      <c r="D14" s="76">
        <v>160</v>
      </c>
      <c r="E14" s="76">
        <v>20</v>
      </c>
      <c r="F14" s="79">
        <v>940</v>
      </c>
      <c r="G14" s="479">
        <f t="shared" ref="G14:G42" si="4">ROUND(F14/167.42,2)</f>
        <v>5.61</v>
      </c>
      <c r="H14" s="448">
        <f t="shared" si="3"/>
        <v>224.4</v>
      </c>
      <c r="I14" s="448">
        <f t="shared" ref="I14:I19" si="5">ROUND(H14*1.2359,2)</f>
        <v>277.33999999999997</v>
      </c>
    </row>
    <row r="15" spans="1:9" x14ac:dyDescent="0.25">
      <c r="A15" s="78" t="s">
        <v>127</v>
      </c>
      <c r="B15" s="76">
        <v>1</v>
      </c>
      <c r="C15" s="76">
        <f t="shared" si="2"/>
        <v>184</v>
      </c>
      <c r="D15" s="76">
        <v>160</v>
      </c>
      <c r="E15" s="76">
        <v>24</v>
      </c>
      <c r="F15" s="79">
        <v>1055</v>
      </c>
      <c r="G15" s="479">
        <f t="shared" si="4"/>
        <v>6.3</v>
      </c>
      <c r="H15" s="448">
        <f t="shared" si="3"/>
        <v>302.39999999999998</v>
      </c>
      <c r="I15" s="448">
        <f t="shared" si="5"/>
        <v>373.74</v>
      </c>
    </row>
    <row r="16" spans="1:9" x14ac:dyDescent="0.25">
      <c r="A16" s="78" t="s">
        <v>127</v>
      </c>
      <c r="B16" s="76">
        <v>1</v>
      </c>
      <c r="C16" s="76">
        <f t="shared" si="2"/>
        <v>184</v>
      </c>
      <c r="D16" s="76">
        <v>160</v>
      </c>
      <c r="E16" s="76">
        <v>24</v>
      </c>
      <c r="F16" s="79">
        <v>1030</v>
      </c>
      <c r="G16" s="479">
        <f t="shared" si="4"/>
        <v>6.15</v>
      </c>
      <c r="H16" s="448">
        <f t="shared" si="3"/>
        <v>295.2</v>
      </c>
      <c r="I16" s="448">
        <f t="shared" si="5"/>
        <v>364.84</v>
      </c>
    </row>
    <row r="17" spans="1:9" x14ac:dyDescent="0.25">
      <c r="A17" s="78" t="s">
        <v>127</v>
      </c>
      <c r="B17" s="76">
        <v>1</v>
      </c>
      <c r="C17" s="76">
        <f t="shared" si="2"/>
        <v>168</v>
      </c>
      <c r="D17" s="76">
        <v>160</v>
      </c>
      <c r="E17" s="76">
        <v>8</v>
      </c>
      <c r="F17" s="79">
        <v>915</v>
      </c>
      <c r="G17" s="479">
        <f t="shared" si="4"/>
        <v>5.47</v>
      </c>
      <c r="H17" s="448">
        <f t="shared" si="3"/>
        <v>87.52</v>
      </c>
      <c r="I17" s="448">
        <f t="shared" si="5"/>
        <v>108.17</v>
      </c>
    </row>
    <row r="18" spans="1:9" x14ac:dyDescent="0.25">
      <c r="A18" s="78" t="s">
        <v>127</v>
      </c>
      <c r="B18" s="76">
        <v>1</v>
      </c>
      <c r="C18" s="76">
        <f t="shared" si="2"/>
        <v>168</v>
      </c>
      <c r="D18" s="76">
        <v>160</v>
      </c>
      <c r="E18" s="76">
        <v>8</v>
      </c>
      <c r="F18" s="79">
        <v>1075</v>
      </c>
      <c r="G18" s="479">
        <f t="shared" si="4"/>
        <v>6.42</v>
      </c>
      <c r="H18" s="448">
        <f t="shared" si="3"/>
        <v>102.72</v>
      </c>
      <c r="I18" s="448">
        <f t="shared" si="5"/>
        <v>126.95</v>
      </c>
    </row>
    <row r="19" spans="1:9" x14ac:dyDescent="0.25">
      <c r="A19" s="78" t="s">
        <v>127</v>
      </c>
      <c r="B19" s="76">
        <v>1</v>
      </c>
      <c r="C19" s="76">
        <f t="shared" si="2"/>
        <v>184</v>
      </c>
      <c r="D19" s="76">
        <v>160</v>
      </c>
      <c r="E19" s="76">
        <v>24</v>
      </c>
      <c r="F19" s="79">
        <v>1075</v>
      </c>
      <c r="G19" s="479">
        <f t="shared" si="4"/>
        <v>6.42</v>
      </c>
      <c r="H19" s="448">
        <f t="shared" si="3"/>
        <v>308.16000000000003</v>
      </c>
      <c r="I19" s="448">
        <f t="shared" si="5"/>
        <v>380.85</v>
      </c>
    </row>
    <row r="20" spans="1:9" ht="67.5" customHeight="1" x14ac:dyDescent="0.25">
      <c r="A20" s="481" t="s">
        <v>103</v>
      </c>
      <c r="B20" s="480">
        <f>SUM(B21:B33)</f>
        <v>13</v>
      </c>
      <c r="C20" s="480"/>
      <c r="D20" s="480"/>
      <c r="E20" s="480">
        <f t="shared" ref="E20:I20" si="6">SUM(E21:E33)</f>
        <v>344</v>
      </c>
      <c r="F20" s="480"/>
      <c r="G20" s="480"/>
      <c r="H20" s="402">
        <f t="shared" si="6"/>
        <v>3142.24</v>
      </c>
      <c r="I20" s="402">
        <f t="shared" si="6"/>
        <v>3883.52</v>
      </c>
    </row>
    <row r="21" spans="1:9" x14ac:dyDescent="0.25">
      <c r="A21" s="80" t="s">
        <v>128</v>
      </c>
      <c r="B21" s="76">
        <v>1</v>
      </c>
      <c r="C21" s="76">
        <f t="shared" ref="C21:C32" si="7">D21+E21</f>
        <v>136</v>
      </c>
      <c r="D21" s="76">
        <v>120</v>
      </c>
      <c r="E21" s="76">
        <v>16</v>
      </c>
      <c r="F21" s="77">
        <v>775</v>
      </c>
      <c r="G21" s="479">
        <f t="shared" si="4"/>
        <v>4.63</v>
      </c>
      <c r="H21" s="448">
        <f t="shared" ref="H21:H32" si="8">ROUND(E21*G21*2,2)</f>
        <v>148.16</v>
      </c>
      <c r="I21" s="448">
        <f>ROUND(H21*1.2359,2)</f>
        <v>183.11</v>
      </c>
    </row>
    <row r="22" spans="1:9" x14ac:dyDescent="0.25">
      <c r="A22" s="80" t="s">
        <v>128</v>
      </c>
      <c r="B22" s="76">
        <v>1</v>
      </c>
      <c r="C22" s="76">
        <f t="shared" si="7"/>
        <v>184</v>
      </c>
      <c r="D22" s="76">
        <v>160</v>
      </c>
      <c r="E22" s="76">
        <v>24</v>
      </c>
      <c r="F22" s="77">
        <v>775</v>
      </c>
      <c r="G22" s="479">
        <f t="shared" si="4"/>
        <v>4.63</v>
      </c>
      <c r="H22" s="448">
        <f t="shared" si="8"/>
        <v>222.24</v>
      </c>
      <c r="I22" s="448">
        <f t="shared" ref="I22:I33" si="9">ROUND(H22*1.2359,2)</f>
        <v>274.67</v>
      </c>
    </row>
    <row r="23" spans="1:9" x14ac:dyDescent="0.25">
      <c r="A23" s="80" t="s">
        <v>128</v>
      </c>
      <c r="B23" s="76">
        <v>1</v>
      </c>
      <c r="C23" s="76">
        <f t="shared" si="7"/>
        <v>208</v>
      </c>
      <c r="D23" s="76">
        <v>160</v>
      </c>
      <c r="E23" s="76">
        <v>48</v>
      </c>
      <c r="F23" s="77">
        <v>750</v>
      </c>
      <c r="G23" s="479">
        <f t="shared" si="4"/>
        <v>4.4800000000000004</v>
      </c>
      <c r="H23" s="448">
        <f t="shared" si="8"/>
        <v>430.08</v>
      </c>
      <c r="I23" s="448">
        <f t="shared" si="9"/>
        <v>531.54</v>
      </c>
    </row>
    <row r="24" spans="1:9" x14ac:dyDescent="0.25">
      <c r="A24" s="80" t="s">
        <v>128</v>
      </c>
      <c r="B24" s="76">
        <v>1</v>
      </c>
      <c r="C24" s="76">
        <f t="shared" si="7"/>
        <v>184</v>
      </c>
      <c r="D24" s="76">
        <v>160</v>
      </c>
      <c r="E24" s="76">
        <v>24</v>
      </c>
      <c r="F24" s="77">
        <v>750</v>
      </c>
      <c r="G24" s="479">
        <f t="shared" si="4"/>
        <v>4.4800000000000004</v>
      </c>
      <c r="H24" s="448">
        <f t="shared" si="8"/>
        <v>215.04</v>
      </c>
      <c r="I24" s="448">
        <f t="shared" si="9"/>
        <v>265.77</v>
      </c>
    </row>
    <row r="25" spans="1:9" x14ac:dyDescent="0.25">
      <c r="A25" s="80" t="s">
        <v>128</v>
      </c>
      <c r="B25" s="76">
        <v>1</v>
      </c>
      <c r="C25" s="76">
        <f t="shared" si="7"/>
        <v>184</v>
      </c>
      <c r="D25" s="76">
        <v>160</v>
      </c>
      <c r="E25" s="76">
        <v>24</v>
      </c>
      <c r="F25" s="77">
        <v>750</v>
      </c>
      <c r="G25" s="479">
        <f t="shared" si="4"/>
        <v>4.4800000000000004</v>
      </c>
      <c r="H25" s="448">
        <f t="shared" si="8"/>
        <v>215.04</v>
      </c>
      <c r="I25" s="448">
        <f t="shared" si="9"/>
        <v>265.77</v>
      </c>
    </row>
    <row r="26" spans="1:9" x14ac:dyDescent="0.25">
      <c r="A26" s="80" t="s">
        <v>128</v>
      </c>
      <c r="B26" s="76">
        <v>1</v>
      </c>
      <c r="C26" s="76">
        <f t="shared" si="7"/>
        <v>184</v>
      </c>
      <c r="D26" s="76">
        <v>160</v>
      </c>
      <c r="E26" s="76">
        <v>24</v>
      </c>
      <c r="F26" s="77">
        <v>750</v>
      </c>
      <c r="G26" s="479">
        <f t="shared" si="4"/>
        <v>4.4800000000000004</v>
      </c>
      <c r="H26" s="448">
        <f t="shared" si="8"/>
        <v>215.04</v>
      </c>
      <c r="I26" s="448">
        <f t="shared" si="9"/>
        <v>265.77</v>
      </c>
    </row>
    <row r="27" spans="1:9" x14ac:dyDescent="0.25">
      <c r="A27" s="80" t="s">
        <v>128</v>
      </c>
      <c r="B27" s="76">
        <v>1</v>
      </c>
      <c r="C27" s="76">
        <f t="shared" si="7"/>
        <v>184</v>
      </c>
      <c r="D27" s="76">
        <v>160</v>
      </c>
      <c r="E27" s="81">
        <v>24</v>
      </c>
      <c r="F27" s="77">
        <v>775</v>
      </c>
      <c r="G27" s="479">
        <f t="shared" si="4"/>
        <v>4.63</v>
      </c>
      <c r="H27" s="448">
        <f t="shared" si="8"/>
        <v>222.24</v>
      </c>
      <c r="I27" s="448">
        <f t="shared" si="9"/>
        <v>274.67</v>
      </c>
    </row>
    <row r="28" spans="1:9" x14ac:dyDescent="0.25">
      <c r="A28" s="80" t="s">
        <v>128</v>
      </c>
      <c r="B28" s="76">
        <v>1</v>
      </c>
      <c r="C28" s="76">
        <f t="shared" si="7"/>
        <v>192</v>
      </c>
      <c r="D28" s="76">
        <v>160</v>
      </c>
      <c r="E28" s="81">
        <v>32</v>
      </c>
      <c r="F28" s="77">
        <v>775</v>
      </c>
      <c r="G28" s="479">
        <f t="shared" si="4"/>
        <v>4.63</v>
      </c>
      <c r="H28" s="448">
        <f t="shared" si="8"/>
        <v>296.32</v>
      </c>
      <c r="I28" s="448">
        <f t="shared" si="9"/>
        <v>366.22</v>
      </c>
    </row>
    <row r="29" spans="1:9" x14ac:dyDescent="0.25">
      <c r="A29" s="80" t="s">
        <v>128</v>
      </c>
      <c r="B29" s="76">
        <v>1</v>
      </c>
      <c r="C29" s="76">
        <f t="shared" si="7"/>
        <v>184</v>
      </c>
      <c r="D29" s="76">
        <v>160</v>
      </c>
      <c r="E29" s="81">
        <v>24</v>
      </c>
      <c r="F29" s="77">
        <v>775</v>
      </c>
      <c r="G29" s="479">
        <f t="shared" si="4"/>
        <v>4.63</v>
      </c>
      <c r="H29" s="448">
        <f t="shared" si="8"/>
        <v>222.24</v>
      </c>
      <c r="I29" s="448">
        <f t="shared" si="9"/>
        <v>274.67</v>
      </c>
    </row>
    <row r="30" spans="1:9" x14ac:dyDescent="0.25">
      <c r="A30" s="78" t="s">
        <v>129</v>
      </c>
      <c r="B30" s="76">
        <v>1</v>
      </c>
      <c r="C30" s="76">
        <f t="shared" si="7"/>
        <v>192</v>
      </c>
      <c r="D30" s="76">
        <v>160</v>
      </c>
      <c r="E30" s="81">
        <v>32</v>
      </c>
      <c r="F30" s="77">
        <v>775</v>
      </c>
      <c r="G30" s="479">
        <f t="shared" si="4"/>
        <v>4.63</v>
      </c>
      <c r="H30" s="448">
        <f t="shared" si="8"/>
        <v>296.32</v>
      </c>
      <c r="I30" s="448">
        <f t="shared" si="9"/>
        <v>366.22</v>
      </c>
    </row>
    <row r="31" spans="1:9" x14ac:dyDescent="0.25">
      <c r="A31" s="78" t="s">
        <v>129</v>
      </c>
      <c r="B31" s="76">
        <v>1</v>
      </c>
      <c r="C31" s="76">
        <f t="shared" si="7"/>
        <v>184</v>
      </c>
      <c r="D31" s="76">
        <v>160</v>
      </c>
      <c r="E31" s="81">
        <v>24</v>
      </c>
      <c r="F31" s="77">
        <v>775</v>
      </c>
      <c r="G31" s="479">
        <f t="shared" si="4"/>
        <v>4.63</v>
      </c>
      <c r="H31" s="479">
        <f t="shared" si="8"/>
        <v>222.24</v>
      </c>
      <c r="I31" s="448">
        <f t="shared" si="9"/>
        <v>274.67</v>
      </c>
    </row>
    <row r="32" spans="1:9" x14ac:dyDescent="0.25">
      <c r="A32" s="78" t="s">
        <v>129</v>
      </c>
      <c r="B32" s="76">
        <v>1</v>
      </c>
      <c r="C32" s="76">
        <f t="shared" si="7"/>
        <v>184</v>
      </c>
      <c r="D32" s="76">
        <v>160</v>
      </c>
      <c r="E32" s="81">
        <v>24</v>
      </c>
      <c r="F32" s="77">
        <v>775</v>
      </c>
      <c r="G32" s="479">
        <f t="shared" si="4"/>
        <v>4.63</v>
      </c>
      <c r="H32" s="479">
        <f t="shared" si="8"/>
        <v>222.24</v>
      </c>
      <c r="I32" s="448">
        <f t="shared" si="9"/>
        <v>274.67</v>
      </c>
    </row>
    <row r="33" spans="1:9" x14ac:dyDescent="0.25">
      <c r="A33" s="80" t="s">
        <v>128</v>
      </c>
      <c r="B33" s="76">
        <v>1</v>
      </c>
      <c r="C33" s="76">
        <f>D33+E33</f>
        <v>184</v>
      </c>
      <c r="D33" s="76">
        <v>160</v>
      </c>
      <c r="E33" s="76">
        <v>24</v>
      </c>
      <c r="F33" s="77">
        <v>750</v>
      </c>
      <c r="G33" s="479">
        <f t="shared" si="4"/>
        <v>4.4800000000000004</v>
      </c>
      <c r="H33" s="448">
        <f>ROUND(E33*G33*2,2)</f>
        <v>215.04</v>
      </c>
      <c r="I33" s="448">
        <f t="shared" si="9"/>
        <v>265.77</v>
      </c>
    </row>
    <row r="34" spans="1:9" ht="49.5" x14ac:dyDescent="0.25">
      <c r="A34" s="481" t="s">
        <v>19</v>
      </c>
      <c r="B34" s="480">
        <f>SUM(B35:B42)</f>
        <v>8</v>
      </c>
      <c r="C34" s="480"/>
      <c r="D34" s="480"/>
      <c r="E34" s="480">
        <f t="shared" ref="E34:I34" si="10">SUM(E35:E42)</f>
        <v>168</v>
      </c>
      <c r="F34" s="480"/>
      <c r="G34" s="480"/>
      <c r="H34" s="402">
        <f t="shared" si="10"/>
        <v>1472.88</v>
      </c>
      <c r="I34" s="402">
        <f t="shared" si="10"/>
        <v>1820.3399999999997</v>
      </c>
    </row>
    <row r="35" spans="1:9" x14ac:dyDescent="0.25">
      <c r="A35" s="80" t="s">
        <v>130</v>
      </c>
      <c r="B35" s="76">
        <v>1</v>
      </c>
      <c r="C35" s="76">
        <f t="shared" ref="C35:C42" si="11">D35+E35</f>
        <v>184</v>
      </c>
      <c r="D35" s="81">
        <v>160</v>
      </c>
      <c r="E35" s="81">
        <v>24</v>
      </c>
      <c r="F35" s="79">
        <v>750</v>
      </c>
      <c r="G35" s="479">
        <f t="shared" si="4"/>
        <v>4.4800000000000004</v>
      </c>
      <c r="H35" s="448">
        <f t="shared" ref="H35:H42" si="12">ROUND(E35*G35*2,2)</f>
        <v>215.04</v>
      </c>
      <c r="I35" s="448">
        <f>ROUND(H35*1.2359,2)</f>
        <v>265.77</v>
      </c>
    </row>
    <row r="36" spans="1:9" x14ac:dyDescent="0.25">
      <c r="A36" s="80" t="s">
        <v>130</v>
      </c>
      <c r="B36" s="76">
        <v>1</v>
      </c>
      <c r="C36" s="76">
        <f t="shared" si="11"/>
        <v>184</v>
      </c>
      <c r="D36" s="81">
        <v>160</v>
      </c>
      <c r="E36" s="81">
        <v>24</v>
      </c>
      <c r="F36" s="79">
        <v>750</v>
      </c>
      <c r="G36" s="479">
        <f t="shared" si="4"/>
        <v>4.4800000000000004</v>
      </c>
      <c r="H36" s="448">
        <f t="shared" si="12"/>
        <v>215.04</v>
      </c>
      <c r="I36" s="448">
        <f t="shared" ref="I36:I42" si="13">ROUND(H36*1.2359,2)</f>
        <v>265.77</v>
      </c>
    </row>
    <row r="37" spans="1:9" x14ac:dyDescent="0.25">
      <c r="A37" s="78" t="s">
        <v>23</v>
      </c>
      <c r="B37" s="76">
        <v>1</v>
      </c>
      <c r="C37" s="76">
        <f t="shared" si="11"/>
        <v>172</v>
      </c>
      <c r="D37" s="81">
        <v>160</v>
      </c>
      <c r="E37" s="81">
        <v>12</v>
      </c>
      <c r="F37" s="79">
        <v>750</v>
      </c>
      <c r="G37" s="479">
        <f t="shared" si="4"/>
        <v>4.4800000000000004</v>
      </c>
      <c r="H37" s="448">
        <f t="shared" si="12"/>
        <v>107.52</v>
      </c>
      <c r="I37" s="448">
        <f t="shared" si="13"/>
        <v>132.88</v>
      </c>
    </row>
    <row r="38" spans="1:9" x14ac:dyDescent="0.25">
      <c r="A38" s="80" t="s">
        <v>130</v>
      </c>
      <c r="B38" s="76">
        <v>1</v>
      </c>
      <c r="C38" s="76">
        <f t="shared" si="11"/>
        <v>184</v>
      </c>
      <c r="D38" s="81">
        <v>160</v>
      </c>
      <c r="E38" s="81">
        <v>24</v>
      </c>
      <c r="F38" s="79">
        <v>725</v>
      </c>
      <c r="G38" s="479">
        <f t="shared" si="4"/>
        <v>4.33</v>
      </c>
      <c r="H38" s="448">
        <f t="shared" si="12"/>
        <v>207.84</v>
      </c>
      <c r="I38" s="448">
        <f t="shared" si="13"/>
        <v>256.87</v>
      </c>
    </row>
    <row r="39" spans="1:9" x14ac:dyDescent="0.25">
      <c r="A39" s="80" t="s">
        <v>130</v>
      </c>
      <c r="B39" s="76">
        <v>1</v>
      </c>
      <c r="C39" s="76">
        <f t="shared" si="11"/>
        <v>200</v>
      </c>
      <c r="D39" s="81">
        <v>160</v>
      </c>
      <c r="E39" s="81">
        <v>40</v>
      </c>
      <c r="F39" s="79">
        <v>725</v>
      </c>
      <c r="G39" s="479">
        <f t="shared" si="4"/>
        <v>4.33</v>
      </c>
      <c r="H39" s="448">
        <f t="shared" si="12"/>
        <v>346.4</v>
      </c>
      <c r="I39" s="448">
        <f t="shared" si="13"/>
        <v>428.12</v>
      </c>
    </row>
    <row r="40" spans="1:9" x14ac:dyDescent="0.25">
      <c r="A40" s="80" t="s">
        <v>130</v>
      </c>
      <c r="B40" s="76">
        <v>1</v>
      </c>
      <c r="C40" s="76">
        <f t="shared" si="11"/>
        <v>184</v>
      </c>
      <c r="D40" s="81">
        <v>160</v>
      </c>
      <c r="E40" s="81">
        <v>24</v>
      </c>
      <c r="F40" s="79">
        <v>725</v>
      </c>
      <c r="G40" s="479">
        <f t="shared" si="4"/>
        <v>4.33</v>
      </c>
      <c r="H40" s="448">
        <f t="shared" si="12"/>
        <v>207.84</v>
      </c>
      <c r="I40" s="448">
        <f t="shared" si="13"/>
        <v>256.87</v>
      </c>
    </row>
    <row r="41" spans="1:9" x14ac:dyDescent="0.25">
      <c r="A41" s="80" t="s">
        <v>130</v>
      </c>
      <c r="B41" s="76">
        <v>1</v>
      </c>
      <c r="C41" s="76">
        <f t="shared" si="11"/>
        <v>164</v>
      </c>
      <c r="D41" s="81">
        <v>160</v>
      </c>
      <c r="E41" s="81">
        <v>4</v>
      </c>
      <c r="F41" s="79">
        <v>725</v>
      </c>
      <c r="G41" s="479">
        <f t="shared" si="4"/>
        <v>4.33</v>
      </c>
      <c r="H41" s="448">
        <f t="shared" si="12"/>
        <v>34.64</v>
      </c>
      <c r="I41" s="448">
        <f t="shared" si="13"/>
        <v>42.81</v>
      </c>
    </row>
    <row r="42" spans="1:9" x14ac:dyDescent="0.25">
      <c r="A42" s="80" t="s">
        <v>130</v>
      </c>
      <c r="B42" s="76">
        <v>1</v>
      </c>
      <c r="C42" s="76">
        <f t="shared" si="11"/>
        <v>176</v>
      </c>
      <c r="D42" s="81">
        <v>160</v>
      </c>
      <c r="E42" s="81">
        <v>16</v>
      </c>
      <c r="F42" s="79">
        <v>725</v>
      </c>
      <c r="G42" s="479">
        <f t="shared" si="4"/>
        <v>4.33</v>
      </c>
      <c r="H42" s="448">
        <f t="shared" si="12"/>
        <v>138.56</v>
      </c>
      <c r="I42" s="448">
        <f t="shared" si="13"/>
        <v>171.25</v>
      </c>
    </row>
    <row r="43" spans="1:9" x14ac:dyDescent="0.25">
      <c r="B43" s="45"/>
      <c r="C43" s="45"/>
      <c r="D43" s="45"/>
      <c r="E43" s="45"/>
      <c r="F43" s="46"/>
      <c r="G43" s="46"/>
      <c r="H43" s="46"/>
      <c r="I43" s="46"/>
    </row>
    <row r="44" spans="1:9" x14ac:dyDescent="0.25">
      <c r="F44" s="46"/>
      <c r="G44" s="46"/>
    </row>
  </sheetData>
  <mergeCells count="12">
    <mergeCell ref="H1:I1"/>
    <mergeCell ref="A2:I2"/>
    <mergeCell ref="A7:A9"/>
    <mergeCell ref="B7:B9"/>
    <mergeCell ref="C7:E7"/>
    <mergeCell ref="F7:F9"/>
    <mergeCell ref="G7:G9"/>
    <mergeCell ref="H7:H9"/>
    <mergeCell ref="I7:I9"/>
    <mergeCell ref="C8:C9"/>
    <mergeCell ref="D8:D9"/>
    <mergeCell ref="E8:E9"/>
  </mergeCells>
  <pageMargins left="0.70866141732283472" right="0.70866141732283472" top="0.74803149606299213" bottom="0.74803149606299213" header="0.31496062992125984" footer="0.31496062992125984"/>
  <pageSetup paperSize="9" scale="24"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I31"/>
  <sheetViews>
    <sheetView zoomScale="80" zoomScaleNormal="80" workbookViewId="0">
      <selection activeCell="N12" sqref="N12"/>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6384" width="9.140625" style="32"/>
  </cols>
  <sheetData>
    <row r="1" spans="1:9" x14ac:dyDescent="0.25">
      <c r="H1" s="579" t="s">
        <v>931</v>
      </c>
      <c r="I1" s="579"/>
    </row>
    <row r="2" spans="1:9" s="33" customFormat="1" ht="39.75" customHeight="1" x14ac:dyDescent="0.25">
      <c r="A2" s="521" t="s">
        <v>13</v>
      </c>
      <c r="B2" s="521"/>
      <c r="C2" s="521"/>
      <c r="D2" s="521"/>
      <c r="E2" s="521"/>
      <c r="F2" s="521"/>
      <c r="G2" s="521"/>
      <c r="H2" s="521"/>
      <c r="I2" s="521"/>
    </row>
    <row r="4" spans="1:9" x14ac:dyDescent="0.25">
      <c r="A4" s="32" t="s">
        <v>875</v>
      </c>
    </row>
    <row r="5" spans="1:9" x14ac:dyDescent="0.25">
      <c r="A5" s="32" t="s">
        <v>874</v>
      </c>
    </row>
    <row r="6" spans="1:9" x14ac:dyDescent="0.25">
      <c r="E6" s="34"/>
      <c r="H6" s="356"/>
      <c r="I6" s="357"/>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9" t="s">
        <v>14</v>
      </c>
      <c r="D8" s="549" t="s">
        <v>80</v>
      </c>
      <c r="E8" s="549" t="s">
        <v>10</v>
      </c>
      <c r="F8" s="549"/>
      <c r="G8" s="549"/>
      <c r="H8" s="554"/>
      <c r="I8" s="555"/>
    </row>
    <row r="9" spans="1:9" ht="115.5" customHeight="1" x14ac:dyDescent="0.25">
      <c r="A9" s="553"/>
      <c r="B9" s="553"/>
      <c r="C9" s="549"/>
      <c r="D9" s="549"/>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B12+B20</f>
        <v>18</v>
      </c>
      <c r="C11" s="38"/>
      <c r="D11" s="38"/>
      <c r="E11" s="38">
        <f t="shared" ref="E11:I11" si="0">E12+E20</f>
        <v>324</v>
      </c>
      <c r="F11" s="38"/>
      <c r="G11" s="38"/>
      <c r="H11" s="39">
        <f t="shared" si="0"/>
        <v>3242.3199999999997</v>
      </c>
      <c r="I11" s="39">
        <f t="shared" si="0"/>
        <v>4007.2000000000003</v>
      </c>
    </row>
    <row r="12" spans="1:9" ht="49.5" customHeight="1" x14ac:dyDescent="0.25">
      <c r="A12" s="364" t="s">
        <v>17</v>
      </c>
      <c r="B12" s="480">
        <f>SUM(B13:B19)</f>
        <v>7</v>
      </c>
      <c r="C12" s="480"/>
      <c r="D12" s="480"/>
      <c r="E12" s="480">
        <f t="shared" ref="E12:I12" si="1">SUM(E13:E19)</f>
        <v>76</v>
      </c>
      <c r="F12" s="480"/>
      <c r="G12" s="480"/>
      <c r="H12" s="402">
        <f t="shared" si="1"/>
        <v>965.03999999999985</v>
      </c>
      <c r="I12" s="402">
        <f t="shared" si="1"/>
        <v>1192.69</v>
      </c>
    </row>
    <row r="13" spans="1:9" x14ac:dyDescent="0.25">
      <c r="A13" s="78" t="s">
        <v>127</v>
      </c>
      <c r="B13" s="76">
        <v>1</v>
      </c>
      <c r="C13" s="76">
        <f t="shared" ref="C13:C19" si="2">D13+E13</f>
        <v>176</v>
      </c>
      <c r="D13" s="76">
        <v>160</v>
      </c>
      <c r="E13" s="76">
        <v>16</v>
      </c>
      <c r="F13" s="79">
        <v>1075</v>
      </c>
      <c r="G13" s="479">
        <f>ROUND(F13/167.42,2)</f>
        <v>6.42</v>
      </c>
      <c r="H13" s="448">
        <f t="shared" ref="H13:H19" si="3">ROUND(E13*G13*2,2)</f>
        <v>205.44</v>
      </c>
      <c r="I13" s="448">
        <f>ROUND(H13*1.2359,2)</f>
        <v>253.9</v>
      </c>
    </row>
    <row r="14" spans="1:9" x14ac:dyDescent="0.25">
      <c r="A14" s="78" t="s">
        <v>35</v>
      </c>
      <c r="B14" s="76">
        <v>1</v>
      </c>
      <c r="C14" s="76">
        <f t="shared" si="2"/>
        <v>176</v>
      </c>
      <c r="D14" s="76">
        <v>160</v>
      </c>
      <c r="E14" s="76">
        <v>16</v>
      </c>
      <c r="F14" s="79">
        <v>1075</v>
      </c>
      <c r="G14" s="479">
        <f t="shared" ref="G14:G31" si="4">ROUND(F14/167.42,2)</f>
        <v>6.42</v>
      </c>
      <c r="H14" s="448">
        <f t="shared" si="3"/>
        <v>205.44</v>
      </c>
      <c r="I14" s="448">
        <f t="shared" ref="I14:I19" si="5">ROUND(H14*1.2359,2)</f>
        <v>253.9</v>
      </c>
    </row>
    <row r="15" spans="1:9" x14ac:dyDescent="0.25">
      <c r="A15" s="78" t="s">
        <v>35</v>
      </c>
      <c r="B15" s="76">
        <v>1</v>
      </c>
      <c r="C15" s="76">
        <f t="shared" si="2"/>
        <v>176</v>
      </c>
      <c r="D15" s="76">
        <v>160</v>
      </c>
      <c r="E15" s="76">
        <v>16</v>
      </c>
      <c r="F15" s="79">
        <v>1075</v>
      </c>
      <c r="G15" s="479">
        <f t="shared" si="4"/>
        <v>6.42</v>
      </c>
      <c r="H15" s="448">
        <f t="shared" si="3"/>
        <v>205.44</v>
      </c>
      <c r="I15" s="448">
        <f t="shared" si="5"/>
        <v>253.9</v>
      </c>
    </row>
    <row r="16" spans="1:9" x14ac:dyDescent="0.25">
      <c r="A16" s="78" t="s">
        <v>496</v>
      </c>
      <c r="B16" s="76">
        <v>1</v>
      </c>
      <c r="C16" s="76">
        <f t="shared" si="2"/>
        <v>168</v>
      </c>
      <c r="D16" s="76">
        <v>160</v>
      </c>
      <c r="E16" s="76">
        <v>8</v>
      </c>
      <c r="F16" s="79">
        <v>1050</v>
      </c>
      <c r="G16" s="479">
        <f t="shared" si="4"/>
        <v>6.27</v>
      </c>
      <c r="H16" s="448">
        <f t="shared" si="3"/>
        <v>100.32</v>
      </c>
      <c r="I16" s="448">
        <f t="shared" si="5"/>
        <v>123.99</v>
      </c>
    </row>
    <row r="17" spans="1:9" x14ac:dyDescent="0.25">
      <c r="A17" s="78" t="s">
        <v>127</v>
      </c>
      <c r="B17" s="76">
        <v>1</v>
      </c>
      <c r="C17" s="76">
        <f t="shared" si="2"/>
        <v>168</v>
      </c>
      <c r="D17" s="76">
        <v>160</v>
      </c>
      <c r="E17" s="76">
        <v>8</v>
      </c>
      <c r="F17" s="79">
        <v>1030</v>
      </c>
      <c r="G17" s="479">
        <f t="shared" si="4"/>
        <v>6.15</v>
      </c>
      <c r="H17" s="448">
        <f t="shared" si="3"/>
        <v>98.4</v>
      </c>
      <c r="I17" s="448">
        <f t="shared" si="5"/>
        <v>121.61</v>
      </c>
    </row>
    <row r="18" spans="1:9" x14ac:dyDescent="0.25">
      <c r="A18" s="78" t="s">
        <v>127</v>
      </c>
      <c r="B18" s="76">
        <v>1</v>
      </c>
      <c r="C18" s="76">
        <f t="shared" si="2"/>
        <v>164</v>
      </c>
      <c r="D18" s="76">
        <v>160</v>
      </c>
      <c r="E18" s="76">
        <v>4</v>
      </c>
      <c r="F18" s="79">
        <v>1030</v>
      </c>
      <c r="G18" s="479">
        <f t="shared" si="4"/>
        <v>6.15</v>
      </c>
      <c r="H18" s="448">
        <f t="shared" si="3"/>
        <v>49.2</v>
      </c>
      <c r="I18" s="448">
        <f t="shared" si="5"/>
        <v>60.81</v>
      </c>
    </row>
    <row r="19" spans="1:9" x14ac:dyDescent="0.25">
      <c r="A19" s="78" t="s">
        <v>496</v>
      </c>
      <c r="B19" s="76">
        <v>1</v>
      </c>
      <c r="C19" s="76">
        <f t="shared" si="2"/>
        <v>168</v>
      </c>
      <c r="D19" s="76">
        <v>160</v>
      </c>
      <c r="E19" s="76">
        <v>8</v>
      </c>
      <c r="F19" s="79">
        <v>1055</v>
      </c>
      <c r="G19" s="479">
        <f t="shared" si="4"/>
        <v>6.3</v>
      </c>
      <c r="H19" s="448">
        <f t="shared" si="3"/>
        <v>100.8</v>
      </c>
      <c r="I19" s="448">
        <f t="shared" si="5"/>
        <v>124.58</v>
      </c>
    </row>
    <row r="20" spans="1:9" ht="64.5" customHeight="1" x14ac:dyDescent="0.25">
      <c r="A20" s="481" t="s">
        <v>103</v>
      </c>
      <c r="B20" s="480">
        <f>SUM(B21:B31)</f>
        <v>11</v>
      </c>
      <c r="C20" s="480"/>
      <c r="D20" s="480"/>
      <c r="E20" s="480">
        <f t="shared" ref="E20:I20" si="6">SUM(E21:E31)</f>
        <v>248</v>
      </c>
      <c r="F20" s="480"/>
      <c r="G20" s="480"/>
      <c r="H20" s="402">
        <f t="shared" si="6"/>
        <v>2277.2799999999997</v>
      </c>
      <c r="I20" s="402">
        <f t="shared" si="6"/>
        <v>2814.51</v>
      </c>
    </row>
    <row r="21" spans="1:9" x14ac:dyDescent="0.25">
      <c r="A21" s="80" t="s">
        <v>128</v>
      </c>
      <c r="B21" s="76">
        <v>1</v>
      </c>
      <c r="C21" s="76">
        <f t="shared" ref="C21:C31" si="7">D21+E21</f>
        <v>176</v>
      </c>
      <c r="D21" s="76">
        <v>160</v>
      </c>
      <c r="E21" s="76">
        <v>16</v>
      </c>
      <c r="F21" s="77">
        <v>775</v>
      </c>
      <c r="G21" s="479">
        <f t="shared" si="4"/>
        <v>4.63</v>
      </c>
      <c r="H21" s="448">
        <f t="shared" ref="H21:H31" si="8">ROUND(E21*G21*2,2)</f>
        <v>148.16</v>
      </c>
      <c r="I21" s="448">
        <f>ROUND(H21*1.2359,2)</f>
        <v>183.11</v>
      </c>
    </row>
    <row r="22" spans="1:9" x14ac:dyDescent="0.25">
      <c r="A22" s="78" t="s">
        <v>497</v>
      </c>
      <c r="B22" s="76">
        <v>1</v>
      </c>
      <c r="C22" s="76">
        <f t="shared" si="7"/>
        <v>184</v>
      </c>
      <c r="D22" s="76">
        <v>160</v>
      </c>
      <c r="E22" s="76">
        <v>24</v>
      </c>
      <c r="F22" s="77">
        <v>775</v>
      </c>
      <c r="G22" s="479">
        <f t="shared" si="4"/>
        <v>4.63</v>
      </c>
      <c r="H22" s="448">
        <f t="shared" si="8"/>
        <v>222.24</v>
      </c>
      <c r="I22" s="448">
        <f t="shared" ref="I22:I31" si="9">ROUND(H22*1.2359,2)</f>
        <v>274.67</v>
      </c>
    </row>
    <row r="23" spans="1:9" x14ac:dyDescent="0.25">
      <c r="A23" s="78" t="s">
        <v>497</v>
      </c>
      <c r="B23" s="76">
        <v>1</v>
      </c>
      <c r="C23" s="76">
        <f t="shared" si="7"/>
        <v>184</v>
      </c>
      <c r="D23" s="76">
        <v>160</v>
      </c>
      <c r="E23" s="76">
        <v>24</v>
      </c>
      <c r="F23" s="77">
        <v>750</v>
      </c>
      <c r="G23" s="479">
        <f t="shared" si="4"/>
        <v>4.4800000000000004</v>
      </c>
      <c r="H23" s="448">
        <f t="shared" si="8"/>
        <v>215.04</v>
      </c>
      <c r="I23" s="448">
        <f t="shared" si="9"/>
        <v>265.77</v>
      </c>
    </row>
    <row r="24" spans="1:9" x14ac:dyDescent="0.25">
      <c r="A24" s="78" t="s">
        <v>497</v>
      </c>
      <c r="B24" s="76">
        <v>1</v>
      </c>
      <c r="C24" s="76">
        <f t="shared" si="7"/>
        <v>184</v>
      </c>
      <c r="D24" s="76">
        <v>160</v>
      </c>
      <c r="E24" s="76">
        <v>24</v>
      </c>
      <c r="F24" s="77">
        <v>750</v>
      </c>
      <c r="G24" s="479">
        <f t="shared" si="4"/>
        <v>4.4800000000000004</v>
      </c>
      <c r="H24" s="448">
        <f t="shared" si="8"/>
        <v>215.04</v>
      </c>
      <c r="I24" s="448">
        <f t="shared" si="9"/>
        <v>265.77</v>
      </c>
    </row>
    <row r="25" spans="1:9" x14ac:dyDescent="0.25">
      <c r="A25" s="78" t="s">
        <v>497</v>
      </c>
      <c r="B25" s="76">
        <v>1</v>
      </c>
      <c r="C25" s="76">
        <f t="shared" si="7"/>
        <v>176</v>
      </c>
      <c r="D25" s="76">
        <v>160</v>
      </c>
      <c r="E25" s="76">
        <v>16</v>
      </c>
      <c r="F25" s="77">
        <v>750</v>
      </c>
      <c r="G25" s="479">
        <f t="shared" si="4"/>
        <v>4.4800000000000004</v>
      </c>
      <c r="H25" s="448">
        <f t="shared" si="8"/>
        <v>143.36000000000001</v>
      </c>
      <c r="I25" s="448">
        <f t="shared" si="9"/>
        <v>177.18</v>
      </c>
    </row>
    <row r="26" spans="1:9" x14ac:dyDescent="0.25">
      <c r="A26" s="78" t="s">
        <v>497</v>
      </c>
      <c r="B26" s="76">
        <v>1</v>
      </c>
      <c r="C26" s="76">
        <f t="shared" si="7"/>
        <v>184</v>
      </c>
      <c r="D26" s="76">
        <v>160</v>
      </c>
      <c r="E26" s="81">
        <v>24</v>
      </c>
      <c r="F26" s="77">
        <v>775</v>
      </c>
      <c r="G26" s="479">
        <f t="shared" si="4"/>
        <v>4.63</v>
      </c>
      <c r="H26" s="448">
        <f t="shared" si="8"/>
        <v>222.24</v>
      </c>
      <c r="I26" s="448">
        <f t="shared" si="9"/>
        <v>274.67</v>
      </c>
    </row>
    <row r="27" spans="1:9" x14ac:dyDescent="0.25">
      <c r="A27" s="78" t="s">
        <v>497</v>
      </c>
      <c r="B27" s="76">
        <v>1</v>
      </c>
      <c r="C27" s="76">
        <f t="shared" si="7"/>
        <v>208</v>
      </c>
      <c r="D27" s="76">
        <v>160</v>
      </c>
      <c r="E27" s="81">
        <v>48</v>
      </c>
      <c r="F27" s="77">
        <v>775</v>
      </c>
      <c r="G27" s="479">
        <f t="shared" si="4"/>
        <v>4.63</v>
      </c>
      <c r="H27" s="448">
        <f t="shared" si="8"/>
        <v>444.48</v>
      </c>
      <c r="I27" s="448">
        <f t="shared" si="9"/>
        <v>549.33000000000004</v>
      </c>
    </row>
    <row r="28" spans="1:9" x14ac:dyDescent="0.25">
      <c r="A28" s="80" t="s">
        <v>128</v>
      </c>
      <c r="B28" s="76">
        <v>1</v>
      </c>
      <c r="C28" s="76">
        <f t="shared" si="7"/>
        <v>168</v>
      </c>
      <c r="D28" s="76">
        <v>160</v>
      </c>
      <c r="E28" s="81">
        <v>8</v>
      </c>
      <c r="F28" s="77">
        <v>775</v>
      </c>
      <c r="G28" s="479">
        <f t="shared" si="4"/>
        <v>4.63</v>
      </c>
      <c r="H28" s="448">
        <f t="shared" si="8"/>
        <v>74.08</v>
      </c>
      <c r="I28" s="448">
        <f t="shared" si="9"/>
        <v>91.56</v>
      </c>
    </row>
    <row r="29" spans="1:9" x14ac:dyDescent="0.25">
      <c r="A29" s="80" t="s">
        <v>128</v>
      </c>
      <c r="B29" s="76">
        <v>1</v>
      </c>
      <c r="C29" s="76">
        <f t="shared" si="7"/>
        <v>184</v>
      </c>
      <c r="D29" s="76">
        <v>160</v>
      </c>
      <c r="E29" s="81">
        <v>24</v>
      </c>
      <c r="F29" s="77">
        <v>775</v>
      </c>
      <c r="G29" s="479">
        <f t="shared" si="4"/>
        <v>4.63</v>
      </c>
      <c r="H29" s="448">
        <f t="shared" si="8"/>
        <v>222.24</v>
      </c>
      <c r="I29" s="448">
        <f t="shared" si="9"/>
        <v>274.67</v>
      </c>
    </row>
    <row r="30" spans="1:9" x14ac:dyDescent="0.25">
      <c r="A30" s="78" t="s">
        <v>129</v>
      </c>
      <c r="B30" s="76">
        <v>1</v>
      </c>
      <c r="C30" s="76">
        <f t="shared" si="7"/>
        <v>184</v>
      </c>
      <c r="D30" s="76">
        <v>160</v>
      </c>
      <c r="E30" s="81">
        <v>24</v>
      </c>
      <c r="F30" s="77">
        <v>775</v>
      </c>
      <c r="G30" s="479">
        <f t="shared" si="4"/>
        <v>4.63</v>
      </c>
      <c r="H30" s="448">
        <f t="shared" si="8"/>
        <v>222.24</v>
      </c>
      <c r="I30" s="448">
        <f t="shared" si="9"/>
        <v>274.67</v>
      </c>
    </row>
    <row r="31" spans="1:9" x14ac:dyDescent="0.25">
      <c r="A31" s="78" t="s">
        <v>129</v>
      </c>
      <c r="B31" s="76">
        <v>1</v>
      </c>
      <c r="C31" s="76">
        <f t="shared" si="7"/>
        <v>176</v>
      </c>
      <c r="D31" s="76">
        <v>160</v>
      </c>
      <c r="E31" s="81">
        <v>16</v>
      </c>
      <c r="F31" s="77">
        <v>775</v>
      </c>
      <c r="G31" s="479">
        <f t="shared" si="4"/>
        <v>4.63</v>
      </c>
      <c r="H31" s="479">
        <f t="shared" si="8"/>
        <v>148.16</v>
      </c>
      <c r="I31" s="448">
        <f t="shared" si="9"/>
        <v>183.11</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70866141732283472" right="0.70866141732283472" top="0.74803149606299213" bottom="0.74803149606299213" header="0.31496062992125984" footer="0.31496062992125984"/>
  <pageSetup paperSize="9" scale="1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16AB5-C1D9-4006-9239-C2CBDA513C5B}">
  <sheetPr>
    <tabColor theme="5" tint="0.59999389629810485"/>
  </sheetPr>
  <dimension ref="A1:I21"/>
  <sheetViews>
    <sheetView zoomScale="90" zoomScaleNormal="90" workbookViewId="0">
      <selection activeCell="N12" sqref="N12"/>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6384" width="9.140625" style="32"/>
  </cols>
  <sheetData>
    <row r="1" spans="1:9" x14ac:dyDescent="0.25">
      <c r="H1" s="579" t="s">
        <v>932</v>
      </c>
      <c r="I1" s="579"/>
    </row>
    <row r="2" spans="1:9" s="33" customFormat="1" ht="36.75" customHeight="1" x14ac:dyDescent="0.25">
      <c r="A2" s="521" t="s">
        <v>653</v>
      </c>
      <c r="B2" s="521"/>
      <c r="C2" s="521"/>
      <c r="D2" s="521"/>
      <c r="E2" s="521"/>
      <c r="F2" s="521"/>
      <c r="G2" s="521"/>
      <c r="H2" s="521"/>
      <c r="I2" s="521"/>
    </row>
    <row r="4" spans="1:9" x14ac:dyDescent="0.25">
      <c r="A4" s="32" t="s">
        <v>876</v>
      </c>
    </row>
    <row r="5" spans="1:9" x14ac:dyDescent="0.25">
      <c r="A5" s="32" t="s">
        <v>840</v>
      </c>
    </row>
    <row r="6" spans="1:9" x14ac:dyDescent="0.25">
      <c r="E6" s="34"/>
      <c r="H6" s="35"/>
    </row>
    <row r="7" spans="1:9" x14ac:dyDescent="0.25">
      <c r="A7" s="553"/>
      <c r="B7" s="553" t="s">
        <v>6</v>
      </c>
      <c r="C7" s="549" t="s">
        <v>8</v>
      </c>
      <c r="D7" s="549"/>
      <c r="E7" s="549"/>
      <c r="F7" s="549" t="s">
        <v>4</v>
      </c>
      <c r="G7" s="549" t="s">
        <v>79</v>
      </c>
      <c r="H7" s="554" t="s">
        <v>9</v>
      </c>
      <c r="I7" s="555" t="s">
        <v>2</v>
      </c>
    </row>
    <row r="8" spans="1:9" x14ac:dyDescent="0.25">
      <c r="A8" s="553"/>
      <c r="B8" s="553"/>
      <c r="C8" s="549" t="s">
        <v>14</v>
      </c>
      <c r="D8" s="549" t="s">
        <v>80</v>
      </c>
      <c r="E8" s="549" t="s">
        <v>10</v>
      </c>
      <c r="F8" s="549"/>
      <c r="G8" s="549"/>
      <c r="H8" s="554"/>
      <c r="I8" s="555"/>
    </row>
    <row r="9" spans="1:9" x14ac:dyDescent="0.25">
      <c r="A9" s="553"/>
      <c r="B9" s="553"/>
      <c r="C9" s="549"/>
      <c r="D9" s="549"/>
      <c r="E9" s="549"/>
      <c r="F9" s="549"/>
      <c r="G9" s="549"/>
      <c r="H9" s="554"/>
      <c r="I9" s="555"/>
    </row>
    <row r="10" spans="1:9" x14ac:dyDescent="0.25">
      <c r="A10" s="36">
        <v>1</v>
      </c>
      <c r="B10" s="36">
        <v>6</v>
      </c>
      <c r="C10" s="36" t="s">
        <v>81</v>
      </c>
      <c r="D10" s="36">
        <v>8</v>
      </c>
      <c r="E10" s="36">
        <v>9</v>
      </c>
      <c r="F10" s="36">
        <v>11</v>
      </c>
      <c r="G10" s="36">
        <v>12</v>
      </c>
      <c r="H10" s="36">
        <v>13</v>
      </c>
      <c r="I10" s="36" t="s">
        <v>82</v>
      </c>
    </row>
    <row r="11" spans="1:9" s="33" customFormat="1" x14ac:dyDescent="0.25">
      <c r="A11" s="37" t="s">
        <v>0</v>
      </c>
      <c r="B11" s="38">
        <f>B12+B14+B19</f>
        <v>6</v>
      </c>
      <c r="C11" s="38"/>
      <c r="D11" s="38"/>
      <c r="E11" s="38">
        <f t="shared" ref="E11:I11" si="0">E12+E14+E19</f>
        <v>128</v>
      </c>
      <c r="F11" s="38"/>
      <c r="G11" s="38"/>
      <c r="H11" s="39">
        <f t="shared" si="0"/>
        <v>1127.8399999999999</v>
      </c>
      <c r="I11" s="39">
        <f t="shared" si="0"/>
        <v>1394.4400000000003</v>
      </c>
    </row>
    <row r="12" spans="1:9" ht="49.5" x14ac:dyDescent="0.25">
      <c r="A12" s="364" t="s">
        <v>17</v>
      </c>
      <c r="B12" s="480">
        <f>B13</f>
        <v>1</v>
      </c>
      <c r="C12" s="480"/>
      <c r="D12" s="480"/>
      <c r="E12" s="480">
        <f t="shared" ref="E12:I12" si="1">E13</f>
        <v>16</v>
      </c>
      <c r="F12" s="480"/>
      <c r="G12" s="480"/>
      <c r="H12" s="402">
        <f t="shared" si="1"/>
        <v>205.44</v>
      </c>
      <c r="I12" s="402">
        <f t="shared" si="1"/>
        <v>253.9</v>
      </c>
    </row>
    <row r="13" spans="1:9" x14ac:dyDescent="0.25">
      <c r="A13" s="78" t="s">
        <v>35</v>
      </c>
      <c r="B13" s="76">
        <v>1</v>
      </c>
      <c r="C13" s="76">
        <f t="shared" ref="C13" si="2">D13+E13</f>
        <v>200</v>
      </c>
      <c r="D13" s="76">
        <v>184</v>
      </c>
      <c r="E13" s="76">
        <v>16</v>
      </c>
      <c r="F13" s="79">
        <v>1075</v>
      </c>
      <c r="G13" s="479">
        <f>ROUND(F13/167.42,2)</f>
        <v>6.42</v>
      </c>
      <c r="H13" s="448">
        <f t="shared" ref="H13" si="3">ROUND(E13*G13*2,2)</f>
        <v>205.44</v>
      </c>
      <c r="I13" s="448">
        <f t="shared" ref="I13" si="4">ROUND(H13*1.2359,2)</f>
        <v>253.9</v>
      </c>
    </row>
    <row r="14" spans="1:9" ht="49.5" x14ac:dyDescent="0.25">
      <c r="A14" s="481" t="s">
        <v>103</v>
      </c>
      <c r="B14" s="480">
        <f>SUM(B15:B18)</f>
        <v>4</v>
      </c>
      <c r="C14" s="480"/>
      <c r="D14" s="480"/>
      <c r="E14" s="480">
        <f t="shared" ref="E14:I14" si="5">SUM(E15:E18)</f>
        <v>88</v>
      </c>
      <c r="F14" s="480"/>
      <c r="G14" s="480"/>
      <c r="H14" s="402">
        <f t="shared" si="5"/>
        <v>814.88</v>
      </c>
      <c r="I14" s="402">
        <f t="shared" si="5"/>
        <v>1007.1200000000001</v>
      </c>
    </row>
    <row r="15" spans="1:9" x14ac:dyDescent="0.25">
      <c r="A15" s="78" t="s">
        <v>497</v>
      </c>
      <c r="B15" s="76">
        <v>1</v>
      </c>
      <c r="C15" s="76">
        <f t="shared" ref="C15:C20" si="6">D15+E15</f>
        <v>208</v>
      </c>
      <c r="D15" s="76">
        <v>184</v>
      </c>
      <c r="E15" s="81">
        <v>24</v>
      </c>
      <c r="F15" s="77">
        <v>775</v>
      </c>
      <c r="G15" s="479">
        <f t="shared" ref="G15:G20" si="7">ROUND(F15/167.42,2)</f>
        <v>4.63</v>
      </c>
      <c r="H15" s="448">
        <f t="shared" ref="H15:H18" si="8">ROUND(E15*G15*2,2)</f>
        <v>222.24</v>
      </c>
      <c r="I15" s="448">
        <f t="shared" ref="I15:I18" si="9">ROUND(H15*1.2359,2)</f>
        <v>274.67</v>
      </c>
    </row>
    <row r="16" spans="1:9" x14ac:dyDescent="0.25">
      <c r="A16" s="78" t="s">
        <v>497</v>
      </c>
      <c r="B16" s="76">
        <v>1</v>
      </c>
      <c r="C16" s="76">
        <f t="shared" si="6"/>
        <v>208</v>
      </c>
      <c r="D16" s="76">
        <v>184</v>
      </c>
      <c r="E16" s="81">
        <v>24</v>
      </c>
      <c r="F16" s="77">
        <v>775</v>
      </c>
      <c r="G16" s="479">
        <f t="shared" si="7"/>
        <v>4.63</v>
      </c>
      <c r="H16" s="448">
        <f t="shared" si="8"/>
        <v>222.24</v>
      </c>
      <c r="I16" s="448">
        <f t="shared" si="9"/>
        <v>274.67</v>
      </c>
    </row>
    <row r="17" spans="1:9" x14ac:dyDescent="0.25">
      <c r="A17" s="78" t="s">
        <v>497</v>
      </c>
      <c r="B17" s="76">
        <v>1</v>
      </c>
      <c r="C17" s="76">
        <f t="shared" si="6"/>
        <v>200</v>
      </c>
      <c r="D17" s="76">
        <v>184</v>
      </c>
      <c r="E17" s="81">
        <v>16</v>
      </c>
      <c r="F17" s="77">
        <v>775</v>
      </c>
      <c r="G17" s="479">
        <f t="shared" si="7"/>
        <v>4.63</v>
      </c>
      <c r="H17" s="448">
        <f t="shared" si="8"/>
        <v>148.16</v>
      </c>
      <c r="I17" s="448">
        <f t="shared" si="9"/>
        <v>183.11</v>
      </c>
    </row>
    <row r="18" spans="1:9" x14ac:dyDescent="0.25">
      <c r="A18" s="78" t="s">
        <v>497</v>
      </c>
      <c r="B18" s="76">
        <v>1</v>
      </c>
      <c r="C18" s="76">
        <f t="shared" si="6"/>
        <v>208</v>
      </c>
      <c r="D18" s="76">
        <v>184</v>
      </c>
      <c r="E18" s="81">
        <v>24</v>
      </c>
      <c r="F18" s="77">
        <v>775</v>
      </c>
      <c r="G18" s="479">
        <f t="shared" si="7"/>
        <v>4.63</v>
      </c>
      <c r="H18" s="479">
        <f t="shared" si="8"/>
        <v>222.24</v>
      </c>
      <c r="I18" s="448">
        <f t="shared" si="9"/>
        <v>274.67</v>
      </c>
    </row>
    <row r="19" spans="1:9" ht="39.75" customHeight="1" x14ac:dyDescent="0.25">
      <c r="A19" s="481" t="s">
        <v>19</v>
      </c>
      <c r="B19" s="480">
        <f>B20</f>
        <v>1</v>
      </c>
      <c r="C19" s="480"/>
      <c r="D19" s="480"/>
      <c r="E19" s="480">
        <f t="shared" ref="E19:I19" si="10">E20</f>
        <v>24</v>
      </c>
      <c r="F19" s="480"/>
      <c r="G19" s="480"/>
      <c r="H19" s="402">
        <f t="shared" si="10"/>
        <v>107.52</v>
      </c>
      <c r="I19" s="402">
        <f t="shared" si="10"/>
        <v>133.41999999999999</v>
      </c>
    </row>
    <row r="20" spans="1:9" x14ac:dyDescent="0.25">
      <c r="A20" s="40" t="s">
        <v>23</v>
      </c>
      <c r="B20" s="81">
        <v>1</v>
      </c>
      <c r="C20" s="76">
        <f t="shared" si="6"/>
        <v>208</v>
      </c>
      <c r="D20" s="81">
        <v>184</v>
      </c>
      <c r="E20" s="81">
        <v>24</v>
      </c>
      <c r="F20" s="79">
        <v>750</v>
      </c>
      <c r="G20" s="479">
        <f t="shared" si="7"/>
        <v>4.4800000000000004</v>
      </c>
      <c r="H20" s="448">
        <v>107.52</v>
      </c>
      <c r="I20" s="448">
        <v>133.41999999999999</v>
      </c>
    </row>
    <row r="21" spans="1:9" x14ac:dyDescent="0.25">
      <c r="F21" s="46"/>
      <c r="G21" s="46"/>
    </row>
  </sheetData>
  <mergeCells count="12">
    <mergeCell ref="H1:I1"/>
    <mergeCell ref="A2:I2"/>
    <mergeCell ref="A7:A9"/>
    <mergeCell ref="B7:B9"/>
    <mergeCell ref="C7:E7"/>
    <mergeCell ref="F7:F9"/>
    <mergeCell ref="G7:G9"/>
    <mergeCell ref="H7:H9"/>
    <mergeCell ref="I7:I9"/>
    <mergeCell ref="C8:C9"/>
    <mergeCell ref="D8:D9"/>
    <mergeCell ref="E8:E9"/>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59999389629810485"/>
  </sheetPr>
  <dimension ref="A1:I50"/>
  <sheetViews>
    <sheetView workbookViewId="0">
      <selection activeCell="O9" sqref="O9"/>
    </sheetView>
  </sheetViews>
  <sheetFormatPr defaultColWidth="9.140625" defaultRowHeight="16.5" x14ac:dyDescent="0.25"/>
  <cols>
    <col min="1" max="1" width="49.42578125" style="32" customWidth="1"/>
    <col min="2" max="2" width="15" style="32" customWidth="1"/>
    <col min="3" max="3" width="12.42578125" style="32" customWidth="1"/>
    <col min="4" max="4" width="14.7109375" style="32" customWidth="1"/>
    <col min="5" max="5" width="18.42578125" style="32" customWidth="1"/>
    <col min="6" max="6" width="15.5703125" style="32" customWidth="1"/>
    <col min="7" max="7" width="14.42578125" style="32" customWidth="1"/>
    <col min="8" max="8" width="16.28515625" style="32" customWidth="1"/>
    <col min="9" max="9" width="18.42578125" style="32" customWidth="1"/>
    <col min="10" max="16384" width="9.140625" style="32"/>
  </cols>
  <sheetData>
    <row r="1" spans="1:9" x14ac:dyDescent="0.25">
      <c r="H1" s="579" t="s">
        <v>933</v>
      </c>
      <c r="I1" s="579"/>
    </row>
    <row r="2" spans="1:9" s="33" customFormat="1" ht="39.75" customHeight="1" x14ac:dyDescent="0.25">
      <c r="A2" s="521" t="s">
        <v>13</v>
      </c>
      <c r="B2" s="521"/>
      <c r="C2" s="521"/>
      <c r="D2" s="521"/>
      <c r="E2" s="521"/>
      <c r="F2" s="521"/>
      <c r="G2" s="521"/>
      <c r="H2" s="521"/>
      <c r="I2" s="521"/>
    </row>
    <row r="4" spans="1:9" x14ac:dyDescent="0.25">
      <c r="A4" s="32" t="s">
        <v>877</v>
      </c>
    </row>
    <row r="5" spans="1:9" x14ac:dyDescent="0.25">
      <c r="A5" s="32" t="s">
        <v>857</v>
      </c>
    </row>
    <row r="6" spans="1:9" x14ac:dyDescent="0.25">
      <c r="E6" s="34"/>
      <c r="H6" s="356"/>
      <c r="I6" s="357"/>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618" t="s">
        <v>10</v>
      </c>
      <c r="F8" s="549"/>
      <c r="G8" s="549"/>
      <c r="H8" s="554"/>
      <c r="I8" s="555"/>
    </row>
    <row r="9" spans="1:9" ht="115.5" customHeight="1" x14ac:dyDescent="0.25">
      <c r="A9" s="553"/>
      <c r="B9" s="553"/>
      <c r="C9" s="548"/>
      <c r="D9" s="548"/>
      <c r="E9" s="618"/>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B12+B19+B44</f>
        <v>33</v>
      </c>
      <c r="C11" s="38"/>
      <c r="D11" s="38"/>
      <c r="E11" s="38">
        <f t="shared" ref="E11:I11" si="0">E12+E19+E44</f>
        <v>452</v>
      </c>
      <c r="F11" s="38"/>
      <c r="G11" s="38"/>
      <c r="H11" s="39">
        <f t="shared" si="0"/>
        <v>5848.5200000000013</v>
      </c>
      <c r="I11" s="39">
        <f t="shared" si="0"/>
        <v>7228.1899999999987</v>
      </c>
    </row>
    <row r="12" spans="1:9" ht="49.5" customHeight="1" x14ac:dyDescent="0.25">
      <c r="A12" s="396" t="s">
        <v>17</v>
      </c>
      <c r="B12" s="397">
        <f>SUM(B13:B18)</f>
        <v>6</v>
      </c>
      <c r="C12" s="397"/>
      <c r="D12" s="397"/>
      <c r="E12" s="397">
        <f t="shared" ref="E12:I12" si="1">SUM(E13:E18)</f>
        <v>103</v>
      </c>
      <c r="F12" s="397"/>
      <c r="G12" s="397"/>
      <c r="H12" s="398">
        <f t="shared" si="1"/>
        <v>1619.84</v>
      </c>
      <c r="I12" s="398">
        <f t="shared" si="1"/>
        <v>2001.96</v>
      </c>
    </row>
    <row r="13" spans="1:9" x14ac:dyDescent="0.25">
      <c r="A13" s="151" t="s">
        <v>256</v>
      </c>
      <c r="B13" s="152">
        <v>1</v>
      </c>
      <c r="C13" s="152">
        <f>D13+E13</f>
        <v>165</v>
      </c>
      <c r="D13" s="152">
        <v>140</v>
      </c>
      <c r="E13" s="152">
        <v>25</v>
      </c>
      <c r="F13" s="43">
        <v>1176</v>
      </c>
      <c r="G13" s="437">
        <f>ROUND(F13/D13,2)</f>
        <v>8.4</v>
      </c>
      <c r="H13" s="437">
        <f>ROUND(E13*G13*2,2)</f>
        <v>420</v>
      </c>
      <c r="I13" s="437">
        <f t="shared" ref="I13" si="2">ROUND(H13*1.2359,2)</f>
        <v>519.08000000000004</v>
      </c>
    </row>
    <row r="14" spans="1:9" x14ac:dyDescent="0.25">
      <c r="A14" s="151" t="s">
        <v>256</v>
      </c>
      <c r="B14" s="152">
        <v>1</v>
      </c>
      <c r="C14" s="152">
        <f t="shared" ref="C14:C18" si="3">D14+E14</f>
        <v>152</v>
      </c>
      <c r="D14" s="152">
        <v>140</v>
      </c>
      <c r="E14" s="152">
        <v>12</v>
      </c>
      <c r="F14" s="43">
        <v>927</v>
      </c>
      <c r="G14" s="437">
        <f t="shared" ref="G14:G18" si="4">ROUND(F14/D14,2)</f>
        <v>6.62</v>
      </c>
      <c r="H14" s="437">
        <f t="shared" ref="H14:H18" si="5">ROUND(E14*G14*2,2)</f>
        <v>158.88</v>
      </c>
      <c r="I14" s="437">
        <f>ROUND(H14*1.2359,2)</f>
        <v>196.36</v>
      </c>
    </row>
    <row r="15" spans="1:9" x14ac:dyDescent="0.25">
      <c r="A15" s="151" t="s">
        <v>84</v>
      </c>
      <c r="B15" s="152">
        <v>1</v>
      </c>
      <c r="C15" s="152">
        <f t="shared" si="3"/>
        <v>156</v>
      </c>
      <c r="D15" s="152">
        <v>140</v>
      </c>
      <c r="E15" s="152">
        <v>16</v>
      </c>
      <c r="F15" s="153">
        <v>1027</v>
      </c>
      <c r="G15" s="437">
        <f t="shared" si="4"/>
        <v>7.34</v>
      </c>
      <c r="H15" s="437">
        <f t="shared" si="5"/>
        <v>234.88</v>
      </c>
      <c r="I15" s="437">
        <f t="shared" ref="I15:I18" si="6">ROUND(H15*1.2359,2)</f>
        <v>290.29000000000002</v>
      </c>
    </row>
    <row r="16" spans="1:9" x14ac:dyDescent="0.25">
      <c r="A16" s="151" t="s">
        <v>84</v>
      </c>
      <c r="B16" s="152">
        <v>1</v>
      </c>
      <c r="C16" s="152">
        <f t="shared" si="3"/>
        <v>156</v>
      </c>
      <c r="D16" s="152">
        <v>140</v>
      </c>
      <c r="E16" s="152">
        <v>16</v>
      </c>
      <c r="F16" s="153">
        <v>1027</v>
      </c>
      <c r="G16" s="437">
        <f t="shared" si="4"/>
        <v>7.34</v>
      </c>
      <c r="H16" s="437">
        <f t="shared" si="5"/>
        <v>234.88</v>
      </c>
      <c r="I16" s="437">
        <f t="shared" si="6"/>
        <v>290.29000000000002</v>
      </c>
    </row>
    <row r="17" spans="1:9" x14ac:dyDescent="0.25">
      <c r="A17" s="151" t="s">
        <v>84</v>
      </c>
      <c r="B17" s="152">
        <v>1</v>
      </c>
      <c r="C17" s="152">
        <f t="shared" si="3"/>
        <v>166</v>
      </c>
      <c r="D17" s="152">
        <v>140</v>
      </c>
      <c r="E17" s="152">
        <v>26</v>
      </c>
      <c r="F17" s="153">
        <v>1176</v>
      </c>
      <c r="G17" s="437">
        <f t="shared" si="4"/>
        <v>8.4</v>
      </c>
      <c r="H17" s="437">
        <f t="shared" si="5"/>
        <v>436.8</v>
      </c>
      <c r="I17" s="437">
        <f t="shared" si="6"/>
        <v>539.84</v>
      </c>
    </row>
    <row r="18" spans="1:9" x14ac:dyDescent="0.25">
      <c r="A18" s="151" t="s">
        <v>84</v>
      </c>
      <c r="B18" s="152">
        <v>1</v>
      </c>
      <c r="C18" s="152">
        <f t="shared" si="3"/>
        <v>148</v>
      </c>
      <c r="D18" s="152">
        <v>140</v>
      </c>
      <c r="E18" s="152">
        <v>8</v>
      </c>
      <c r="F18" s="153">
        <v>1176</v>
      </c>
      <c r="G18" s="437">
        <f t="shared" si="4"/>
        <v>8.4</v>
      </c>
      <c r="H18" s="437">
        <f t="shared" si="5"/>
        <v>134.4</v>
      </c>
      <c r="I18" s="437">
        <f t="shared" si="6"/>
        <v>166.1</v>
      </c>
    </row>
    <row r="19" spans="1:9" ht="49.5" x14ac:dyDescent="0.25">
      <c r="A19" s="396" t="s">
        <v>18</v>
      </c>
      <c r="B19" s="397">
        <f>SUM(B20:B43)</f>
        <v>24</v>
      </c>
      <c r="C19" s="397"/>
      <c r="D19" s="397"/>
      <c r="E19" s="397">
        <f t="shared" ref="E19:I19" si="7">SUM(E20:E43)</f>
        <v>310</v>
      </c>
      <c r="F19" s="397"/>
      <c r="G19" s="397"/>
      <c r="H19" s="398">
        <f t="shared" si="7"/>
        <v>3862.6000000000013</v>
      </c>
      <c r="I19" s="398">
        <f t="shared" si="7"/>
        <v>4773.7899999999991</v>
      </c>
    </row>
    <row r="20" spans="1:9" x14ac:dyDescent="0.25">
      <c r="A20" s="151" t="s">
        <v>133</v>
      </c>
      <c r="B20" s="152">
        <v>1</v>
      </c>
      <c r="C20" s="152">
        <f>D20+E20</f>
        <v>156</v>
      </c>
      <c r="D20" s="152">
        <v>140</v>
      </c>
      <c r="E20" s="152">
        <v>16</v>
      </c>
      <c r="F20" s="43">
        <v>872</v>
      </c>
      <c r="G20" s="437">
        <f>ROUND(F20/D20,2)</f>
        <v>6.23</v>
      </c>
      <c r="H20" s="437">
        <f>ROUND(E20*G20*2,2)</f>
        <v>199.36</v>
      </c>
      <c r="I20" s="437">
        <f>ROUND(H20*1.2359,2)</f>
        <v>246.39</v>
      </c>
    </row>
    <row r="21" spans="1:9" x14ac:dyDescent="0.25">
      <c r="A21" s="151" t="s">
        <v>133</v>
      </c>
      <c r="B21" s="152">
        <v>1</v>
      </c>
      <c r="C21" s="152">
        <f t="shared" ref="C21:C43" si="8">D21+E21</f>
        <v>144</v>
      </c>
      <c r="D21" s="152">
        <v>140</v>
      </c>
      <c r="E21" s="152">
        <v>4</v>
      </c>
      <c r="F21" s="43">
        <v>872</v>
      </c>
      <c r="G21" s="437">
        <f t="shared" ref="G21:G43" si="9">ROUND(F21/D21,2)</f>
        <v>6.23</v>
      </c>
      <c r="H21" s="437">
        <f t="shared" ref="H21:H43" si="10">ROUND(E21*G21*2,2)</f>
        <v>49.84</v>
      </c>
      <c r="I21" s="437">
        <f t="shared" ref="I21:I43" si="11">ROUND(H21*1.2359,2)</f>
        <v>61.6</v>
      </c>
    </row>
    <row r="22" spans="1:9" x14ac:dyDescent="0.25">
      <c r="A22" s="151" t="s">
        <v>257</v>
      </c>
      <c r="B22" s="152">
        <v>1</v>
      </c>
      <c r="C22" s="152">
        <f t="shared" si="8"/>
        <v>151</v>
      </c>
      <c r="D22" s="152">
        <v>140</v>
      </c>
      <c r="E22" s="152">
        <v>11</v>
      </c>
      <c r="F22" s="43">
        <v>872</v>
      </c>
      <c r="G22" s="437">
        <f t="shared" si="9"/>
        <v>6.23</v>
      </c>
      <c r="H22" s="437">
        <f t="shared" si="10"/>
        <v>137.06</v>
      </c>
      <c r="I22" s="437">
        <f t="shared" si="11"/>
        <v>169.39</v>
      </c>
    </row>
    <row r="23" spans="1:9" x14ac:dyDescent="0.25">
      <c r="A23" s="151" t="s">
        <v>133</v>
      </c>
      <c r="B23" s="152">
        <v>1</v>
      </c>
      <c r="C23" s="152">
        <f t="shared" si="8"/>
        <v>148</v>
      </c>
      <c r="D23" s="152">
        <v>140</v>
      </c>
      <c r="E23" s="152">
        <v>8</v>
      </c>
      <c r="F23" s="43">
        <v>872</v>
      </c>
      <c r="G23" s="437">
        <f>ROUND(F23/D23,2)</f>
        <v>6.23</v>
      </c>
      <c r="H23" s="437">
        <f t="shared" si="10"/>
        <v>99.68</v>
      </c>
      <c r="I23" s="437">
        <f t="shared" si="11"/>
        <v>123.19</v>
      </c>
    </row>
    <row r="24" spans="1:9" x14ac:dyDescent="0.25">
      <c r="A24" s="151" t="s">
        <v>257</v>
      </c>
      <c r="B24" s="152">
        <v>1</v>
      </c>
      <c r="C24" s="152">
        <f t="shared" si="8"/>
        <v>153</v>
      </c>
      <c r="D24" s="152">
        <v>140</v>
      </c>
      <c r="E24" s="152">
        <v>13</v>
      </c>
      <c r="F24" s="43">
        <v>872</v>
      </c>
      <c r="G24" s="437">
        <f t="shared" si="9"/>
        <v>6.23</v>
      </c>
      <c r="H24" s="437">
        <f t="shared" si="10"/>
        <v>161.97999999999999</v>
      </c>
      <c r="I24" s="437">
        <f t="shared" si="11"/>
        <v>200.19</v>
      </c>
    </row>
    <row r="25" spans="1:9" x14ac:dyDescent="0.25">
      <c r="A25" s="151" t="s">
        <v>133</v>
      </c>
      <c r="B25" s="152">
        <v>1</v>
      </c>
      <c r="C25" s="152">
        <f t="shared" si="8"/>
        <v>156</v>
      </c>
      <c r="D25" s="152">
        <v>140</v>
      </c>
      <c r="E25" s="152">
        <v>16</v>
      </c>
      <c r="F25" s="43">
        <v>872</v>
      </c>
      <c r="G25" s="437">
        <f t="shared" si="9"/>
        <v>6.23</v>
      </c>
      <c r="H25" s="437">
        <f t="shared" si="10"/>
        <v>199.36</v>
      </c>
      <c r="I25" s="437">
        <f t="shared" si="11"/>
        <v>246.39</v>
      </c>
    </row>
    <row r="26" spans="1:9" x14ac:dyDescent="0.25">
      <c r="A26" s="151" t="s">
        <v>258</v>
      </c>
      <c r="B26" s="152">
        <v>1</v>
      </c>
      <c r="C26" s="152">
        <f t="shared" si="8"/>
        <v>156</v>
      </c>
      <c r="D26" s="152">
        <v>140</v>
      </c>
      <c r="E26" s="152">
        <v>16</v>
      </c>
      <c r="F26" s="43">
        <v>872</v>
      </c>
      <c r="G26" s="437">
        <f t="shared" si="9"/>
        <v>6.23</v>
      </c>
      <c r="H26" s="437">
        <f t="shared" si="10"/>
        <v>199.36</v>
      </c>
      <c r="I26" s="437">
        <f t="shared" si="11"/>
        <v>246.39</v>
      </c>
    </row>
    <row r="27" spans="1:9" x14ac:dyDescent="0.25">
      <c r="A27" s="151" t="s">
        <v>133</v>
      </c>
      <c r="B27" s="152">
        <v>1</v>
      </c>
      <c r="C27" s="152">
        <f t="shared" si="8"/>
        <v>152</v>
      </c>
      <c r="D27" s="152">
        <v>140</v>
      </c>
      <c r="E27" s="152">
        <v>12</v>
      </c>
      <c r="F27" s="43">
        <v>872</v>
      </c>
      <c r="G27" s="437">
        <f t="shared" si="9"/>
        <v>6.23</v>
      </c>
      <c r="H27" s="437">
        <f t="shared" si="10"/>
        <v>149.52000000000001</v>
      </c>
      <c r="I27" s="437">
        <f t="shared" si="11"/>
        <v>184.79</v>
      </c>
    </row>
    <row r="28" spans="1:9" x14ac:dyDescent="0.25">
      <c r="A28" s="151" t="s">
        <v>133</v>
      </c>
      <c r="B28" s="152">
        <v>1</v>
      </c>
      <c r="C28" s="152">
        <f t="shared" si="8"/>
        <v>148</v>
      </c>
      <c r="D28" s="152">
        <v>140</v>
      </c>
      <c r="E28" s="152">
        <v>8</v>
      </c>
      <c r="F28" s="43">
        <v>872</v>
      </c>
      <c r="G28" s="437">
        <f t="shared" si="9"/>
        <v>6.23</v>
      </c>
      <c r="H28" s="437">
        <f t="shared" si="10"/>
        <v>99.68</v>
      </c>
      <c r="I28" s="437">
        <f t="shared" si="11"/>
        <v>123.19</v>
      </c>
    </row>
    <row r="29" spans="1:9" x14ac:dyDescent="0.25">
      <c r="A29" s="151" t="s">
        <v>133</v>
      </c>
      <c r="B29" s="152">
        <v>1</v>
      </c>
      <c r="C29" s="152">
        <f t="shared" si="8"/>
        <v>157</v>
      </c>
      <c r="D29" s="152">
        <v>140</v>
      </c>
      <c r="E29" s="152">
        <v>17</v>
      </c>
      <c r="F29" s="43">
        <v>872</v>
      </c>
      <c r="G29" s="437">
        <f t="shared" si="9"/>
        <v>6.23</v>
      </c>
      <c r="H29" s="437">
        <f t="shared" si="10"/>
        <v>211.82</v>
      </c>
      <c r="I29" s="437">
        <f t="shared" si="11"/>
        <v>261.79000000000002</v>
      </c>
    </row>
    <row r="30" spans="1:9" x14ac:dyDescent="0.25">
      <c r="A30" s="151" t="s">
        <v>133</v>
      </c>
      <c r="B30" s="152">
        <v>1</v>
      </c>
      <c r="C30" s="152">
        <f t="shared" si="8"/>
        <v>156</v>
      </c>
      <c r="D30" s="152">
        <v>140</v>
      </c>
      <c r="E30" s="152">
        <v>16</v>
      </c>
      <c r="F30" s="43">
        <v>872</v>
      </c>
      <c r="G30" s="437">
        <f t="shared" si="9"/>
        <v>6.23</v>
      </c>
      <c r="H30" s="437">
        <f t="shared" si="10"/>
        <v>199.36</v>
      </c>
      <c r="I30" s="437">
        <f t="shared" si="11"/>
        <v>246.39</v>
      </c>
    </row>
    <row r="31" spans="1:9" x14ac:dyDescent="0.25">
      <c r="A31" s="151" t="s">
        <v>259</v>
      </c>
      <c r="B31" s="152">
        <v>1</v>
      </c>
      <c r="C31" s="152">
        <f t="shared" si="8"/>
        <v>158</v>
      </c>
      <c r="D31" s="152">
        <v>140</v>
      </c>
      <c r="E31" s="152">
        <v>18</v>
      </c>
      <c r="F31" s="43">
        <v>872</v>
      </c>
      <c r="G31" s="437">
        <f t="shared" si="9"/>
        <v>6.23</v>
      </c>
      <c r="H31" s="437">
        <f t="shared" si="10"/>
        <v>224.28</v>
      </c>
      <c r="I31" s="437">
        <f t="shared" si="11"/>
        <v>277.19</v>
      </c>
    </row>
    <row r="32" spans="1:9" x14ac:dyDescent="0.25">
      <c r="A32" s="151" t="s">
        <v>133</v>
      </c>
      <c r="B32" s="152">
        <v>1</v>
      </c>
      <c r="C32" s="152">
        <f t="shared" si="8"/>
        <v>152</v>
      </c>
      <c r="D32" s="152">
        <v>140</v>
      </c>
      <c r="E32" s="152">
        <v>12</v>
      </c>
      <c r="F32" s="43">
        <v>872</v>
      </c>
      <c r="G32" s="437">
        <f t="shared" si="9"/>
        <v>6.23</v>
      </c>
      <c r="H32" s="437">
        <f t="shared" si="10"/>
        <v>149.52000000000001</v>
      </c>
      <c r="I32" s="437">
        <f t="shared" si="11"/>
        <v>184.79</v>
      </c>
    </row>
    <row r="33" spans="1:9" x14ac:dyDescent="0.25">
      <c r="A33" s="151" t="s">
        <v>133</v>
      </c>
      <c r="B33" s="152">
        <v>1</v>
      </c>
      <c r="C33" s="152">
        <f t="shared" si="8"/>
        <v>144</v>
      </c>
      <c r="D33" s="152">
        <v>140</v>
      </c>
      <c r="E33" s="152">
        <v>4</v>
      </c>
      <c r="F33" s="43">
        <v>872</v>
      </c>
      <c r="G33" s="437">
        <f t="shared" si="9"/>
        <v>6.23</v>
      </c>
      <c r="H33" s="437">
        <f t="shared" si="10"/>
        <v>49.84</v>
      </c>
      <c r="I33" s="437">
        <f t="shared" si="11"/>
        <v>61.6</v>
      </c>
    </row>
    <row r="34" spans="1:9" x14ac:dyDescent="0.25">
      <c r="A34" s="151" t="s">
        <v>133</v>
      </c>
      <c r="B34" s="152">
        <v>1</v>
      </c>
      <c r="C34" s="152">
        <f t="shared" si="8"/>
        <v>143</v>
      </c>
      <c r="D34" s="152">
        <v>140</v>
      </c>
      <c r="E34" s="152">
        <v>3</v>
      </c>
      <c r="F34" s="43">
        <v>872</v>
      </c>
      <c r="G34" s="437">
        <f t="shared" si="9"/>
        <v>6.23</v>
      </c>
      <c r="H34" s="437">
        <f t="shared" si="10"/>
        <v>37.380000000000003</v>
      </c>
      <c r="I34" s="437">
        <f t="shared" si="11"/>
        <v>46.2</v>
      </c>
    </row>
    <row r="35" spans="1:9" x14ac:dyDescent="0.25">
      <c r="A35" s="151" t="s">
        <v>133</v>
      </c>
      <c r="B35" s="152">
        <v>1</v>
      </c>
      <c r="C35" s="152">
        <f t="shared" si="8"/>
        <v>156</v>
      </c>
      <c r="D35" s="152">
        <v>140</v>
      </c>
      <c r="E35" s="152">
        <v>16</v>
      </c>
      <c r="F35" s="43">
        <v>872</v>
      </c>
      <c r="G35" s="437">
        <f t="shared" si="9"/>
        <v>6.23</v>
      </c>
      <c r="H35" s="437">
        <f t="shared" si="10"/>
        <v>199.36</v>
      </c>
      <c r="I35" s="437">
        <f t="shared" si="11"/>
        <v>246.39</v>
      </c>
    </row>
    <row r="36" spans="1:9" x14ac:dyDescent="0.25">
      <c r="A36" s="151" t="s">
        <v>257</v>
      </c>
      <c r="B36" s="152">
        <v>1</v>
      </c>
      <c r="C36" s="152">
        <f t="shared" si="8"/>
        <v>152</v>
      </c>
      <c r="D36" s="152">
        <v>140</v>
      </c>
      <c r="E36" s="152">
        <v>12</v>
      </c>
      <c r="F36" s="43">
        <v>872</v>
      </c>
      <c r="G36" s="437">
        <f t="shared" si="9"/>
        <v>6.23</v>
      </c>
      <c r="H36" s="437">
        <f t="shared" si="10"/>
        <v>149.52000000000001</v>
      </c>
      <c r="I36" s="437">
        <f t="shared" si="11"/>
        <v>184.79</v>
      </c>
    </row>
    <row r="37" spans="1:9" x14ac:dyDescent="0.25">
      <c r="A37" s="151" t="s">
        <v>133</v>
      </c>
      <c r="B37" s="152">
        <v>1</v>
      </c>
      <c r="C37" s="152">
        <f t="shared" si="8"/>
        <v>156</v>
      </c>
      <c r="D37" s="152">
        <v>140</v>
      </c>
      <c r="E37" s="152">
        <v>16</v>
      </c>
      <c r="F37" s="43">
        <v>872</v>
      </c>
      <c r="G37" s="437">
        <f t="shared" si="9"/>
        <v>6.23</v>
      </c>
      <c r="H37" s="437">
        <f t="shared" si="10"/>
        <v>199.36</v>
      </c>
      <c r="I37" s="437">
        <f t="shared" si="11"/>
        <v>246.39</v>
      </c>
    </row>
    <row r="38" spans="1:9" x14ac:dyDescent="0.25">
      <c r="A38" s="151" t="s">
        <v>133</v>
      </c>
      <c r="B38" s="152">
        <v>1</v>
      </c>
      <c r="C38" s="152">
        <f t="shared" si="8"/>
        <v>156</v>
      </c>
      <c r="D38" s="152">
        <v>140</v>
      </c>
      <c r="E38" s="152">
        <v>16</v>
      </c>
      <c r="F38" s="43">
        <v>872</v>
      </c>
      <c r="G38" s="437">
        <f t="shared" si="9"/>
        <v>6.23</v>
      </c>
      <c r="H38" s="437">
        <f t="shared" si="10"/>
        <v>199.36</v>
      </c>
      <c r="I38" s="437">
        <f t="shared" si="11"/>
        <v>246.39</v>
      </c>
    </row>
    <row r="39" spans="1:9" x14ac:dyDescent="0.25">
      <c r="A39" s="151" t="s">
        <v>133</v>
      </c>
      <c r="B39" s="152">
        <v>1</v>
      </c>
      <c r="C39" s="152">
        <f t="shared" si="8"/>
        <v>159</v>
      </c>
      <c r="D39" s="152">
        <v>140</v>
      </c>
      <c r="E39" s="152">
        <v>19</v>
      </c>
      <c r="F39" s="43">
        <v>872</v>
      </c>
      <c r="G39" s="437">
        <f t="shared" si="9"/>
        <v>6.23</v>
      </c>
      <c r="H39" s="437">
        <f t="shared" si="10"/>
        <v>236.74</v>
      </c>
      <c r="I39" s="437">
        <f t="shared" si="11"/>
        <v>292.58999999999997</v>
      </c>
    </row>
    <row r="40" spans="1:9" x14ac:dyDescent="0.25">
      <c r="A40" s="151" t="s">
        <v>133</v>
      </c>
      <c r="B40" s="152">
        <v>1</v>
      </c>
      <c r="C40" s="152">
        <f t="shared" si="8"/>
        <v>166</v>
      </c>
      <c r="D40" s="152">
        <v>140</v>
      </c>
      <c r="E40" s="152">
        <v>26</v>
      </c>
      <c r="F40" s="43">
        <v>872</v>
      </c>
      <c r="G40" s="437">
        <f t="shared" si="9"/>
        <v>6.23</v>
      </c>
      <c r="H40" s="437">
        <f t="shared" si="10"/>
        <v>323.95999999999998</v>
      </c>
      <c r="I40" s="437">
        <f t="shared" si="11"/>
        <v>400.38</v>
      </c>
    </row>
    <row r="41" spans="1:9" x14ac:dyDescent="0.25">
      <c r="A41" s="151" t="s">
        <v>133</v>
      </c>
      <c r="B41" s="152">
        <v>1</v>
      </c>
      <c r="C41" s="152">
        <f t="shared" si="8"/>
        <v>144</v>
      </c>
      <c r="D41" s="152">
        <v>140</v>
      </c>
      <c r="E41" s="152">
        <v>4</v>
      </c>
      <c r="F41" s="43">
        <v>872</v>
      </c>
      <c r="G41" s="437">
        <f t="shared" si="9"/>
        <v>6.23</v>
      </c>
      <c r="H41" s="437">
        <f t="shared" si="10"/>
        <v>49.84</v>
      </c>
      <c r="I41" s="437">
        <f t="shared" si="11"/>
        <v>61.6</v>
      </c>
    </row>
    <row r="42" spans="1:9" x14ac:dyDescent="0.25">
      <c r="A42" s="151" t="s">
        <v>133</v>
      </c>
      <c r="B42" s="152">
        <v>1</v>
      </c>
      <c r="C42" s="152">
        <f t="shared" si="8"/>
        <v>152</v>
      </c>
      <c r="D42" s="152">
        <v>140</v>
      </c>
      <c r="E42" s="152">
        <v>12</v>
      </c>
      <c r="F42" s="43">
        <v>872</v>
      </c>
      <c r="G42" s="437">
        <f t="shared" si="9"/>
        <v>6.23</v>
      </c>
      <c r="H42" s="437">
        <f t="shared" si="10"/>
        <v>149.52000000000001</v>
      </c>
      <c r="I42" s="437">
        <f t="shared" si="11"/>
        <v>184.79</v>
      </c>
    </row>
    <row r="43" spans="1:9" x14ac:dyDescent="0.25">
      <c r="A43" s="151" t="s">
        <v>133</v>
      </c>
      <c r="B43" s="152">
        <v>1</v>
      </c>
      <c r="C43" s="152">
        <f t="shared" si="8"/>
        <v>155</v>
      </c>
      <c r="D43" s="152">
        <v>140</v>
      </c>
      <c r="E43" s="152">
        <v>15</v>
      </c>
      <c r="F43" s="43">
        <v>872</v>
      </c>
      <c r="G43" s="437">
        <f t="shared" si="9"/>
        <v>6.23</v>
      </c>
      <c r="H43" s="437">
        <f t="shared" si="10"/>
        <v>186.9</v>
      </c>
      <c r="I43" s="437">
        <f t="shared" si="11"/>
        <v>230.99</v>
      </c>
    </row>
    <row r="44" spans="1:9" ht="36" customHeight="1" x14ac:dyDescent="0.25">
      <c r="A44" s="396" t="s">
        <v>19</v>
      </c>
      <c r="B44" s="397">
        <f>SUM(B45:B47)</f>
        <v>3</v>
      </c>
      <c r="C44" s="397"/>
      <c r="D44" s="397"/>
      <c r="E44" s="397">
        <f t="shared" ref="E44:I44" si="12">SUM(E45:E47)</f>
        <v>39</v>
      </c>
      <c r="F44" s="397"/>
      <c r="G44" s="397"/>
      <c r="H44" s="398">
        <f t="shared" si="12"/>
        <v>366.08000000000004</v>
      </c>
      <c r="I44" s="398">
        <f t="shared" si="12"/>
        <v>452.44</v>
      </c>
    </row>
    <row r="45" spans="1:9" x14ac:dyDescent="0.25">
      <c r="A45" s="151" t="s">
        <v>134</v>
      </c>
      <c r="B45" s="152">
        <v>1</v>
      </c>
      <c r="C45" s="152">
        <f>D45+E45</f>
        <v>169</v>
      </c>
      <c r="D45" s="152">
        <v>140</v>
      </c>
      <c r="E45" s="152">
        <v>29</v>
      </c>
      <c r="F45" s="43">
        <v>650</v>
      </c>
      <c r="G45" s="437">
        <f>ROUND(F45/D45,2)</f>
        <v>4.6399999999999997</v>
      </c>
      <c r="H45" s="437">
        <f>ROUND(E45*G45*2,2)</f>
        <v>269.12</v>
      </c>
      <c r="I45" s="437">
        <f>ROUND(H45*1.2359,2)</f>
        <v>332.61</v>
      </c>
    </row>
    <row r="46" spans="1:9" x14ac:dyDescent="0.25">
      <c r="A46" s="151" t="s">
        <v>134</v>
      </c>
      <c r="B46" s="152">
        <v>1</v>
      </c>
      <c r="C46" s="152">
        <f t="shared" ref="C46:C47" si="13">D46+E46</f>
        <v>148</v>
      </c>
      <c r="D46" s="152">
        <v>140</v>
      </c>
      <c r="E46" s="152">
        <v>8</v>
      </c>
      <c r="F46" s="43">
        <v>650</v>
      </c>
      <c r="G46" s="437">
        <f t="shared" ref="G46:G47" si="14">ROUND(F46/D46,2)</f>
        <v>4.6399999999999997</v>
      </c>
      <c r="H46" s="437">
        <f t="shared" ref="H46:H47" si="15">ROUND(E46*G46*2,2)</f>
        <v>74.239999999999995</v>
      </c>
      <c r="I46" s="437">
        <f t="shared" ref="I46:I47" si="16">ROUND(H46*1.2359,2)</f>
        <v>91.75</v>
      </c>
    </row>
    <row r="47" spans="1:9" x14ac:dyDescent="0.25">
      <c r="A47" s="151" t="s">
        <v>260</v>
      </c>
      <c r="B47" s="152">
        <v>1</v>
      </c>
      <c r="C47" s="152">
        <f t="shared" si="13"/>
        <v>142</v>
      </c>
      <c r="D47" s="152">
        <v>140</v>
      </c>
      <c r="E47" s="152">
        <v>2</v>
      </c>
      <c r="F47" s="43">
        <v>795</v>
      </c>
      <c r="G47" s="437">
        <f t="shared" si="14"/>
        <v>5.68</v>
      </c>
      <c r="H47" s="437">
        <f t="shared" si="15"/>
        <v>22.72</v>
      </c>
      <c r="I47" s="437">
        <f t="shared" si="16"/>
        <v>28.08</v>
      </c>
    </row>
    <row r="48" spans="1:9" ht="18" customHeight="1" x14ac:dyDescent="0.25">
      <c r="A48" s="48"/>
      <c r="B48" s="49"/>
      <c r="C48" s="49"/>
      <c r="D48" s="48"/>
      <c r="E48" s="48"/>
      <c r="F48" s="48"/>
      <c r="G48" s="48"/>
      <c r="H48" s="48"/>
      <c r="I48" s="48"/>
    </row>
    <row r="49" spans="1:9" ht="18" customHeight="1" x14ac:dyDescent="0.25">
      <c r="A49" s="483" t="s">
        <v>878</v>
      </c>
      <c r="C49" s="482"/>
      <c r="D49" s="484"/>
      <c r="E49" s="485"/>
      <c r="F49" s="48"/>
      <c r="G49" s="48"/>
      <c r="H49" s="48"/>
      <c r="I49" s="48"/>
    </row>
    <row r="50" spans="1:9" ht="28.5" customHeight="1" x14ac:dyDescent="0.25">
      <c r="A50" s="48"/>
      <c r="B50" s="49"/>
      <c r="C50" s="49"/>
      <c r="D50" s="48"/>
      <c r="E50" s="48"/>
      <c r="F50" s="48"/>
      <c r="G50" s="48"/>
      <c r="H50" s="48"/>
      <c r="I50" s="48"/>
    </row>
  </sheetData>
  <mergeCells count="12">
    <mergeCell ref="H1:I1"/>
    <mergeCell ref="A2:I2"/>
    <mergeCell ref="A7:A9"/>
    <mergeCell ref="B7:B9"/>
    <mergeCell ref="C7:E7"/>
    <mergeCell ref="F7:F9"/>
    <mergeCell ref="G7:G9"/>
    <mergeCell ref="H7:H9"/>
    <mergeCell ref="I7:I9"/>
    <mergeCell ref="C8:C9"/>
    <mergeCell ref="D8:D9"/>
    <mergeCell ref="E8:E9"/>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59999389629810485"/>
    <pageSetUpPr fitToPage="1"/>
  </sheetPr>
  <dimension ref="A1:I33"/>
  <sheetViews>
    <sheetView topLeftCell="A4" zoomScale="90" zoomScaleNormal="90" workbookViewId="0">
      <selection activeCell="I25" sqref="I25"/>
    </sheetView>
  </sheetViews>
  <sheetFormatPr defaultColWidth="9.140625" defaultRowHeight="16.5" x14ac:dyDescent="0.25"/>
  <cols>
    <col min="1" max="1" width="38" style="32" customWidth="1"/>
    <col min="2" max="2" width="15" style="32" customWidth="1"/>
    <col min="3" max="3" width="12.42578125" style="32" customWidth="1"/>
    <col min="4" max="4" width="14.7109375" style="32" customWidth="1"/>
    <col min="5" max="5" width="18.42578125" style="32" customWidth="1"/>
    <col min="6" max="6" width="15.5703125" style="32" customWidth="1"/>
    <col min="7" max="7" width="14.42578125" style="32" customWidth="1"/>
    <col min="8" max="8" width="16.28515625" style="32" customWidth="1"/>
    <col min="9" max="9" width="18.42578125" style="32" customWidth="1"/>
    <col min="10" max="16384" width="9.140625" style="32"/>
  </cols>
  <sheetData>
    <row r="1" spans="1:9" x14ac:dyDescent="0.25">
      <c r="H1" s="579"/>
      <c r="I1" s="579"/>
    </row>
    <row r="2" spans="1:9" s="33" customFormat="1" ht="39.75" customHeight="1" x14ac:dyDescent="0.25">
      <c r="A2" s="521" t="s">
        <v>13</v>
      </c>
      <c r="B2" s="521"/>
      <c r="C2" s="521"/>
      <c r="D2" s="521"/>
      <c r="E2" s="521"/>
      <c r="F2" s="521"/>
      <c r="G2" s="521"/>
      <c r="H2" s="521"/>
      <c r="I2" s="521"/>
    </row>
    <row r="4" spans="1:9" x14ac:dyDescent="0.25">
      <c r="A4" s="32" t="s">
        <v>879</v>
      </c>
      <c r="H4" s="602" t="s">
        <v>934</v>
      </c>
      <c r="I4" s="602"/>
    </row>
    <row r="5" spans="1:9" x14ac:dyDescent="0.25">
      <c r="A5" s="32" t="s">
        <v>880</v>
      </c>
    </row>
    <row r="6" spans="1:9" x14ac:dyDescent="0.25">
      <c r="E6" s="34"/>
      <c r="F6" s="357"/>
      <c r="G6" s="357"/>
      <c r="H6" s="356"/>
      <c r="I6" s="357"/>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618" t="s">
        <v>10</v>
      </c>
      <c r="F8" s="549"/>
      <c r="G8" s="549"/>
      <c r="H8" s="554"/>
      <c r="I8" s="555"/>
    </row>
    <row r="9" spans="1:9" ht="115.5" customHeight="1" x14ac:dyDescent="0.25">
      <c r="A9" s="553"/>
      <c r="B9" s="553"/>
      <c r="C9" s="548"/>
      <c r="D9" s="548"/>
      <c r="E9" s="618"/>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B12+B15+B18+B29</f>
        <v>16</v>
      </c>
      <c r="C11" s="38"/>
      <c r="D11" s="38"/>
      <c r="E11" s="38">
        <f t="shared" ref="E11:I11" si="0">E12+E15+E18+E29</f>
        <v>135</v>
      </c>
      <c r="F11" s="38"/>
      <c r="G11" s="38"/>
      <c r="H11" s="39">
        <f t="shared" si="0"/>
        <v>1857.5</v>
      </c>
      <c r="I11" s="39">
        <f t="shared" si="0"/>
        <v>2295.66</v>
      </c>
    </row>
    <row r="12" spans="1:9" ht="37.5" customHeight="1" x14ac:dyDescent="0.25">
      <c r="A12" s="396" t="s">
        <v>16</v>
      </c>
      <c r="B12" s="397">
        <f>SUM(B13:B14)</f>
        <v>2</v>
      </c>
      <c r="C12" s="397"/>
      <c r="D12" s="397"/>
      <c r="E12" s="397">
        <f t="shared" ref="E12:I12" si="1">SUM(E13:E14)</f>
        <v>5</v>
      </c>
      <c r="F12" s="397"/>
      <c r="G12" s="397"/>
      <c r="H12" s="397">
        <f t="shared" si="1"/>
        <v>123.18</v>
      </c>
      <c r="I12" s="397">
        <f t="shared" si="1"/>
        <v>152.24</v>
      </c>
    </row>
    <row r="13" spans="1:9" ht="18.75" customHeight="1" x14ac:dyDescent="0.25">
      <c r="A13" s="151" t="s">
        <v>254</v>
      </c>
      <c r="B13" s="152">
        <v>1</v>
      </c>
      <c r="C13" s="152">
        <f>D13+E13</f>
        <v>141</v>
      </c>
      <c r="D13" s="152">
        <v>140</v>
      </c>
      <c r="E13" s="152">
        <v>1</v>
      </c>
      <c r="F13" s="43">
        <v>1925</v>
      </c>
      <c r="G13" s="437">
        <f>ROUND(F13/D13,2)</f>
        <v>13.75</v>
      </c>
      <c r="H13" s="437">
        <f>ROUND(E13*G13*2,2)</f>
        <v>27.5</v>
      </c>
      <c r="I13" s="448">
        <f>ROUND(H13*1.2359,2)</f>
        <v>33.99</v>
      </c>
    </row>
    <row r="14" spans="1:9" ht="18.75" customHeight="1" x14ac:dyDescent="0.25">
      <c r="A14" s="151" t="s">
        <v>255</v>
      </c>
      <c r="B14" s="152">
        <v>1</v>
      </c>
      <c r="C14" s="152">
        <f>D14+E14</f>
        <v>144</v>
      </c>
      <c r="D14" s="152">
        <v>140</v>
      </c>
      <c r="E14" s="152">
        <v>4</v>
      </c>
      <c r="F14" s="43">
        <v>1675</v>
      </c>
      <c r="G14" s="437">
        <f>ROUND(F14/D14,2)</f>
        <v>11.96</v>
      </c>
      <c r="H14" s="437">
        <f>ROUND(E14*G14*2,2)</f>
        <v>95.68</v>
      </c>
      <c r="I14" s="448">
        <f t="shared" ref="I14" si="2">ROUND(H14*1.2359,2)</f>
        <v>118.25</v>
      </c>
    </row>
    <row r="15" spans="1:9" ht="49.5" customHeight="1" x14ac:dyDescent="0.25">
      <c r="A15" s="396" t="s">
        <v>17</v>
      </c>
      <c r="B15" s="397">
        <f>SUM(B16:B17)</f>
        <v>2</v>
      </c>
      <c r="C15" s="397"/>
      <c r="D15" s="397"/>
      <c r="E15" s="397">
        <f t="shared" ref="E15:I15" si="3">SUM(E16:E17)</f>
        <v>20</v>
      </c>
      <c r="F15" s="397"/>
      <c r="G15" s="397"/>
      <c r="H15" s="397">
        <f t="shared" si="3"/>
        <v>297.60000000000002</v>
      </c>
      <c r="I15" s="397">
        <f t="shared" si="3"/>
        <v>367.79999999999995</v>
      </c>
    </row>
    <row r="16" spans="1:9" x14ac:dyDescent="0.25">
      <c r="A16" s="151" t="s">
        <v>84</v>
      </c>
      <c r="B16" s="152">
        <v>1</v>
      </c>
      <c r="C16" s="152">
        <f>D16+E16</f>
        <v>150</v>
      </c>
      <c r="D16" s="152">
        <v>140</v>
      </c>
      <c r="E16" s="152">
        <v>10</v>
      </c>
      <c r="F16" s="43">
        <v>1176</v>
      </c>
      <c r="G16" s="437">
        <f>ROUND(F16/D16,2)</f>
        <v>8.4</v>
      </c>
      <c r="H16" s="437">
        <f>ROUND(E16*G16*2,2)</f>
        <v>168</v>
      </c>
      <c r="I16" s="448">
        <f t="shared" ref="I16:I17" si="4">ROUND(H16*1.2359,2)</f>
        <v>207.63</v>
      </c>
    </row>
    <row r="17" spans="1:9" x14ac:dyDescent="0.25">
      <c r="A17" s="151" t="s">
        <v>84</v>
      </c>
      <c r="B17" s="152">
        <v>1</v>
      </c>
      <c r="C17" s="152">
        <f t="shared" ref="C17" si="5">D17+E17</f>
        <v>150</v>
      </c>
      <c r="D17" s="152">
        <v>140</v>
      </c>
      <c r="E17" s="152">
        <v>10</v>
      </c>
      <c r="F17" s="43">
        <v>907</v>
      </c>
      <c r="G17" s="437">
        <f t="shared" ref="G17" si="6">ROUND(F17/D17,2)</f>
        <v>6.48</v>
      </c>
      <c r="H17" s="437">
        <f t="shared" ref="H17" si="7">ROUND(E17*G17*2,2)</f>
        <v>129.6</v>
      </c>
      <c r="I17" s="448">
        <f t="shared" si="4"/>
        <v>160.16999999999999</v>
      </c>
    </row>
    <row r="18" spans="1:9" ht="64.5" customHeight="1" x14ac:dyDescent="0.25">
      <c r="A18" s="396" t="s">
        <v>18</v>
      </c>
      <c r="B18" s="397">
        <f>SUM(B19:B28)</f>
        <v>10</v>
      </c>
      <c r="C18" s="397"/>
      <c r="D18" s="397"/>
      <c r="E18" s="397">
        <f t="shared" ref="E18:I18" si="8">SUM(E19:E28)</f>
        <v>100</v>
      </c>
      <c r="F18" s="397"/>
      <c r="G18" s="397"/>
      <c r="H18" s="397">
        <f t="shared" si="8"/>
        <v>1246</v>
      </c>
      <c r="I18" s="397">
        <f t="shared" si="8"/>
        <v>1539.9</v>
      </c>
    </row>
    <row r="19" spans="1:9" x14ac:dyDescent="0.25">
      <c r="A19" s="206" t="s">
        <v>133</v>
      </c>
      <c r="B19" s="152">
        <v>1</v>
      </c>
      <c r="C19" s="152">
        <f>D19+E19</f>
        <v>150</v>
      </c>
      <c r="D19" s="152">
        <v>140</v>
      </c>
      <c r="E19" s="152">
        <v>10</v>
      </c>
      <c r="F19" s="43">
        <v>872</v>
      </c>
      <c r="G19" s="437">
        <f>ROUND(F19/D19,2)</f>
        <v>6.23</v>
      </c>
      <c r="H19" s="437">
        <f>ROUND(E19*G19*2,2)</f>
        <v>124.6</v>
      </c>
      <c r="I19" s="448">
        <f>ROUND(H19*1.2359,2)</f>
        <v>153.99</v>
      </c>
    </row>
    <row r="20" spans="1:9" x14ac:dyDescent="0.25">
      <c r="A20" s="206" t="s">
        <v>133</v>
      </c>
      <c r="B20" s="152">
        <v>1</v>
      </c>
      <c r="C20" s="152">
        <f t="shared" ref="C20:C28" si="9">D20+E20</f>
        <v>150</v>
      </c>
      <c r="D20" s="152">
        <v>140</v>
      </c>
      <c r="E20" s="152">
        <v>10</v>
      </c>
      <c r="F20" s="43">
        <v>872</v>
      </c>
      <c r="G20" s="437">
        <f t="shared" ref="G20:G28" si="10">ROUND(F20/D20,2)</f>
        <v>6.23</v>
      </c>
      <c r="H20" s="437">
        <f t="shared" ref="H20:H28" si="11">ROUND(E20*G20*2,2)</f>
        <v>124.6</v>
      </c>
      <c r="I20" s="448">
        <f t="shared" ref="I20:I28" si="12">ROUND(H20*1.2359,2)</f>
        <v>153.99</v>
      </c>
    </row>
    <row r="21" spans="1:9" x14ac:dyDescent="0.25">
      <c r="A21" s="206" t="s">
        <v>133</v>
      </c>
      <c r="B21" s="152">
        <v>1</v>
      </c>
      <c r="C21" s="152">
        <f t="shared" si="9"/>
        <v>150</v>
      </c>
      <c r="D21" s="152">
        <v>140</v>
      </c>
      <c r="E21" s="152">
        <v>10</v>
      </c>
      <c r="F21" s="43">
        <v>872</v>
      </c>
      <c r="G21" s="437">
        <f t="shared" si="10"/>
        <v>6.23</v>
      </c>
      <c r="H21" s="437">
        <f t="shared" si="11"/>
        <v>124.6</v>
      </c>
      <c r="I21" s="448">
        <f t="shared" si="12"/>
        <v>153.99</v>
      </c>
    </row>
    <row r="22" spans="1:9" x14ac:dyDescent="0.25">
      <c r="A22" s="206" t="s">
        <v>257</v>
      </c>
      <c r="B22" s="152">
        <v>1</v>
      </c>
      <c r="C22" s="152">
        <f t="shared" si="9"/>
        <v>150</v>
      </c>
      <c r="D22" s="152">
        <v>140</v>
      </c>
      <c r="E22" s="152">
        <v>10</v>
      </c>
      <c r="F22" s="43">
        <v>872</v>
      </c>
      <c r="G22" s="437">
        <f t="shared" si="10"/>
        <v>6.23</v>
      </c>
      <c r="H22" s="437">
        <f t="shared" si="11"/>
        <v>124.6</v>
      </c>
      <c r="I22" s="448">
        <f t="shared" si="12"/>
        <v>153.99</v>
      </c>
    </row>
    <row r="23" spans="1:9" x14ac:dyDescent="0.25">
      <c r="A23" s="206" t="s">
        <v>133</v>
      </c>
      <c r="B23" s="152">
        <v>1</v>
      </c>
      <c r="C23" s="152">
        <f t="shared" si="9"/>
        <v>150</v>
      </c>
      <c r="D23" s="152">
        <v>140</v>
      </c>
      <c r="E23" s="152">
        <v>10</v>
      </c>
      <c r="F23" s="43">
        <v>872</v>
      </c>
      <c r="G23" s="437">
        <f t="shared" si="10"/>
        <v>6.23</v>
      </c>
      <c r="H23" s="437">
        <f t="shared" si="11"/>
        <v>124.6</v>
      </c>
      <c r="I23" s="448">
        <f t="shared" si="12"/>
        <v>153.99</v>
      </c>
    </row>
    <row r="24" spans="1:9" x14ac:dyDescent="0.25">
      <c r="A24" s="206" t="s">
        <v>133</v>
      </c>
      <c r="B24" s="152">
        <v>1</v>
      </c>
      <c r="C24" s="152">
        <f t="shared" si="9"/>
        <v>150</v>
      </c>
      <c r="D24" s="152">
        <v>140</v>
      </c>
      <c r="E24" s="152">
        <v>10</v>
      </c>
      <c r="F24" s="43">
        <v>872</v>
      </c>
      <c r="G24" s="437">
        <f t="shared" si="10"/>
        <v>6.23</v>
      </c>
      <c r="H24" s="437">
        <f t="shared" si="11"/>
        <v>124.6</v>
      </c>
      <c r="I24" s="448">
        <f t="shared" si="12"/>
        <v>153.99</v>
      </c>
    </row>
    <row r="25" spans="1:9" x14ac:dyDescent="0.25">
      <c r="A25" s="206" t="s">
        <v>133</v>
      </c>
      <c r="B25" s="152">
        <v>1</v>
      </c>
      <c r="C25" s="152">
        <f t="shared" si="9"/>
        <v>150</v>
      </c>
      <c r="D25" s="152">
        <v>140</v>
      </c>
      <c r="E25" s="152">
        <v>10</v>
      </c>
      <c r="F25" s="43">
        <v>872</v>
      </c>
      <c r="G25" s="437">
        <f t="shared" si="10"/>
        <v>6.23</v>
      </c>
      <c r="H25" s="437">
        <f t="shared" si="11"/>
        <v>124.6</v>
      </c>
      <c r="I25" s="448">
        <f t="shared" si="12"/>
        <v>153.99</v>
      </c>
    </row>
    <row r="26" spans="1:9" x14ac:dyDescent="0.25">
      <c r="A26" s="206" t="s">
        <v>133</v>
      </c>
      <c r="B26" s="152">
        <v>1</v>
      </c>
      <c r="C26" s="152">
        <f t="shared" si="9"/>
        <v>150</v>
      </c>
      <c r="D26" s="152">
        <v>140</v>
      </c>
      <c r="E26" s="152">
        <v>10</v>
      </c>
      <c r="F26" s="43">
        <v>872</v>
      </c>
      <c r="G26" s="437">
        <f t="shared" si="10"/>
        <v>6.23</v>
      </c>
      <c r="H26" s="437">
        <f t="shared" si="11"/>
        <v>124.6</v>
      </c>
      <c r="I26" s="448">
        <f t="shared" si="12"/>
        <v>153.99</v>
      </c>
    </row>
    <row r="27" spans="1:9" x14ac:dyDescent="0.25">
      <c r="A27" s="206" t="s">
        <v>133</v>
      </c>
      <c r="B27" s="152">
        <v>1</v>
      </c>
      <c r="C27" s="152">
        <f t="shared" si="9"/>
        <v>150</v>
      </c>
      <c r="D27" s="152">
        <v>140</v>
      </c>
      <c r="E27" s="152">
        <v>10</v>
      </c>
      <c r="F27" s="43">
        <v>872</v>
      </c>
      <c r="G27" s="437">
        <f t="shared" si="10"/>
        <v>6.23</v>
      </c>
      <c r="H27" s="437">
        <f t="shared" si="11"/>
        <v>124.6</v>
      </c>
      <c r="I27" s="448">
        <f t="shared" si="12"/>
        <v>153.99</v>
      </c>
    </row>
    <row r="28" spans="1:9" x14ac:dyDescent="0.25">
      <c r="A28" s="206" t="s">
        <v>133</v>
      </c>
      <c r="B28" s="152">
        <v>1</v>
      </c>
      <c r="C28" s="152">
        <f t="shared" si="9"/>
        <v>150</v>
      </c>
      <c r="D28" s="152">
        <v>140</v>
      </c>
      <c r="E28" s="152">
        <v>10</v>
      </c>
      <c r="F28" s="43">
        <v>872</v>
      </c>
      <c r="G28" s="437">
        <f t="shared" si="10"/>
        <v>6.23</v>
      </c>
      <c r="H28" s="437">
        <f t="shared" si="11"/>
        <v>124.6</v>
      </c>
      <c r="I28" s="448">
        <f t="shared" si="12"/>
        <v>153.99</v>
      </c>
    </row>
    <row r="29" spans="1:9" ht="49.5" x14ac:dyDescent="0.25">
      <c r="A29" s="396" t="s">
        <v>19</v>
      </c>
      <c r="B29" s="397">
        <f>SUM(B30:B31)</f>
        <v>2</v>
      </c>
      <c r="C29" s="397"/>
      <c r="D29" s="397"/>
      <c r="E29" s="397">
        <f t="shared" ref="E29:I29" si="13">SUM(E30:E31)</f>
        <v>10</v>
      </c>
      <c r="F29" s="397"/>
      <c r="G29" s="397"/>
      <c r="H29" s="397">
        <f t="shared" si="13"/>
        <v>190.72</v>
      </c>
      <c r="I29" s="397">
        <f t="shared" si="13"/>
        <v>235.71999999999997</v>
      </c>
    </row>
    <row r="30" spans="1:9" x14ac:dyDescent="0.25">
      <c r="A30" s="151" t="s">
        <v>587</v>
      </c>
      <c r="B30" s="152">
        <v>1</v>
      </c>
      <c r="C30" s="152">
        <f t="shared" ref="C30:C31" si="14">D30+E30</f>
        <v>144</v>
      </c>
      <c r="D30" s="152">
        <v>140</v>
      </c>
      <c r="E30" s="152">
        <v>4</v>
      </c>
      <c r="F30" s="43">
        <v>712</v>
      </c>
      <c r="G30" s="437">
        <f t="shared" ref="G30:G31" si="15">ROUND(F30/D30,2)</f>
        <v>5.09</v>
      </c>
      <c r="H30" s="437">
        <f t="shared" ref="H30:H31" si="16">ROUND(E30*G30*2,2)</f>
        <v>40.72</v>
      </c>
      <c r="I30" s="448">
        <f t="shared" ref="I30:I31" si="17">ROUND(H30*1.2359,2)</f>
        <v>50.33</v>
      </c>
    </row>
    <row r="31" spans="1:9" x14ac:dyDescent="0.25">
      <c r="A31" s="151" t="s">
        <v>261</v>
      </c>
      <c r="B31" s="152">
        <v>1</v>
      </c>
      <c r="C31" s="152">
        <f t="shared" si="14"/>
        <v>146</v>
      </c>
      <c r="D31" s="152">
        <v>140</v>
      </c>
      <c r="E31" s="152">
        <v>6</v>
      </c>
      <c r="F31" s="43">
        <v>1750</v>
      </c>
      <c r="G31" s="437">
        <f t="shared" si="15"/>
        <v>12.5</v>
      </c>
      <c r="H31" s="437">
        <f t="shared" si="16"/>
        <v>150</v>
      </c>
      <c r="I31" s="448">
        <f t="shared" si="17"/>
        <v>185.39</v>
      </c>
    </row>
    <row r="33" spans="1:1" x14ac:dyDescent="0.25">
      <c r="A33" s="483" t="s">
        <v>878</v>
      </c>
    </row>
  </sheetData>
  <mergeCells count="13">
    <mergeCell ref="H1:I1"/>
    <mergeCell ref="A2:I2"/>
    <mergeCell ref="A7:A9"/>
    <mergeCell ref="B7:B9"/>
    <mergeCell ref="C7:E7"/>
    <mergeCell ref="F7:F9"/>
    <mergeCell ref="G7:G9"/>
    <mergeCell ref="H7:H9"/>
    <mergeCell ref="I7:I9"/>
    <mergeCell ref="C8:C9"/>
    <mergeCell ref="D8:D9"/>
    <mergeCell ref="E8:E9"/>
    <mergeCell ref="H4:I4"/>
  </mergeCells>
  <pageMargins left="0.70866141732283472" right="0.70866141732283472" top="0.74803149606299213" bottom="0.74803149606299213" header="0.31496062992125984" footer="0.31496062992125984"/>
  <pageSetup paperSize="9" scale="42"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141E8-B5CD-4782-BAC2-838EEA41F535}">
  <sheetPr>
    <tabColor theme="5" tint="0.59999389629810485"/>
    <pageSetUpPr fitToPage="1"/>
  </sheetPr>
  <dimension ref="A1:I45"/>
  <sheetViews>
    <sheetView zoomScale="80" zoomScaleNormal="80" workbookViewId="0">
      <selection activeCell="A2" sqref="A2:I2"/>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6" width="20.140625" style="32" customWidth="1"/>
    <col min="7" max="7" width="20.140625" style="255" customWidth="1"/>
    <col min="8" max="8" width="23.42578125" style="32" customWidth="1"/>
    <col min="9" max="9" width="26.85546875" style="32" customWidth="1"/>
    <col min="10" max="16384" width="9.140625" style="32"/>
  </cols>
  <sheetData>
    <row r="1" spans="1:9" x14ac:dyDescent="0.25">
      <c r="H1" s="579" t="s">
        <v>935</v>
      </c>
      <c r="I1" s="579"/>
    </row>
    <row r="2" spans="1:9" s="33" customFormat="1" ht="39.75" customHeight="1" x14ac:dyDescent="0.25">
      <c r="A2" s="521" t="s">
        <v>13</v>
      </c>
      <c r="B2" s="521"/>
      <c r="C2" s="521"/>
      <c r="D2" s="521"/>
      <c r="E2" s="521"/>
      <c r="F2" s="521"/>
      <c r="G2" s="521"/>
      <c r="H2" s="521"/>
      <c r="I2" s="521"/>
    </row>
    <row r="4" spans="1:9" x14ac:dyDescent="0.25">
      <c r="A4" s="32" t="s">
        <v>881</v>
      </c>
    </row>
    <row r="5" spans="1:9" x14ac:dyDescent="0.25">
      <c r="A5" s="32" t="s">
        <v>854</v>
      </c>
    </row>
    <row r="6" spans="1:9" x14ac:dyDescent="0.25">
      <c r="E6" s="34"/>
      <c r="H6" s="35"/>
    </row>
    <row r="7" spans="1:9" ht="45.75" customHeight="1" x14ac:dyDescent="0.25">
      <c r="A7" s="553"/>
      <c r="B7" s="553" t="s">
        <v>6</v>
      </c>
      <c r="C7" s="549" t="s">
        <v>8</v>
      </c>
      <c r="D7" s="549"/>
      <c r="E7" s="549"/>
      <c r="F7" s="549" t="s">
        <v>4</v>
      </c>
      <c r="G7" s="619" t="s">
        <v>79</v>
      </c>
      <c r="H7" s="554" t="s">
        <v>9</v>
      </c>
      <c r="I7" s="555" t="s">
        <v>2</v>
      </c>
    </row>
    <row r="8" spans="1:9" ht="24" customHeight="1" x14ac:dyDescent="0.25">
      <c r="A8" s="553"/>
      <c r="B8" s="553"/>
      <c r="C8" s="547" t="s">
        <v>14</v>
      </c>
      <c r="D8" s="547" t="s">
        <v>80</v>
      </c>
      <c r="E8" s="549" t="s">
        <v>10</v>
      </c>
      <c r="F8" s="549"/>
      <c r="G8" s="619"/>
      <c r="H8" s="554"/>
      <c r="I8" s="555"/>
    </row>
    <row r="9" spans="1:9" ht="115.5" customHeight="1" x14ac:dyDescent="0.25">
      <c r="A9" s="553"/>
      <c r="B9" s="553"/>
      <c r="C9" s="548"/>
      <c r="D9" s="548"/>
      <c r="E9" s="549"/>
      <c r="F9" s="549"/>
      <c r="G9" s="619"/>
      <c r="H9" s="554"/>
      <c r="I9" s="555"/>
    </row>
    <row r="10" spans="1:9" ht="20.25" customHeight="1" x14ac:dyDescent="0.25">
      <c r="A10" s="36">
        <v>1</v>
      </c>
      <c r="B10" s="36">
        <v>6</v>
      </c>
      <c r="C10" s="36" t="s">
        <v>81</v>
      </c>
      <c r="D10" s="36">
        <v>8</v>
      </c>
      <c r="E10" s="36">
        <v>9</v>
      </c>
      <c r="F10" s="36">
        <v>11</v>
      </c>
      <c r="G10" s="256">
        <v>12</v>
      </c>
      <c r="H10" s="36">
        <v>13</v>
      </c>
      <c r="I10" s="36" t="s">
        <v>82</v>
      </c>
    </row>
    <row r="11" spans="1:9" s="33" customFormat="1" ht="26.25" customHeight="1" x14ac:dyDescent="0.25">
      <c r="A11" s="37" t="s">
        <v>0</v>
      </c>
      <c r="B11" s="38">
        <f>B12+B19+B29+B39</f>
        <v>25</v>
      </c>
      <c r="C11" s="38"/>
      <c r="D11" s="38"/>
      <c r="E11" s="38">
        <f t="shared" ref="E11:I11" si="0">E12+E19+E29+E39</f>
        <v>2669</v>
      </c>
      <c r="F11" s="38"/>
      <c r="G11" s="38"/>
      <c r="H11" s="39">
        <f t="shared" si="0"/>
        <v>31958.16</v>
      </c>
      <c r="I11" s="39">
        <f t="shared" si="0"/>
        <v>39497.110000000008</v>
      </c>
    </row>
    <row r="12" spans="1:9" s="488" customFormat="1" ht="39" customHeight="1" x14ac:dyDescent="0.25">
      <c r="A12" s="396" t="s">
        <v>16</v>
      </c>
      <c r="B12" s="397">
        <f>SUM(B13:B18)</f>
        <v>6</v>
      </c>
      <c r="C12" s="397"/>
      <c r="D12" s="397"/>
      <c r="E12" s="397">
        <f t="shared" ref="E12:I12" si="1">SUM(E13:E18)</f>
        <v>468</v>
      </c>
      <c r="F12" s="398"/>
      <c r="G12" s="398"/>
      <c r="H12" s="398">
        <f t="shared" si="1"/>
        <v>9298.86</v>
      </c>
      <c r="I12" s="398">
        <f t="shared" si="1"/>
        <v>11492.470000000001</v>
      </c>
    </row>
    <row r="13" spans="1:9" ht="18.75" customHeight="1" x14ac:dyDescent="0.25">
      <c r="A13" s="40" t="s">
        <v>783</v>
      </c>
      <c r="B13" s="41">
        <v>1</v>
      </c>
      <c r="C13" s="41">
        <f t="shared" ref="C13:C28" si="2">D13+E13</f>
        <v>665</v>
      </c>
      <c r="D13" s="41">
        <v>662</v>
      </c>
      <c r="E13" s="41">
        <v>3</v>
      </c>
      <c r="F13" s="42">
        <v>1720</v>
      </c>
      <c r="G13" s="257">
        <f>ROUND(F13/167.42,3)</f>
        <v>10.273999999999999</v>
      </c>
      <c r="H13" s="42">
        <f>ROUND(E13*G13*2,2)</f>
        <v>61.64</v>
      </c>
      <c r="I13" s="42">
        <f>ROUND(H13*1.2359,2)</f>
        <v>76.180000000000007</v>
      </c>
    </row>
    <row r="14" spans="1:9" ht="18.75" customHeight="1" x14ac:dyDescent="0.25">
      <c r="A14" s="40" t="s">
        <v>784</v>
      </c>
      <c r="B14" s="41">
        <v>1</v>
      </c>
      <c r="C14" s="41">
        <f t="shared" si="2"/>
        <v>742</v>
      </c>
      <c r="D14" s="41">
        <v>662</v>
      </c>
      <c r="E14" s="41">
        <v>80</v>
      </c>
      <c r="F14" s="42">
        <v>1720</v>
      </c>
      <c r="G14" s="257">
        <f t="shared" ref="G14:G38" si="3">ROUND(F14/167.42,3)</f>
        <v>10.273999999999999</v>
      </c>
      <c r="H14" s="42">
        <f t="shared" ref="H14:H40" si="4">ROUND(E14*G14*2,2)</f>
        <v>1643.84</v>
      </c>
      <c r="I14" s="42">
        <f t="shared" ref="I14:I40" si="5">ROUND(H14*1.2359,2)</f>
        <v>2031.62</v>
      </c>
    </row>
    <row r="15" spans="1:9" ht="18.75" customHeight="1" x14ac:dyDescent="0.25">
      <c r="A15" s="40" t="s">
        <v>785</v>
      </c>
      <c r="B15" s="41">
        <v>1</v>
      </c>
      <c r="C15" s="41">
        <f t="shared" si="2"/>
        <v>717</v>
      </c>
      <c r="D15" s="41">
        <v>662</v>
      </c>
      <c r="E15" s="41">
        <v>55</v>
      </c>
      <c r="F15" s="42">
        <v>1720</v>
      </c>
      <c r="G15" s="257">
        <f t="shared" si="3"/>
        <v>10.273999999999999</v>
      </c>
      <c r="H15" s="42">
        <f t="shared" si="4"/>
        <v>1130.1400000000001</v>
      </c>
      <c r="I15" s="42">
        <f t="shared" si="5"/>
        <v>1396.74</v>
      </c>
    </row>
    <row r="16" spans="1:9" ht="18.75" customHeight="1" x14ac:dyDescent="0.25">
      <c r="A16" s="40" t="s">
        <v>785</v>
      </c>
      <c r="B16" s="41">
        <v>1</v>
      </c>
      <c r="C16" s="41">
        <f t="shared" si="2"/>
        <v>704</v>
      </c>
      <c r="D16" s="41">
        <v>662</v>
      </c>
      <c r="E16" s="41">
        <v>42</v>
      </c>
      <c r="F16" s="42">
        <v>1720</v>
      </c>
      <c r="G16" s="257">
        <f t="shared" si="3"/>
        <v>10.273999999999999</v>
      </c>
      <c r="H16" s="42">
        <f t="shared" si="4"/>
        <v>863.02</v>
      </c>
      <c r="I16" s="42">
        <f t="shared" si="5"/>
        <v>1066.6099999999999</v>
      </c>
    </row>
    <row r="17" spans="1:9" ht="18.75" customHeight="1" x14ac:dyDescent="0.25">
      <c r="A17" s="40" t="s">
        <v>786</v>
      </c>
      <c r="B17" s="41">
        <v>1</v>
      </c>
      <c r="C17" s="41">
        <f t="shared" si="2"/>
        <v>836</v>
      </c>
      <c r="D17" s="41">
        <v>662</v>
      </c>
      <c r="E17" s="41">
        <v>174</v>
      </c>
      <c r="F17" s="42">
        <v>1720</v>
      </c>
      <c r="G17" s="257">
        <f t="shared" si="3"/>
        <v>10.273999999999999</v>
      </c>
      <c r="H17" s="42">
        <f t="shared" si="4"/>
        <v>3575.35</v>
      </c>
      <c r="I17" s="42">
        <f t="shared" si="5"/>
        <v>4418.78</v>
      </c>
    </row>
    <row r="18" spans="1:9" ht="18.75" customHeight="1" x14ac:dyDescent="0.25">
      <c r="A18" s="40" t="s">
        <v>787</v>
      </c>
      <c r="B18" s="41">
        <v>1</v>
      </c>
      <c r="C18" s="41">
        <f t="shared" si="2"/>
        <v>776</v>
      </c>
      <c r="D18" s="41">
        <v>662</v>
      </c>
      <c r="E18" s="41">
        <v>114</v>
      </c>
      <c r="F18" s="42">
        <v>1486.78</v>
      </c>
      <c r="G18" s="257">
        <f t="shared" si="3"/>
        <v>8.8810000000000002</v>
      </c>
      <c r="H18" s="42">
        <f t="shared" si="4"/>
        <v>2024.87</v>
      </c>
      <c r="I18" s="42">
        <f t="shared" si="5"/>
        <v>2502.54</v>
      </c>
    </row>
    <row r="19" spans="1:9" ht="49.5" customHeight="1" x14ac:dyDescent="0.25">
      <c r="A19" s="364" t="s">
        <v>17</v>
      </c>
      <c r="B19" s="365">
        <f>SUM(B20:B28)</f>
        <v>9</v>
      </c>
      <c r="C19" s="365"/>
      <c r="D19" s="365"/>
      <c r="E19" s="365">
        <f t="shared" ref="E19:I19" si="6">SUM(E20:E28)</f>
        <v>914</v>
      </c>
      <c r="F19" s="365"/>
      <c r="G19" s="365"/>
      <c r="H19" s="366">
        <f t="shared" si="6"/>
        <v>11368.85</v>
      </c>
      <c r="I19" s="366">
        <f t="shared" si="6"/>
        <v>14050.77</v>
      </c>
    </row>
    <row r="20" spans="1:9" x14ac:dyDescent="0.25">
      <c r="A20" s="40" t="s">
        <v>35</v>
      </c>
      <c r="B20" s="41">
        <v>1</v>
      </c>
      <c r="C20" s="41">
        <f t="shared" si="2"/>
        <v>698</v>
      </c>
      <c r="D20" s="41">
        <v>662</v>
      </c>
      <c r="E20" s="41">
        <v>36</v>
      </c>
      <c r="F20" s="42">
        <v>1035</v>
      </c>
      <c r="G20" s="257">
        <f t="shared" si="3"/>
        <v>6.1820000000000004</v>
      </c>
      <c r="H20" s="42">
        <f t="shared" si="4"/>
        <v>445.1</v>
      </c>
      <c r="I20" s="42">
        <f t="shared" si="5"/>
        <v>550.1</v>
      </c>
    </row>
    <row r="21" spans="1:9" x14ac:dyDescent="0.25">
      <c r="A21" s="40" t="s">
        <v>35</v>
      </c>
      <c r="B21" s="41">
        <v>1</v>
      </c>
      <c r="C21" s="41">
        <f t="shared" si="2"/>
        <v>686</v>
      </c>
      <c r="D21" s="41">
        <v>662</v>
      </c>
      <c r="E21" s="41">
        <v>24</v>
      </c>
      <c r="F21" s="42">
        <v>1055</v>
      </c>
      <c r="G21" s="257">
        <f t="shared" si="3"/>
        <v>6.3019999999999996</v>
      </c>
      <c r="H21" s="42">
        <f t="shared" si="4"/>
        <v>302.5</v>
      </c>
      <c r="I21" s="42">
        <f t="shared" si="5"/>
        <v>373.86</v>
      </c>
    </row>
    <row r="22" spans="1:9" x14ac:dyDescent="0.25">
      <c r="A22" s="40" t="s">
        <v>35</v>
      </c>
      <c r="B22" s="41">
        <v>1</v>
      </c>
      <c r="C22" s="41">
        <f t="shared" si="2"/>
        <v>862</v>
      </c>
      <c r="D22" s="41">
        <v>662</v>
      </c>
      <c r="E22" s="41">
        <v>200</v>
      </c>
      <c r="F22" s="42">
        <v>1055</v>
      </c>
      <c r="G22" s="257">
        <f t="shared" si="3"/>
        <v>6.3019999999999996</v>
      </c>
      <c r="H22" s="42">
        <f t="shared" si="4"/>
        <v>2520.8000000000002</v>
      </c>
      <c r="I22" s="42">
        <f t="shared" si="5"/>
        <v>3115.46</v>
      </c>
    </row>
    <row r="23" spans="1:9" x14ac:dyDescent="0.25">
      <c r="A23" s="40" t="s">
        <v>35</v>
      </c>
      <c r="B23" s="41">
        <v>1</v>
      </c>
      <c r="C23" s="41">
        <f t="shared" si="2"/>
        <v>761</v>
      </c>
      <c r="D23" s="41">
        <v>662</v>
      </c>
      <c r="E23" s="41">
        <v>99</v>
      </c>
      <c r="F23" s="42">
        <v>1035</v>
      </c>
      <c r="G23" s="257">
        <f t="shared" si="3"/>
        <v>6.1820000000000004</v>
      </c>
      <c r="H23" s="42">
        <f t="shared" si="4"/>
        <v>1224.04</v>
      </c>
      <c r="I23" s="42">
        <f t="shared" si="5"/>
        <v>1512.79</v>
      </c>
    </row>
    <row r="24" spans="1:9" x14ac:dyDescent="0.25">
      <c r="A24" s="40" t="s">
        <v>35</v>
      </c>
      <c r="B24" s="41">
        <v>1</v>
      </c>
      <c r="C24" s="41">
        <f t="shared" si="2"/>
        <v>740</v>
      </c>
      <c r="D24" s="41">
        <v>662</v>
      </c>
      <c r="E24" s="41">
        <v>78</v>
      </c>
      <c r="F24" s="42">
        <v>1035</v>
      </c>
      <c r="G24" s="257">
        <f t="shared" si="3"/>
        <v>6.1820000000000004</v>
      </c>
      <c r="H24" s="42">
        <f t="shared" si="4"/>
        <v>964.39</v>
      </c>
      <c r="I24" s="42">
        <f t="shared" si="5"/>
        <v>1191.8900000000001</v>
      </c>
    </row>
    <row r="25" spans="1:9" x14ac:dyDescent="0.25">
      <c r="A25" s="40" t="s">
        <v>35</v>
      </c>
      <c r="B25" s="41">
        <v>1</v>
      </c>
      <c r="C25" s="41">
        <f t="shared" si="2"/>
        <v>722</v>
      </c>
      <c r="D25" s="41">
        <v>662</v>
      </c>
      <c r="E25" s="41">
        <v>60</v>
      </c>
      <c r="F25" s="42">
        <v>1055</v>
      </c>
      <c r="G25" s="257">
        <f t="shared" si="3"/>
        <v>6.3019999999999996</v>
      </c>
      <c r="H25" s="42">
        <f t="shared" si="4"/>
        <v>756.24</v>
      </c>
      <c r="I25" s="42">
        <f t="shared" si="5"/>
        <v>934.64</v>
      </c>
    </row>
    <row r="26" spans="1:9" x14ac:dyDescent="0.25">
      <c r="A26" s="40" t="s">
        <v>35</v>
      </c>
      <c r="B26" s="41">
        <v>1</v>
      </c>
      <c r="C26" s="41">
        <f t="shared" si="2"/>
        <v>830</v>
      </c>
      <c r="D26" s="41">
        <v>662</v>
      </c>
      <c r="E26" s="41">
        <v>168</v>
      </c>
      <c r="F26" s="42">
        <v>1035</v>
      </c>
      <c r="G26" s="257">
        <f t="shared" si="3"/>
        <v>6.1820000000000004</v>
      </c>
      <c r="H26" s="42">
        <f t="shared" si="4"/>
        <v>2077.15</v>
      </c>
      <c r="I26" s="42">
        <f t="shared" si="5"/>
        <v>2567.15</v>
      </c>
    </row>
    <row r="27" spans="1:9" x14ac:dyDescent="0.25">
      <c r="A27" s="40" t="s">
        <v>35</v>
      </c>
      <c r="B27" s="41">
        <v>1</v>
      </c>
      <c r="C27" s="41">
        <f t="shared" si="2"/>
        <v>778</v>
      </c>
      <c r="D27" s="41">
        <v>662</v>
      </c>
      <c r="E27" s="41">
        <v>116</v>
      </c>
      <c r="F27" s="42">
        <v>1035</v>
      </c>
      <c r="G27" s="257">
        <f t="shared" si="3"/>
        <v>6.1820000000000004</v>
      </c>
      <c r="H27" s="42">
        <f t="shared" si="4"/>
        <v>1434.22</v>
      </c>
      <c r="I27" s="42">
        <f t="shared" si="5"/>
        <v>1772.55</v>
      </c>
    </row>
    <row r="28" spans="1:9" x14ac:dyDescent="0.25">
      <c r="A28" s="40" t="s">
        <v>35</v>
      </c>
      <c r="B28" s="41">
        <v>1</v>
      </c>
      <c r="C28" s="41">
        <f t="shared" si="2"/>
        <v>795</v>
      </c>
      <c r="D28" s="41">
        <v>662</v>
      </c>
      <c r="E28" s="41">
        <v>133</v>
      </c>
      <c r="F28" s="42">
        <v>1035</v>
      </c>
      <c r="G28" s="257">
        <f t="shared" si="3"/>
        <v>6.1820000000000004</v>
      </c>
      <c r="H28" s="42">
        <f t="shared" si="4"/>
        <v>1644.41</v>
      </c>
      <c r="I28" s="42">
        <f t="shared" si="5"/>
        <v>2032.33</v>
      </c>
    </row>
    <row r="29" spans="1:9" ht="49.5" x14ac:dyDescent="0.25">
      <c r="A29" s="364" t="s">
        <v>18</v>
      </c>
      <c r="B29" s="365">
        <f>SUM(B30:B38)</f>
        <v>9</v>
      </c>
      <c r="C29" s="365"/>
      <c r="D29" s="365"/>
      <c r="E29" s="365">
        <f t="shared" ref="E29:I29" si="7">SUM(E30:E38)</f>
        <v>1163</v>
      </c>
      <c r="F29" s="365"/>
      <c r="G29" s="365"/>
      <c r="H29" s="366">
        <f t="shared" si="7"/>
        <v>10292.5</v>
      </c>
      <c r="I29" s="366">
        <f t="shared" si="7"/>
        <v>12720.5</v>
      </c>
    </row>
    <row r="30" spans="1:9" x14ac:dyDescent="0.25">
      <c r="A30" s="40" t="s">
        <v>788</v>
      </c>
      <c r="B30" s="41">
        <v>1</v>
      </c>
      <c r="C30" s="41">
        <f t="shared" ref="C30:C38" si="8">D30+E30</f>
        <v>814</v>
      </c>
      <c r="D30" s="41">
        <v>662</v>
      </c>
      <c r="E30" s="41">
        <v>152</v>
      </c>
      <c r="F30" s="42">
        <v>737.28</v>
      </c>
      <c r="G30" s="257">
        <f t="shared" si="3"/>
        <v>4.4039999999999999</v>
      </c>
      <c r="H30" s="42">
        <f t="shared" si="4"/>
        <v>1338.82</v>
      </c>
      <c r="I30" s="42">
        <f t="shared" si="5"/>
        <v>1654.65</v>
      </c>
    </row>
    <row r="31" spans="1:9" x14ac:dyDescent="0.25">
      <c r="A31" s="40" t="s">
        <v>788</v>
      </c>
      <c r="B31" s="41">
        <v>1</v>
      </c>
      <c r="C31" s="41">
        <f t="shared" si="8"/>
        <v>786</v>
      </c>
      <c r="D31" s="41">
        <v>662</v>
      </c>
      <c r="E31" s="41">
        <v>124</v>
      </c>
      <c r="F31" s="42">
        <v>750</v>
      </c>
      <c r="G31" s="257">
        <f t="shared" si="3"/>
        <v>4.4800000000000004</v>
      </c>
      <c r="H31" s="42">
        <f t="shared" si="4"/>
        <v>1111.04</v>
      </c>
      <c r="I31" s="42">
        <f t="shared" si="5"/>
        <v>1373.13</v>
      </c>
    </row>
    <row r="32" spans="1:9" x14ac:dyDescent="0.25">
      <c r="A32" s="40" t="s">
        <v>788</v>
      </c>
      <c r="B32" s="41">
        <v>1</v>
      </c>
      <c r="C32" s="41">
        <f t="shared" si="8"/>
        <v>786</v>
      </c>
      <c r="D32" s="41">
        <v>662</v>
      </c>
      <c r="E32" s="41">
        <v>124</v>
      </c>
      <c r="F32" s="42">
        <v>750</v>
      </c>
      <c r="G32" s="257">
        <f t="shared" si="3"/>
        <v>4.4800000000000004</v>
      </c>
      <c r="H32" s="42">
        <f t="shared" si="4"/>
        <v>1111.04</v>
      </c>
      <c r="I32" s="42">
        <f t="shared" si="5"/>
        <v>1373.13</v>
      </c>
    </row>
    <row r="33" spans="1:9" x14ac:dyDescent="0.25">
      <c r="A33" s="40" t="s">
        <v>788</v>
      </c>
      <c r="B33" s="41">
        <v>1</v>
      </c>
      <c r="C33" s="41">
        <f t="shared" si="8"/>
        <v>815</v>
      </c>
      <c r="D33" s="41">
        <v>662</v>
      </c>
      <c r="E33" s="41">
        <v>153</v>
      </c>
      <c r="F33" s="42">
        <v>750</v>
      </c>
      <c r="G33" s="257">
        <f t="shared" si="3"/>
        <v>4.4800000000000004</v>
      </c>
      <c r="H33" s="42">
        <f t="shared" si="4"/>
        <v>1370.88</v>
      </c>
      <c r="I33" s="42">
        <f t="shared" si="5"/>
        <v>1694.27</v>
      </c>
    </row>
    <row r="34" spans="1:9" x14ac:dyDescent="0.25">
      <c r="A34" s="40" t="s">
        <v>788</v>
      </c>
      <c r="B34" s="41">
        <v>1</v>
      </c>
      <c r="C34" s="41">
        <f t="shared" si="8"/>
        <v>798</v>
      </c>
      <c r="D34" s="41">
        <v>662</v>
      </c>
      <c r="E34" s="41">
        <v>136</v>
      </c>
      <c r="F34" s="42">
        <v>724.57</v>
      </c>
      <c r="G34" s="257">
        <f t="shared" si="3"/>
        <v>4.3280000000000003</v>
      </c>
      <c r="H34" s="42">
        <f t="shared" si="4"/>
        <v>1177.22</v>
      </c>
      <c r="I34" s="42">
        <f t="shared" si="5"/>
        <v>1454.93</v>
      </c>
    </row>
    <row r="35" spans="1:9" x14ac:dyDescent="0.25">
      <c r="A35" s="40" t="s">
        <v>788</v>
      </c>
      <c r="B35" s="41">
        <v>1</v>
      </c>
      <c r="C35" s="41">
        <f t="shared" si="8"/>
        <v>739</v>
      </c>
      <c r="D35" s="41">
        <v>662</v>
      </c>
      <c r="E35" s="41">
        <v>77</v>
      </c>
      <c r="F35" s="42">
        <v>750</v>
      </c>
      <c r="G35" s="257">
        <f t="shared" si="3"/>
        <v>4.4800000000000004</v>
      </c>
      <c r="H35" s="42">
        <f t="shared" si="4"/>
        <v>689.92</v>
      </c>
      <c r="I35" s="42">
        <f t="shared" si="5"/>
        <v>852.67</v>
      </c>
    </row>
    <row r="36" spans="1:9" x14ac:dyDescent="0.25">
      <c r="A36" s="40" t="s">
        <v>788</v>
      </c>
      <c r="B36" s="41">
        <v>1</v>
      </c>
      <c r="C36" s="41">
        <f t="shared" si="8"/>
        <v>850</v>
      </c>
      <c r="D36" s="41">
        <v>662</v>
      </c>
      <c r="E36" s="41">
        <v>188</v>
      </c>
      <c r="F36" s="42">
        <v>750</v>
      </c>
      <c r="G36" s="257">
        <f t="shared" si="3"/>
        <v>4.4800000000000004</v>
      </c>
      <c r="H36" s="42">
        <f t="shared" si="4"/>
        <v>1684.48</v>
      </c>
      <c r="I36" s="42">
        <f t="shared" si="5"/>
        <v>2081.85</v>
      </c>
    </row>
    <row r="37" spans="1:9" x14ac:dyDescent="0.25">
      <c r="A37" s="40" t="s">
        <v>788</v>
      </c>
      <c r="B37" s="41">
        <v>1</v>
      </c>
      <c r="C37" s="41">
        <f t="shared" si="8"/>
        <v>771</v>
      </c>
      <c r="D37" s="41">
        <v>662</v>
      </c>
      <c r="E37" s="41">
        <v>109</v>
      </c>
      <c r="F37" s="42">
        <v>724.57</v>
      </c>
      <c r="G37" s="257">
        <f t="shared" si="3"/>
        <v>4.3280000000000003</v>
      </c>
      <c r="H37" s="42">
        <f t="shared" si="4"/>
        <v>943.5</v>
      </c>
      <c r="I37" s="42">
        <f t="shared" si="5"/>
        <v>1166.07</v>
      </c>
    </row>
    <row r="38" spans="1:9" x14ac:dyDescent="0.25">
      <c r="A38" s="40" t="s">
        <v>788</v>
      </c>
      <c r="B38" s="41">
        <v>1</v>
      </c>
      <c r="C38" s="41">
        <f t="shared" si="8"/>
        <v>762</v>
      </c>
      <c r="D38" s="41">
        <v>662</v>
      </c>
      <c r="E38" s="41">
        <v>100</v>
      </c>
      <c r="F38" s="42">
        <v>724.57</v>
      </c>
      <c r="G38" s="257">
        <f t="shared" si="3"/>
        <v>4.3280000000000003</v>
      </c>
      <c r="H38" s="42">
        <f t="shared" si="4"/>
        <v>865.6</v>
      </c>
      <c r="I38" s="42">
        <f t="shared" si="5"/>
        <v>1069.8</v>
      </c>
    </row>
    <row r="39" spans="1:9" ht="36" customHeight="1" x14ac:dyDescent="0.25">
      <c r="A39" s="364" t="s">
        <v>19</v>
      </c>
      <c r="B39" s="365">
        <f>B40</f>
        <v>1</v>
      </c>
      <c r="C39" s="365"/>
      <c r="D39" s="365"/>
      <c r="E39" s="365">
        <f t="shared" ref="E39:I39" si="9">E40</f>
        <v>124</v>
      </c>
      <c r="F39" s="365"/>
      <c r="G39" s="365"/>
      <c r="H39" s="366">
        <f t="shared" si="9"/>
        <v>997.95</v>
      </c>
      <c r="I39" s="366">
        <f t="shared" si="9"/>
        <v>1233.3699999999999</v>
      </c>
    </row>
    <row r="40" spans="1:9" x14ac:dyDescent="0.25">
      <c r="A40" s="44" t="s">
        <v>789</v>
      </c>
      <c r="B40" s="41">
        <v>1</v>
      </c>
      <c r="C40" s="41">
        <f t="shared" ref="C40" si="10">D40+E40</f>
        <v>786</v>
      </c>
      <c r="D40" s="41">
        <v>662</v>
      </c>
      <c r="E40" s="41">
        <v>124</v>
      </c>
      <c r="F40" s="42">
        <v>578.51</v>
      </c>
      <c r="G40" s="257">
        <v>4.024</v>
      </c>
      <c r="H40" s="42">
        <f t="shared" si="4"/>
        <v>997.95</v>
      </c>
      <c r="I40" s="42">
        <f t="shared" si="5"/>
        <v>1233.3699999999999</v>
      </c>
    </row>
    <row r="41" spans="1:9" x14ac:dyDescent="0.25">
      <c r="A41" s="486"/>
      <c r="B41" s="118"/>
      <c r="C41" s="118"/>
      <c r="D41" s="118"/>
      <c r="E41" s="118"/>
      <c r="F41" s="362"/>
      <c r="G41" s="487"/>
      <c r="H41" s="362"/>
      <c r="I41" s="362"/>
    </row>
    <row r="42" spans="1:9" ht="18" customHeight="1" x14ac:dyDescent="0.25">
      <c r="A42" s="48" t="s">
        <v>790</v>
      </c>
      <c r="B42" s="49"/>
      <c r="C42" s="49"/>
      <c r="D42" s="48"/>
      <c r="E42" s="48"/>
      <c r="F42" s="48"/>
      <c r="G42" s="258"/>
      <c r="H42" s="48"/>
      <c r="I42" s="48"/>
    </row>
    <row r="43" spans="1:9" ht="18" customHeight="1" x14ac:dyDescent="0.25">
      <c r="A43" s="48" t="s">
        <v>791</v>
      </c>
      <c r="B43" s="49"/>
      <c r="C43" s="49"/>
      <c r="D43" s="48"/>
      <c r="E43" s="48"/>
      <c r="F43" s="48"/>
      <c r="G43" s="258"/>
      <c r="H43" s="48"/>
      <c r="I43" s="48"/>
    </row>
    <row r="44" spans="1:9" ht="18" customHeight="1" x14ac:dyDescent="0.25">
      <c r="A44" s="48" t="s">
        <v>792</v>
      </c>
      <c r="B44" s="49"/>
      <c r="C44" s="49"/>
      <c r="D44" s="48"/>
      <c r="E44" s="48"/>
      <c r="F44" s="48"/>
      <c r="G44" s="258"/>
      <c r="H44" s="48"/>
      <c r="I44" s="48"/>
    </row>
    <row r="45" spans="1:9" ht="18" customHeight="1" x14ac:dyDescent="0.25">
      <c r="A45" s="48" t="s">
        <v>793</v>
      </c>
      <c r="B45" s="49"/>
      <c r="C45" s="49"/>
      <c r="D45" s="48"/>
      <c r="E45" s="48"/>
      <c r="F45" s="48"/>
      <c r="G45" s="258"/>
      <c r="H45" s="48"/>
      <c r="I45" s="48"/>
    </row>
  </sheetData>
  <mergeCells count="12">
    <mergeCell ref="H1:I1"/>
    <mergeCell ref="A2:I2"/>
    <mergeCell ref="A7:A9"/>
    <mergeCell ref="B7:B9"/>
    <mergeCell ref="C7:E7"/>
    <mergeCell ref="F7:F9"/>
    <mergeCell ref="G7:G9"/>
    <mergeCell ref="H7:H9"/>
    <mergeCell ref="I7:I9"/>
    <mergeCell ref="C8:C9"/>
    <mergeCell ref="D8:D9"/>
    <mergeCell ref="E8:E9"/>
  </mergeCells>
  <pageMargins left="0.31496062992125984" right="0.31496062992125984" top="0.55118110236220474" bottom="0.35433070866141736" header="0.31496062992125984" footer="0.31496062992125984"/>
  <pageSetup paperSize="9" scale="3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59999389629810485"/>
  </sheetPr>
  <dimension ref="A1:I25"/>
  <sheetViews>
    <sheetView zoomScale="80" zoomScaleNormal="80" workbookViewId="0">
      <selection activeCell="J10" sqref="J10:K10"/>
    </sheetView>
  </sheetViews>
  <sheetFormatPr defaultColWidth="9.140625" defaultRowHeight="16.5" x14ac:dyDescent="0.25"/>
  <cols>
    <col min="1" max="1" width="62.14062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1" width="15.85546875" style="32" customWidth="1"/>
    <col min="12" max="16384" width="9.140625" style="32"/>
  </cols>
  <sheetData>
    <row r="1" spans="1:9" x14ac:dyDescent="0.25">
      <c r="H1" s="579" t="s">
        <v>936</v>
      </c>
      <c r="I1" s="579"/>
    </row>
    <row r="2" spans="1:9" s="33" customFormat="1" ht="39.75" customHeight="1" x14ac:dyDescent="0.25">
      <c r="A2" s="521" t="s">
        <v>13</v>
      </c>
      <c r="B2" s="521"/>
      <c r="C2" s="521"/>
      <c r="D2" s="521"/>
      <c r="E2" s="521"/>
      <c r="F2" s="521"/>
      <c r="G2" s="521"/>
      <c r="H2" s="521"/>
      <c r="I2" s="521"/>
    </row>
    <row r="4" spans="1:9" ht="18.75" x14ac:dyDescent="0.3">
      <c r="A4" s="32" t="s">
        <v>882</v>
      </c>
    </row>
    <row r="5" spans="1:9" ht="18.75" x14ac:dyDescent="0.3">
      <c r="A5" s="32" t="s">
        <v>883</v>
      </c>
    </row>
    <row r="6" spans="1:9" x14ac:dyDescent="0.25">
      <c r="E6" s="34"/>
      <c r="H6" s="35"/>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115.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33" customFormat="1" ht="26.25" customHeight="1" x14ac:dyDescent="0.25">
      <c r="A11" s="37" t="s">
        <v>0</v>
      </c>
      <c r="B11" s="38">
        <f>B12</f>
        <v>11</v>
      </c>
      <c r="C11" s="38"/>
      <c r="D11" s="38"/>
      <c r="E11" s="38">
        <f t="shared" ref="E11:I11" si="0">E12</f>
        <v>120</v>
      </c>
      <c r="F11" s="38"/>
      <c r="G11" s="38"/>
      <c r="H11" s="39">
        <f t="shared" si="0"/>
        <v>3012.5</v>
      </c>
      <c r="I11" s="39">
        <f t="shared" si="0"/>
        <v>3723.15</v>
      </c>
    </row>
    <row r="12" spans="1:9" ht="33" x14ac:dyDescent="0.25">
      <c r="A12" s="212" t="s">
        <v>19</v>
      </c>
      <c r="B12" s="91">
        <f>SUM(B13:B23)</f>
        <v>11</v>
      </c>
      <c r="C12" s="91"/>
      <c r="D12" s="91"/>
      <c r="E12" s="91">
        <f t="shared" ref="E12:I12" si="1">SUM(E13:E23)</f>
        <v>120</v>
      </c>
      <c r="F12" s="91"/>
      <c r="G12" s="91"/>
      <c r="H12" s="93">
        <f t="shared" si="1"/>
        <v>3012.5</v>
      </c>
      <c r="I12" s="93">
        <f t="shared" si="1"/>
        <v>3723.15</v>
      </c>
    </row>
    <row r="13" spans="1:9" x14ac:dyDescent="0.25">
      <c r="A13" s="213" t="s">
        <v>598</v>
      </c>
      <c r="B13" s="41">
        <v>1</v>
      </c>
      <c r="C13" s="41">
        <f>D13+E13</f>
        <v>175</v>
      </c>
      <c r="D13" s="41">
        <v>160</v>
      </c>
      <c r="E13" s="214">
        <v>15</v>
      </c>
      <c r="F13" s="42">
        <v>2125</v>
      </c>
      <c r="G13" s="42">
        <f>ROUND(F13/D13,4)</f>
        <v>13.2813</v>
      </c>
      <c r="H13" s="42">
        <f>ROUND(E13*G13*2,2)</f>
        <v>398.44</v>
      </c>
      <c r="I13" s="43">
        <f>ROUND(H13*1.2359,2)</f>
        <v>492.43</v>
      </c>
    </row>
    <row r="14" spans="1:9" x14ac:dyDescent="0.25">
      <c r="A14" s="213" t="s">
        <v>599</v>
      </c>
      <c r="B14" s="41">
        <v>1</v>
      </c>
      <c r="C14" s="41">
        <f t="shared" ref="C14:C23" si="2">D14+E14</f>
        <v>172</v>
      </c>
      <c r="D14" s="41">
        <v>160</v>
      </c>
      <c r="E14" s="214">
        <v>12</v>
      </c>
      <c r="F14" s="42">
        <v>1500</v>
      </c>
      <c r="G14" s="42">
        <f t="shared" ref="G14:G23" si="3">ROUND(F14/D14,4)</f>
        <v>9.375</v>
      </c>
      <c r="H14" s="42">
        <f>ROUND(E14*G14*2,2)</f>
        <v>225</v>
      </c>
      <c r="I14" s="43">
        <f t="shared" ref="I14:I23" si="4">ROUND(H14*1.2359,2)</f>
        <v>278.08</v>
      </c>
    </row>
    <row r="15" spans="1:9" x14ac:dyDescent="0.25">
      <c r="A15" s="213" t="s">
        <v>600</v>
      </c>
      <c r="B15" s="41">
        <v>1</v>
      </c>
      <c r="C15" s="41">
        <f t="shared" si="2"/>
        <v>175</v>
      </c>
      <c r="D15" s="41">
        <v>160</v>
      </c>
      <c r="E15" s="214">
        <v>15</v>
      </c>
      <c r="F15" s="42">
        <v>2500</v>
      </c>
      <c r="G15" s="42">
        <f t="shared" si="3"/>
        <v>15.625</v>
      </c>
      <c r="H15" s="42">
        <f t="shared" ref="H15:H23" si="5">ROUND(E15*G15*2,2)</f>
        <v>468.75</v>
      </c>
      <c r="I15" s="43">
        <f t="shared" si="4"/>
        <v>579.33000000000004</v>
      </c>
    </row>
    <row r="16" spans="1:9" x14ac:dyDescent="0.25">
      <c r="A16" s="213" t="s">
        <v>601</v>
      </c>
      <c r="B16" s="41">
        <v>1</v>
      </c>
      <c r="C16" s="41">
        <f t="shared" si="2"/>
        <v>166</v>
      </c>
      <c r="D16" s="41">
        <v>160</v>
      </c>
      <c r="E16" s="214">
        <v>6</v>
      </c>
      <c r="F16" s="42">
        <v>1250</v>
      </c>
      <c r="G16" s="42">
        <f t="shared" si="3"/>
        <v>7.8125</v>
      </c>
      <c r="H16" s="42">
        <f t="shared" si="5"/>
        <v>93.75</v>
      </c>
      <c r="I16" s="43">
        <f t="shared" si="4"/>
        <v>115.87</v>
      </c>
    </row>
    <row r="17" spans="1:9" x14ac:dyDescent="0.25">
      <c r="A17" s="213" t="s">
        <v>602</v>
      </c>
      <c r="B17" s="41">
        <v>1</v>
      </c>
      <c r="C17" s="41">
        <f t="shared" si="2"/>
        <v>170</v>
      </c>
      <c r="D17" s="41">
        <v>160</v>
      </c>
      <c r="E17" s="214">
        <v>10</v>
      </c>
      <c r="F17" s="42">
        <v>2100</v>
      </c>
      <c r="G17" s="42">
        <f t="shared" si="3"/>
        <v>13.125</v>
      </c>
      <c r="H17" s="42">
        <f t="shared" si="5"/>
        <v>262.5</v>
      </c>
      <c r="I17" s="43">
        <f t="shared" si="4"/>
        <v>324.42</v>
      </c>
    </row>
    <row r="18" spans="1:9" x14ac:dyDescent="0.25">
      <c r="A18" s="213" t="s">
        <v>603</v>
      </c>
      <c r="B18" s="41">
        <v>1</v>
      </c>
      <c r="C18" s="41">
        <f t="shared" si="2"/>
        <v>166</v>
      </c>
      <c r="D18" s="41">
        <v>160</v>
      </c>
      <c r="E18" s="214">
        <v>6</v>
      </c>
      <c r="F18" s="42">
        <v>1850</v>
      </c>
      <c r="G18" s="42">
        <f t="shared" si="3"/>
        <v>11.5625</v>
      </c>
      <c r="H18" s="42">
        <f t="shared" si="5"/>
        <v>138.75</v>
      </c>
      <c r="I18" s="43">
        <f t="shared" si="4"/>
        <v>171.48</v>
      </c>
    </row>
    <row r="19" spans="1:9" x14ac:dyDescent="0.25">
      <c r="A19" s="213" t="s">
        <v>604</v>
      </c>
      <c r="B19" s="41">
        <v>1</v>
      </c>
      <c r="C19" s="41">
        <f t="shared" si="2"/>
        <v>170</v>
      </c>
      <c r="D19" s="41">
        <v>160</v>
      </c>
      <c r="E19" s="214">
        <v>10</v>
      </c>
      <c r="F19" s="42">
        <v>2300</v>
      </c>
      <c r="G19" s="42">
        <f t="shared" si="3"/>
        <v>14.375</v>
      </c>
      <c r="H19" s="42">
        <f t="shared" si="5"/>
        <v>287.5</v>
      </c>
      <c r="I19" s="43">
        <f t="shared" si="4"/>
        <v>355.32</v>
      </c>
    </row>
    <row r="20" spans="1:9" x14ac:dyDescent="0.25">
      <c r="A20" s="213" t="s">
        <v>605</v>
      </c>
      <c r="B20" s="41">
        <v>1</v>
      </c>
      <c r="C20" s="41">
        <f t="shared" si="2"/>
        <v>166</v>
      </c>
      <c r="D20" s="41">
        <v>160</v>
      </c>
      <c r="E20" s="214">
        <v>6</v>
      </c>
      <c r="F20" s="42">
        <v>2150</v>
      </c>
      <c r="G20" s="42">
        <f t="shared" si="3"/>
        <v>13.4375</v>
      </c>
      <c r="H20" s="42">
        <f t="shared" si="5"/>
        <v>161.25</v>
      </c>
      <c r="I20" s="43">
        <f t="shared" si="4"/>
        <v>199.29</v>
      </c>
    </row>
    <row r="21" spans="1:9" ht="18" customHeight="1" x14ac:dyDescent="0.25">
      <c r="A21" s="213" t="s">
        <v>606</v>
      </c>
      <c r="B21" s="41">
        <v>1</v>
      </c>
      <c r="C21" s="41">
        <f t="shared" si="2"/>
        <v>175</v>
      </c>
      <c r="D21" s="41">
        <v>160</v>
      </c>
      <c r="E21" s="214">
        <v>15</v>
      </c>
      <c r="F21" s="42">
        <v>1300</v>
      </c>
      <c r="G21" s="42">
        <f t="shared" si="3"/>
        <v>8.125</v>
      </c>
      <c r="H21" s="42">
        <f t="shared" si="5"/>
        <v>243.75</v>
      </c>
      <c r="I21" s="43">
        <f t="shared" si="4"/>
        <v>301.25</v>
      </c>
    </row>
    <row r="22" spans="1:9" ht="18" customHeight="1" x14ac:dyDescent="0.25">
      <c r="A22" s="213" t="s">
        <v>607</v>
      </c>
      <c r="B22" s="41">
        <v>1</v>
      </c>
      <c r="C22" s="41">
        <f t="shared" si="2"/>
        <v>175</v>
      </c>
      <c r="D22" s="41">
        <v>160</v>
      </c>
      <c r="E22" s="214">
        <v>15</v>
      </c>
      <c r="F22" s="42">
        <v>2300</v>
      </c>
      <c r="G22" s="42">
        <f t="shared" si="3"/>
        <v>14.375</v>
      </c>
      <c r="H22" s="42">
        <f t="shared" si="5"/>
        <v>431.25</v>
      </c>
      <c r="I22" s="43">
        <f t="shared" si="4"/>
        <v>532.98</v>
      </c>
    </row>
    <row r="23" spans="1:9" ht="18" customHeight="1" x14ac:dyDescent="0.25">
      <c r="A23" s="213" t="s">
        <v>608</v>
      </c>
      <c r="B23" s="41">
        <v>1</v>
      </c>
      <c r="C23" s="41">
        <f t="shared" si="2"/>
        <v>170</v>
      </c>
      <c r="D23" s="41">
        <v>160</v>
      </c>
      <c r="E23" s="214">
        <v>10</v>
      </c>
      <c r="F23" s="42">
        <v>2412.5</v>
      </c>
      <c r="G23" s="42">
        <f t="shared" si="3"/>
        <v>15.078099999999999</v>
      </c>
      <c r="H23" s="42">
        <f t="shared" si="5"/>
        <v>301.56</v>
      </c>
      <c r="I23" s="43">
        <f t="shared" si="4"/>
        <v>372.7</v>
      </c>
    </row>
    <row r="24" spans="1:9" x14ac:dyDescent="0.25">
      <c r="B24" s="45"/>
      <c r="C24" s="45"/>
      <c r="D24" s="45"/>
      <c r="E24" s="45"/>
      <c r="F24" s="46"/>
      <c r="G24" s="46"/>
      <c r="H24" s="46"/>
      <c r="I24" s="46"/>
    </row>
    <row r="25" spans="1:9" x14ac:dyDescent="0.25">
      <c r="F25" s="46"/>
      <c r="G25" s="46"/>
    </row>
  </sheetData>
  <mergeCells count="12">
    <mergeCell ref="H1:I1"/>
    <mergeCell ref="A2:I2"/>
    <mergeCell ref="A7:A9"/>
    <mergeCell ref="B7:B9"/>
    <mergeCell ref="C7:E7"/>
    <mergeCell ref="F7:F9"/>
    <mergeCell ref="G7:G9"/>
    <mergeCell ref="H7:H9"/>
    <mergeCell ref="I7:I9"/>
    <mergeCell ref="C8:C9"/>
    <mergeCell ref="D8:D9"/>
    <mergeCell ref="E8:E9"/>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59999389629810485"/>
    <pageSetUpPr fitToPage="1"/>
  </sheetPr>
  <dimension ref="A1:I17"/>
  <sheetViews>
    <sheetView zoomScale="90" zoomScaleNormal="90" workbookViewId="0">
      <selection activeCell="K9" sqref="K9"/>
    </sheetView>
  </sheetViews>
  <sheetFormatPr defaultColWidth="9.140625" defaultRowHeight="16.5" x14ac:dyDescent="0.25"/>
  <cols>
    <col min="1" max="1" width="42.7109375" style="32" customWidth="1"/>
    <col min="2" max="2" width="15.28515625" style="32" customWidth="1"/>
    <col min="3" max="3" width="14.5703125" style="32" customWidth="1"/>
    <col min="4" max="4" width="14.7109375" style="32" customWidth="1"/>
    <col min="5" max="5" width="18.42578125" style="32" customWidth="1"/>
    <col min="6" max="7" width="20.140625" style="32" customWidth="1"/>
    <col min="8" max="8" width="23.42578125" style="32" customWidth="1"/>
    <col min="9" max="9" width="26.85546875" style="32" customWidth="1"/>
    <col min="10" max="11" width="15.85546875" style="32" customWidth="1"/>
    <col min="12" max="16384" width="9.140625" style="32"/>
  </cols>
  <sheetData>
    <row r="1" spans="1:9" x14ac:dyDescent="0.25">
      <c r="H1" s="579" t="s">
        <v>937</v>
      </c>
      <c r="I1" s="579"/>
    </row>
    <row r="2" spans="1:9" s="33" customFormat="1" ht="33" customHeight="1" x14ac:dyDescent="0.25">
      <c r="A2" s="521" t="s">
        <v>13</v>
      </c>
      <c r="B2" s="521"/>
      <c r="C2" s="521"/>
      <c r="D2" s="521"/>
      <c r="E2" s="521"/>
      <c r="F2" s="521"/>
      <c r="G2" s="521"/>
      <c r="H2" s="521"/>
      <c r="I2" s="521"/>
    </row>
    <row r="4" spans="1:9" ht="18.75" x14ac:dyDescent="0.3">
      <c r="A4" s="32" t="s">
        <v>597</v>
      </c>
    </row>
    <row r="5" spans="1:9" ht="18.75" x14ac:dyDescent="0.3">
      <c r="A5" s="32" t="s">
        <v>884</v>
      </c>
    </row>
    <row r="6" spans="1:9" x14ac:dyDescent="0.25">
      <c r="E6" s="34"/>
      <c r="H6" s="35"/>
    </row>
    <row r="7" spans="1:9" ht="54" customHeight="1" x14ac:dyDescent="0.25">
      <c r="A7" s="553"/>
      <c r="B7" s="553" t="s">
        <v>6</v>
      </c>
      <c r="C7" s="549" t="s">
        <v>8</v>
      </c>
      <c r="D7" s="549"/>
      <c r="E7" s="549"/>
      <c r="F7" s="549" t="s">
        <v>4</v>
      </c>
      <c r="G7" s="549" t="s">
        <v>79</v>
      </c>
      <c r="H7" s="554" t="s">
        <v>9</v>
      </c>
      <c r="I7" s="555" t="s">
        <v>2</v>
      </c>
    </row>
    <row r="8" spans="1:9" ht="54" customHeight="1" x14ac:dyDescent="0.25">
      <c r="A8" s="553"/>
      <c r="B8" s="553"/>
      <c r="C8" s="547" t="s">
        <v>14</v>
      </c>
      <c r="D8" s="547" t="s">
        <v>80</v>
      </c>
      <c r="E8" s="549" t="s">
        <v>10</v>
      </c>
      <c r="F8" s="549"/>
      <c r="G8" s="549"/>
      <c r="H8" s="554"/>
      <c r="I8" s="555"/>
    </row>
    <row r="9" spans="1:9" ht="39" customHeight="1" x14ac:dyDescent="0.25">
      <c r="A9" s="553"/>
      <c r="B9" s="553"/>
      <c r="C9" s="548"/>
      <c r="D9" s="548"/>
      <c r="E9" s="549"/>
      <c r="F9" s="549"/>
      <c r="G9" s="549"/>
      <c r="H9" s="554"/>
      <c r="I9" s="555"/>
    </row>
    <row r="10" spans="1:9" x14ac:dyDescent="0.25">
      <c r="A10" s="36">
        <v>1</v>
      </c>
      <c r="B10" s="36">
        <v>6</v>
      </c>
      <c r="C10" s="36" t="s">
        <v>81</v>
      </c>
      <c r="D10" s="36">
        <v>8</v>
      </c>
      <c r="E10" s="36">
        <v>9</v>
      </c>
      <c r="F10" s="36">
        <v>11</v>
      </c>
      <c r="G10" s="36">
        <v>12</v>
      </c>
      <c r="H10" s="36">
        <v>13</v>
      </c>
      <c r="I10" s="36" t="s">
        <v>82</v>
      </c>
    </row>
    <row r="11" spans="1:9" s="33" customFormat="1" x14ac:dyDescent="0.25">
      <c r="A11" s="37" t="s">
        <v>0</v>
      </c>
      <c r="B11" s="38">
        <f>B12+B15</f>
        <v>4</v>
      </c>
      <c r="C11" s="38"/>
      <c r="D11" s="38"/>
      <c r="E11" s="38">
        <f t="shared" ref="E11:I11" si="0">E12+E15</f>
        <v>133</v>
      </c>
      <c r="F11" s="38"/>
      <c r="G11" s="38"/>
      <c r="H11" s="39">
        <f t="shared" si="0"/>
        <v>1536.33</v>
      </c>
      <c r="I11" s="39">
        <f t="shared" si="0"/>
        <v>1898.76</v>
      </c>
    </row>
    <row r="12" spans="1:9" ht="49.5" x14ac:dyDescent="0.25">
      <c r="A12" s="364" t="s">
        <v>17</v>
      </c>
      <c r="B12" s="365">
        <f>SUM(B13:B14)</f>
        <v>2</v>
      </c>
      <c r="C12" s="365"/>
      <c r="D12" s="365"/>
      <c r="E12" s="365">
        <f t="shared" ref="E12:I12" si="1">SUM(E13:E14)</f>
        <v>61</v>
      </c>
      <c r="F12" s="365"/>
      <c r="G12" s="365"/>
      <c r="H12" s="366">
        <f t="shared" si="1"/>
        <v>867.17</v>
      </c>
      <c r="I12" s="366">
        <f t="shared" si="1"/>
        <v>1071.74</v>
      </c>
    </row>
    <row r="13" spans="1:9" ht="33" x14ac:dyDescent="0.25">
      <c r="A13" s="40" t="s">
        <v>609</v>
      </c>
      <c r="B13" s="41">
        <v>1</v>
      </c>
      <c r="C13" s="41">
        <f>D13+E13</f>
        <v>182</v>
      </c>
      <c r="D13" s="41">
        <v>160</v>
      </c>
      <c r="E13" s="216">
        <v>22</v>
      </c>
      <c r="F13" s="42">
        <v>1190</v>
      </c>
      <c r="G13" s="215">
        <f>ROUND(F13/167.42,4)</f>
        <v>7.1078999999999999</v>
      </c>
      <c r="H13" s="42">
        <f t="shared" ref="H13:H14" si="2">ROUND(E13*G13*2,2)</f>
        <v>312.75</v>
      </c>
      <c r="I13" s="43">
        <f t="shared" ref="I13:I14" si="3">ROUND(H13*1.2359,2)</f>
        <v>386.53</v>
      </c>
    </row>
    <row r="14" spans="1:9" ht="33" x14ac:dyDescent="0.25">
      <c r="A14" s="40" t="s">
        <v>609</v>
      </c>
      <c r="B14" s="41">
        <v>1</v>
      </c>
      <c r="C14" s="41">
        <f>D14+E14</f>
        <v>199</v>
      </c>
      <c r="D14" s="41">
        <v>160</v>
      </c>
      <c r="E14" s="216">
        <v>39</v>
      </c>
      <c r="F14" s="42">
        <v>1190</v>
      </c>
      <c r="G14" s="215">
        <f>ROUND(F14/167.42,4)</f>
        <v>7.1078999999999999</v>
      </c>
      <c r="H14" s="42">
        <f t="shared" si="2"/>
        <v>554.41999999999996</v>
      </c>
      <c r="I14" s="43">
        <f t="shared" si="3"/>
        <v>685.21</v>
      </c>
    </row>
    <row r="15" spans="1:9" ht="49.5" x14ac:dyDescent="0.25">
      <c r="A15" s="364" t="s">
        <v>18</v>
      </c>
      <c r="B15" s="365">
        <f>SUM(B16:B17)</f>
        <v>2</v>
      </c>
      <c r="C15" s="365"/>
      <c r="D15" s="365"/>
      <c r="E15" s="365">
        <f t="shared" ref="E15:I15" si="4">SUM(E16:E17)</f>
        <v>72</v>
      </c>
      <c r="F15" s="365"/>
      <c r="G15" s="365"/>
      <c r="H15" s="366">
        <f t="shared" si="4"/>
        <v>669.16000000000008</v>
      </c>
      <c r="I15" s="366">
        <f t="shared" si="4"/>
        <v>827.02</v>
      </c>
    </row>
    <row r="16" spans="1:9" x14ac:dyDescent="0.25">
      <c r="A16" s="40" t="s">
        <v>22</v>
      </c>
      <c r="B16" s="41">
        <v>1</v>
      </c>
      <c r="C16" s="41">
        <f>D16+E16</f>
        <v>176</v>
      </c>
      <c r="D16" s="41">
        <v>160</v>
      </c>
      <c r="E16" s="216">
        <v>16</v>
      </c>
      <c r="F16" s="42">
        <v>778</v>
      </c>
      <c r="G16" s="215">
        <f t="shared" ref="G16:G17" si="5">ROUND(F16/167.42,4)</f>
        <v>4.6470000000000002</v>
      </c>
      <c r="H16" s="42">
        <f t="shared" ref="H16:H17" si="6">ROUND(E16*G16*2,2)</f>
        <v>148.69999999999999</v>
      </c>
      <c r="I16" s="43">
        <f t="shared" ref="I16:I17" si="7">ROUND(H16*1.2359,2)</f>
        <v>183.78</v>
      </c>
    </row>
    <row r="17" spans="1:9" x14ac:dyDescent="0.25">
      <c r="A17" s="40" t="s">
        <v>22</v>
      </c>
      <c r="B17" s="41">
        <v>1</v>
      </c>
      <c r="C17" s="41">
        <f>D17+E17</f>
        <v>216</v>
      </c>
      <c r="D17" s="41">
        <v>160</v>
      </c>
      <c r="E17" s="216">
        <v>56</v>
      </c>
      <c r="F17" s="42">
        <v>778</v>
      </c>
      <c r="G17" s="215">
        <f t="shared" si="5"/>
        <v>4.6470000000000002</v>
      </c>
      <c r="H17" s="42">
        <f t="shared" si="6"/>
        <v>520.46</v>
      </c>
      <c r="I17" s="43">
        <f t="shared" si="7"/>
        <v>643.24</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2EFDE-E64F-4CE1-9A88-95BFE6816C1A}">
  <sheetPr>
    <tabColor theme="7" tint="0.59999389629810485"/>
  </sheetPr>
  <dimension ref="A1:I37"/>
  <sheetViews>
    <sheetView zoomScale="90" zoomScaleNormal="90" workbookViewId="0">
      <selection activeCell="A2" sqref="A2:I2"/>
    </sheetView>
  </sheetViews>
  <sheetFormatPr defaultColWidth="9.140625" defaultRowHeight="16.5" x14ac:dyDescent="0.25"/>
  <cols>
    <col min="1" max="1" width="47.140625" style="51" customWidth="1"/>
    <col min="2" max="2" width="15.28515625" style="51" customWidth="1"/>
    <col min="3" max="3" width="11.5703125" style="51" customWidth="1"/>
    <col min="4" max="4" width="12.140625" style="51" customWidth="1"/>
    <col min="5" max="5" width="18.42578125" style="51" customWidth="1"/>
    <col min="6" max="6" width="11.85546875" style="51" customWidth="1"/>
    <col min="7" max="7" width="17.42578125" style="51" customWidth="1"/>
    <col min="8" max="8" width="18.28515625" style="51" customWidth="1"/>
    <col min="9" max="9" width="16.42578125" style="51" customWidth="1"/>
    <col min="10" max="16384" width="9.140625" style="51"/>
  </cols>
  <sheetData>
    <row r="1" spans="1:9" x14ac:dyDescent="0.25">
      <c r="H1" s="531" t="s">
        <v>894</v>
      </c>
      <c r="I1" s="531"/>
    </row>
    <row r="2" spans="1:9" s="52" customFormat="1" ht="39.75" customHeight="1" x14ac:dyDescent="0.25">
      <c r="A2" s="532" t="s">
        <v>87</v>
      </c>
      <c r="B2" s="532"/>
      <c r="C2" s="532"/>
      <c r="D2" s="532"/>
      <c r="E2" s="532"/>
      <c r="F2" s="532"/>
      <c r="G2" s="532"/>
      <c r="H2" s="532"/>
      <c r="I2" s="532"/>
    </row>
    <row r="4" spans="1:9" x14ac:dyDescent="0.25">
      <c r="A4" s="51" t="s">
        <v>824</v>
      </c>
    </row>
    <row r="5" spans="1:9" x14ac:dyDescent="0.25">
      <c r="A5" s="51" t="s">
        <v>825</v>
      </c>
    </row>
    <row r="6" spans="1:9" x14ac:dyDescent="0.25">
      <c r="E6" s="53"/>
      <c r="H6" s="54"/>
    </row>
    <row r="7" spans="1:9" ht="45.75" customHeight="1" x14ac:dyDescent="0.25">
      <c r="A7" s="537"/>
      <c r="B7" s="537" t="s">
        <v>6</v>
      </c>
      <c r="C7" s="538" t="s">
        <v>8</v>
      </c>
      <c r="D7" s="538"/>
      <c r="E7" s="538"/>
      <c r="F7" s="538" t="s">
        <v>4</v>
      </c>
      <c r="G7" s="538" t="s">
        <v>79</v>
      </c>
      <c r="H7" s="539" t="s">
        <v>88</v>
      </c>
      <c r="I7" s="540" t="s">
        <v>89</v>
      </c>
    </row>
    <row r="8" spans="1:9" ht="24" customHeight="1" x14ac:dyDescent="0.25">
      <c r="A8" s="537"/>
      <c r="B8" s="537"/>
      <c r="C8" s="541" t="s">
        <v>14</v>
      </c>
      <c r="D8" s="541" t="s">
        <v>90</v>
      </c>
      <c r="E8" s="538" t="s">
        <v>91</v>
      </c>
      <c r="F8" s="538"/>
      <c r="G8" s="538"/>
      <c r="H8" s="539"/>
      <c r="I8" s="540"/>
    </row>
    <row r="9" spans="1:9" ht="61.5" customHeight="1" x14ac:dyDescent="0.25">
      <c r="A9" s="537"/>
      <c r="B9" s="537"/>
      <c r="C9" s="542"/>
      <c r="D9" s="542"/>
      <c r="E9" s="538"/>
      <c r="F9" s="538"/>
      <c r="G9" s="538"/>
      <c r="H9" s="539"/>
      <c r="I9" s="540"/>
    </row>
    <row r="10" spans="1:9" ht="20.25" customHeight="1" x14ac:dyDescent="0.25">
      <c r="A10" s="55">
        <v>1</v>
      </c>
      <c r="B10" s="55">
        <v>6</v>
      </c>
      <c r="C10" s="55" t="s">
        <v>81</v>
      </c>
      <c r="D10" s="55">
        <v>8</v>
      </c>
      <c r="E10" s="55">
        <v>9</v>
      </c>
      <c r="F10" s="55">
        <v>11</v>
      </c>
      <c r="G10" s="55">
        <v>12</v>
      </c>
      <c r="H10" s="55">
        <v>13</v>
      </c>
      <c r="I10" s="55" t="s">
        <v>92</v>
      </c>
    </row>
    <row r="11" spans="1:9" s="52" customFormat="1" x14ac:dyDescent="0.25">
      <c r="A11" s="56" t="s">
        <v>0</v>
      </c>
      <c r="B11" s="57">
        <f>SUM(B12,B15,B19)</f>
        <v>12</v>
      </c>
      <c r="C11" s="57"/>
      <c r="D11" s="57"/>
      <c r="E11" s="57">
        <f t="shared" ref="E11:I11" si="0">SUM(E12,E15,E19)</f>
        <v>217</v>
      </c>
      <c r="F11" s="57"/>
      <c r="G11" s="57"/>
      <c r="H11" s="58">
        <f t="shared" si="0"/>
        <v>3677.2099999999996</v>
      </c>
      <c r="I11" s="58">
        <f t="shared" si="0"/>
        <v>4544.66</v>
      </c>
    </row>
    <row r="12" spans="1:9" ht="33" x14ac:dyDescent="0.25">
      <c r="A12" s="274" t="s">
        <v>93</v>
      </c>
      <c r="B12" s="60">
        <f>COUNTA(A13:A14)</f>
        <v>2</v>
      </c>
      <c r="C12" s="61"/>
      <c r="D12" s="61"/>
      <c r="E12" s="61">
        <f>SUM(E13:E14)</f>
        <v>64</v>
      </c>
      <c r="F12" s="62"/>
      <c r="G12" s="62"/>
      <c r="H12" s="62">
        <f>SUM(H13:H14)</f>
        <v>1149.42</v>
      </c>
      <c r="I12" s="62">
        <f>SUM(I13:I14)</f>
        <v>1420.56</v>
      </c>
    </row>
    <row r="13" spans="1:9" ht="18.75" customHeight="1" x14ac:dyDescent="0.25">
      <c r="A13" s="63" t="s">
        <v>96</v>
      </c>
      <c r="B13" s="64"/>
      <c r="C13" s="64">
        <f>D13+E13</f>
        <v>216</v>
      </c>
      <c r="D13" s="64">
        <v>184</v>
      </c>
      <c r="E13" s="64">
        <v>32</v>
      </c>
      <c r="F13" s="65">
        <v>1664.6</v>
      </c>
      <c r="G13" s="65">
        <f t="shared" ref="G13:G26" si="1">F13/184</f>
        <v>9.0467391304347817</v>
      </c>
      <c r="H13" s="65">
        <f>ROUND(G13*E13*2,2)</f>
        <v>578.99</v>
      </c>
      <c r="I13" s="65">
        <f>ROUND(H13*1.2359,2)</f>
        <v>715.57</v>
      </c>
    </row>
    <row r="14" spans="1:9" ht="18.75" customHeight="1" x14ac:dyDescent="0.25">
      <c r="A14" s="63" t="s">
        <v>96</v>
      </c>
      <c r="B14" s="64"/>
      <c r="C14" s="64">
        <f>D14+E14</f>
        <v>216</v>
      </c>
      <c r="D14" s="64">
        <v>184</v>
      </c>
      <c r="E14" s="64">
        <v>32</v>
      </c>
      <c r="F14" s="65">
        <v>1640</v>
      </c>
      <c r="G14" s="65">
        <f t="shared" si="1"/>
        <v>8.9130434782608692</v>
      </c>
      <c r="H14" s="65">
        <f>ROUND(G14*E14*2,2)</f>
        <v>570.42999999999995</v>
      </c>
      <c r="I14" s="65">
        <f>ROUND(H14*1.2359,2)</f>
        <v>704.99</v>
      </c>
    </row>
    <row r="15" spans="1:9" ht="49.5" customHeight="1" x14ac:dyDescent="0.25">
      <c r="A15" s="274" t="s">
        <v>17</v>
      </c>
      <c r="B15" s="60">
        <f>COUNTA(A16:A18)</f>
        <v>3</v>
      </c>
      <c r="C15" s="61"/>
      <c r="D15" s="60"/>
      <c r="E15" s="61">
        <f>SUM(E16:E18)</f>
        <v>70</v>
      </c>
      <c r="F15" s="60"/>
      <c r="G15" s="65"/>
      <c r="H15" s="62">
        <f>SUM(H16:H18)</f>
        <v>1027.3699999999999</v>
      </c>
      <c r="I15" s="62">
        <f>SUM(I16:I18)</f>
        <v>1269.73</v>
      </c>
    </row>
    <row r="16" spans="1:9" x14ac:dyDescent="0.25">
      <c r="A16" s="63" t="s">
        <v>590</v>
      </c>
      <c r="B16" s="64"/>
      <c r="C16" s="64">
        <f t="shared" ref="C16:C18" si="2">D16+E16</f>
        <v>190</v>
      </c>
      <c r="D16" s="64">
        <v>184</v>
      </c>
      <c r="E16" s="64">
        <v>6</v>
      </c>
      <c r="F16" s="65">
        <v>1449</v>
      </c>
      <c r="G16" s="65">
        <f>F16/184</f>
        <v>7.875</v>
      </c>
      <c r="H16" s="65">
        <f t="shared" ref="H16:H18" si="3">ROUND(G16*E16*2,2)</f>
        <v>94.5</v>
      </c>
      <c r="I16" s="65">
        <f>ROUND(H16*1.2359,2)</f>
        <v>116.79</v>
      </c>
    </row>
    <row r="17" spans="1:9" ht="17.25" customHeight="1" x14ac:dyDescent="0.25">
      <c r="A17" s="63" t="s">
        <v>100</v>
      </c>
      <c r="B17" s="64"/>
      <c r="C17" s="64">
        <f t="shared" si="2"/>
        <v>216</v>
      </c>
      <c r="D17" s="64">
        <v>184</v>
      </c>
      <c r="E17" s="64">
        <v>32</v>
      </c>
      <c r="F17" s="65">
        <v>1242</v>
      </c>
      <c r="G17" s="65">
        <f t="shared" si="1"/>
        <v>6.75</v>
      </c>
      <c r="H17" s="65">
        <f t="shared" si="3"/>
        <v>432</v>
      </c>
      <c r="I17" s="65">
        <f t="shared" ref="I17:I18" si="4">ROUND(H17*1.2359,2)</f>
        <v>533.91</v>
      </c>
    </row>
    <row r="18" spans="1:9" x14ac:dyDescent="0.25">
      <c r="A18" s="63" t="s">
        <v>99</v>
      </c>
      <c r="B18" s="64"/>
      <c r="C18" s="64">
        <f t="shared" si="2"/>
        <v>216</v>
      </c>
      <c r="D18" s="64">
        <v>184</v>
      </c>
      <c r="E18" s="64">
        <v>32</v>
      </c>
      <c r="F18" s="65">
        <v>1440</v>
      </c>
      <c r="G18" s="65">
        <f t="shared" si="1"/>
        <v>7.8260869565217392</v>
      </c>
      <c r="H18" s="65">
        <f t="shared" si="3"/>
        <v>500.87</v>
      </c>
      <c r="I18" s="65">
        <f t="shared" si="4"/>
        <v>619.03</v>
      </c>
    </row>
    <row r="19" spans="1:9" ht="33" x14ac:dyDescent="0.25">
      <c r="A19" s="274" t="s">
        <v>19</v>
      </c>
      <c r="B19" s="60">
        <f>COUNTA(A20:A26)</f>
        <v>7</v>
      </c>
      <c r="C19" s="61"/>
      <c r="D19" s="61"/>
      <c r="E19" s="61">
        <f>SUM(E20:E26)</f>
        <v>83</v>
      </c>
      <c r="F19" s="62"/>
      <c r="G19" s="65"/>
      <c r="H19" s="62">
        <f>SUM(H20:H26)</f>
        <v>1500.4199999999996</v>
      </c>
      <c r="I19" s="62">
        <f>SUM(I20:I26)</f>
        <v>1854.3700000000001</v>
      </c>
    </row>
    <row r="20" spans="1:9" x14ac:dyDescent="0.25">
      <c r="A20" s="66" t="s">
        <v>119</v>
      </c>
      <c r="B20" s="64"/>
      <c r="C20" s="64">
        <f t="shared" ref="C20:C26" si="5">D20+E20</f>
        <v>190</v>
      </c>
      <c r="D20" s="64">
        <v>184</v>
      </c>
      <c r="E20" s="64">
        <v>6</v>
      </c>
      <c r="F20" s="65">
        <v>2000</v>
      </c>
      <c r="G20" s="65">
        <f t="shared" si="1"/>
        <v>10.869565217391305</v>
      </c>
      <c r="H20" s="65">
        <f t="shared" ref="H20:H26" si="6">ROUND(G20*E20*2,2)</f>
        <v>130.43</v>
      </c>
      <c r="I20" s="65">
        <f>ROUND(H20*1.2359,2)</f>
        <v>161.19999999999999</v>
      </c>
    </row>
    <row r="21" spans="1:9" x14ac:dyDescent="0.25">
      <c r="A21" s="66" t="s">
        <v>119</v>
      </c>
      <c r="B21" s="64"/>
      <c r="C21" s="64">
        <f t="shared" si="5"/>
        <v>190</v>
      </c>
      <c r="D21" s="64">
        <v>184</v>
      </c>
      <c r="E21" s="64">
        <v>6</v>
      </c>
      <c r="F21" s="65">
        <v>2000</v>
      </c>
      <c r="G21" s="65">
        <f t="shared" si="1"/>
        <v>10.869565217391305</v>
      </c>
      <c r="H21" s="65">
        <f t="shared" si="6"/>
        <v>130.43</v>
      </c>
      <c r="I21" s="65">
        <f t="shared" ref="I21:I26" si="7">ROUND(H21*1.2359,2)</f>
        <v>161.19999999999999</v>
      </c>
    </row>
    <row r="22" spans="1:9" x14ac:dyDescent="0.25">
      <c r="A22" s="66" t="s">
        <v>119</v>
      </c>
      <c r="B22" s="64"/>
      <c r="C22" s="64">
        <f t="shared" si="5"/>
        <v>190</v>
      </c>
      <c r="D22" s="64">
        <v>184</v>
      </c>
      <c r="E22" s="64">
        <v>6</v>
      </c>
      <c r="F22" s="65">
        <v>2000</v>
      </c>
      <c r="G22" s="65">
        <f t="shared" si="1"/>
        <v>10.869565217391305</v>
      </c>
      <c r="H22" s="65">
        <f t="shared" si="6"/>
        <v>130.43</v>
      </c>
      <c r="I22" s="65">
        <f t="shared" si="7"/>
        <v>161.19999999999999</v>
      </c>
    </row>
    <row r="23" spans="1:9" x14ac:dyDescent="0.25">
      <c r="A23" s="66" t="s">
        <v>117</v>
      </c>
      <c r="B23" s="64"/>
      <c r="C23" s="64">
        <f t="shared" si="5"/>
        <v>223</v>
      </c>
      <c r="D23" s="64">
        <v>184</v>
      </c>
      <c r="E23" s="64">
        <v>39</v>
      </c>
      <c r="F23" s="65">
        <v>1360</v>
      </c>
      <c r="G23" s="65">
        <f t="shared" si="1"/>
        <v>7.3913043478260869</v>
      </c>
      <c r="H23" s="65">
        <f t="shared" si="6"/>
        <v>576.52</v>
      </c>
      <c r="I23" s="65">
        <f t="shared" si="7"/>
        <v>712.52</v>
      </c>
    </row>
    <row r="24" spans="1:9" x14ac:dyDescent="0.25">
      <c r="A24" s="66" t="s">
        <v>121</v>
      </c>
      <c r="B24" s="64"/>
      <c r="C24" s="64">
        <f t="shared" si="5"/>
        <v>189</v>
      </c>
      <c r="D24" s="64">
        <v>184</v>
      </c>
      <c r="E24" s="64">
        <v>5</v>
      </c>
      <c r="F24" s="65">
        <v>2500</v>
      </c>
      <c r="G24" s="65">
        <f t="shared" si="1"/>
        <v>13.586956521739131</v>
      </c>
      <c r="H24" s="65">
        <f t="shared" si="6"/>
        <v>135.87</v>
      </c>
      <c r="I24" s="65">
        <f t="shared" si="7"/>
        <v>167.92</v>
      </c>
    </row>
    <row r="25" spans="1:9" x14ac:dyDescent="0.25">
      <c r="A25" s="66" t="s">
        <v>120</v>
      </c>
      <c r="B25" s="64"/>
      <c r="C25" s="64">
        <f t="shared" si="5"/>
        <v>189</v>
      </c>
      <c r="D25" s="64">
        <v>184</v>
      </c>
      <c r="E25" s="64">
        <v>5</v>
      </c>
      <c r="F25" s="65">
        <v>2500</v>
      </c>
      <c r="G25" s="65">
        <f t="shared" si="1"/>
        <v>13.586956521739131</v>
      </c>
      <c r="H25" s="65">
        <f t="shared" si="6"/>
        <v>135.87</v>
      </c>
      <c r="I25" s="65">
        <f t="shared" si="7"/>
        <v>167.92</v>
      </c>
    </row>
    <row r="26" spans="1:9" x14ac:dyDescent="0.25">
      <c r="A26" s="66" t="s">
        <v>592</v>
      </c>
      <c r="B26" s="64"/>
      <c r="C26" s="64">
        <f t="shared" si="5"/>
        <v>200</v>
      </c>
      <c r="D26" s="64">
        <v>184</v>
      </c>
      <c r="E26" s="64">
        <v>16</v>
      </c>
      <c r="F26" s="65">
        <v>1500</v>
      </c>
      <c r="G26" s="65">
        <f t="shared" si="1"/>
        <v>8.1521739130434785</v>
      </c>
      <c r="H26" s="65">
        <f t="shared" si="6"/>
        <v>260.87</v>
      </c>
      <c r="I26" s="65">
        <f t="shared" si="7"/>
        <v>322.41000000000003</v>
      </c>
    </row>
    <row r="28" spans="1:9" x14ac:dyDescent="0.25">
      <c r="A28" s="69" t="s">
        <v>1</v>
      </c>
      <c r="B28" s="70"/>
      <c r="C28" s="70"/>
      <c r="D28" s="70"/>
      <c r="E28" s="70"/>
      <c r="F28" s="70"/>
      <c r="G28" s="70"/>
      <c r="H28" s="70"/>
      <c r="I28" s="70"/>
    </row>
    <row r="29" spans="1:9" ht="48.75" customHeight="1" x14ac:dyDescent="0.25">
      <c r="A29" s="527" t="s">
        <v>123</v>
      </c>
      <c r="B29" s="527"/>
      <c r="C29" s="527"/>
      <c r="D29" s="527"/>
      <c r="E29" s="527"/>
      <c r="F29" s="527"/>
      <c r="G29" s="527"/>
      <c r="H29" s="527"/>
      <c r="I29" s="527"/>
    </row>
    <row r="30" spans="1:9" ht="18" customHeight="1" x14ac:dyDescent="0.25">
      <c r="A30" s="234" t="s">
        <v>124</v>
      </c>
      <c r="D30" s="70"/>
      <c r="E30" s="70"/>
      <c r="F30" s="70"/>
      <c r="G30" s="70"/>
      <c r="H30" s="70"/>
      <c r="I30" s="70"/>
    </row>
    <row r="31" spans="1:9" ht="18" customHeight="1" x14ac:dyDescent="0.25">
      <c r="A31" s="70"/>
      <c r="B31" s="234"/>
      <c r="C31" s="234"/>
      <c r="D31" s="70"/>
      <c r="E31" s="70"/>
      <c r="F31" s="70"/>
      <c r="G31" s="70"/>
      <c r="H31" s="70"/>
      <c r="I31" s="70"/>
    </row>
    <row r="32" spans="1:9" ht="18" customHeight="1" x14ac:dyDescent="0.3">
      <c r="A32" s="70" t="s">
        <v>86</v>
      </c>
      <c r="B32" s="234"/>
      <c r="C32" s="234"/>
      <c r="D32" s="70"/>
      <c r="E32" s="70"/>
      <c r="F32" s="70"/>
      <c r="G32" s="70"/>
      <c r="H32" s="70"/>
      <c r="I32" s="70"/>
    </row>
    <row r="33" spans="1:9" ht="18" customHeight="1" x14ac:dyDescent="0.25">
      <c r="A33" s="70"/>
      <c r="B33" s="234"/>
      <c r="C33" s="234"/>
      <c r="D33" s="70"/>
      <c r="E33" s="70"/>
      <c r="F33" s="70"/>
      <c r="G33" s="70"/>
      <c r="H33" s="70"/>
      <c r="I33" s="70"/>
    </row>
    <row r="34" spans="1:9" s="276" customFormat="1" ht="30.75" customHeight="1" x14ac:dyDescent="0.25">
      <c r="A34" s="544" t="s">
        <v>15</v>
      </c>
      <c r="B34" s="544"/>
      <c r="C34" s="544"/>
      <c r="D34" s="544"/>
      <c r="E34" s="544"/>
      <c r="F34" s="544"/>
      <c r="G34" s="544"/>
      <c r="H34" s="544"/>
      <c r="I34" s="544"/>
    </row>
    <row r="35" spans="1:9" s="276" customFormat="1" ht="37.5" customHeight="1" x14ac:dyDescent="0.25">
      <c r="A35" s="544" t="s">
        <v>125</v>
      </c>
      <c r="B35" s="544"/>
      <c r="C35" s="544"/>
      <c r="D35" s="544"/>
      <c r="E35" s="544"/>
      <c r="F35" s="544"/>
      <c r="G35" s="544"/>
      <c r="H35" s="544"/>
      <c r="I35" s="544"/>
    </row>
    <row r="36" spans="1:9" s="276" customFormat="1" ht="18" customHeight="1" x14ac:dyDescent="0.25">
      <c r="A36" s="545" t="s">
        <v>7</v>
      </c>
      <c r="B36" s="545"/>
      <c r="C36" s="545"/>
      <c r="D36" s="545"/>
      <c r="E36" s="545"/>
      <c r="F36" s="545"/>
      <c r="G36" s="545"/>
      <c r="H36" s="545"/>
      <c r="I36" s="545"/>
    </row>
    <row r="37" spans="1:9" x14ac:dyDescent="0.25">
      <c r="A37" s="72"/>
      <c r="B37" s="72"/>
      <c r="C37" s="72"/>
      <c r="D37" s="72"/>
      <c r="E37" s="72"/>
      <c r="F37" s="72"/>
      <c r="G37" s="72"/>
      <c r="H37" s="72"/>
      <c r="I37" s="72"/>
    </row>
  </sheetData>
  <mergeCells count="16">
    <mergeCell ref="A36:I36"/>
    <mergeCell ref="H1:I1"/>
    <mergeCell ref="A2:I2"/>
    <mergeCell ref="A7:A9"/>
    <mergeCell ref="B7:B9"/>
    <mergeCell ref="C7:E7"/>
    <mergeCell ref="F7:F9"/>
    <mergeCell ref="G7:G9"/>
    <mergeCell ref="H7:H9"/>
    <mergeCell ref="I7:I9"/>
    <mergeCell ref="C8:C9"/>
    <mergeCell ref="D8:D9"/>
    <mergeCell ref="E8:E9"/>
    <mergeCell ref="A29:I29"/>
    <mergeCell ref="A34:I34"/>
    <mergeCell ref="A35:I3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89FFB-EF0E-40E7-B0F1-328C973978C7}">
  <sheetPr>
    <tabColor theme="5" tint="0.59999389629810485"/>
    <pageSetUpPr fitToPage="1"/>
  </sheetPr>
  <dimension ref="A1:I168"/>
  <sheetViews>
    <sheetView zoomScale="80" zoomScaleNormal="80" zoomScaleSheetLayoutView="70" workbookViewId="0">
      <selection activeCell="D16" sqref="D16"/>
    </sheetView>
  </sheetViews>
  <sheetFormatPr defaultColWidth="9.140625" defaultRowHeight="16.5" x14ac:dyDescent="0.25"/>
  <cols>
    <col min="1" max="1" width="61.28515625" style="237" customWidth="1"/>
    <col min="2" max="2" width="19.85546875" style="237" customWidth="1"/>
    <col min="3" max="5" width="21.7109375" style="237" customWidth="1"/>
    <col min="6" max="8" width="29" style="237" customWidth="1"/>
    <col min="9" max="9" width="25" style="237" customWidth="1"/>
    <col min="10" max="16384" width="9.140625" style="237"/>
  </cols>
  <sheetData>
    <row r="1" spans="1:9" x14ac:dyDescent="0.25">
      <c r="H1" s="551" t="s">
        <v>895</v>
      </c>
      <c r="I1" s="551"/>
    </row>
    <row r="2" spans="1:9" s="238" customFormat="1" ht="39.75" customHeight="1" x14ac:dyDescent="0.25">
      <c r="A2" s="552" t="s">
        <v>13</v>
      </c>
      <c r="B2" s="552"/>
      <c r="C2" s="552"/>
      <c r="D2" s="552"/>
      <c r="E2" s="552"/>
      <c r="F2" s="552"/>
      <c r="G2" s="552"/>
      <c r="H2" s="552"/>
      <c r="I2" s="552"/>
    </row>
    <row r="4" spans="1:9" x14ac:dyDescent="0.25">
      <c r="A4" s="237" t="s">
        <v>727</v>
      </c>
    </row>
    <row r="5" spans="1:9" x14ac:dyDescent="0.25">
      <c r="A5" s="237" t="s">
        <v>728</v>
      </c>
    </row>
    <row r="6" spans="1:9" x14ac:dyDescent="0.25">
      <c r="E6" s="239"/>
      <c r="H6" s="240"/>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48.7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238" customFormat="1" ht="26.25" customHeight="1" x14ac:dyDescent="0.25">
      <c r="A11" s="241" t="s">
        <v>0</v>
      </c>
      <c r="B11" s="243">
        <f>B12+B18+B85+B127</f>
        <v>139</v>
      </c>
      <c r="C11" s="243"/>
      <c r="D11" s="243"/>
      <c r="E11" s="243">
        <f t="shared" ref="E11:I11" si="0">E12+E18+E85+E127</f>
        <v>2862.17</v>
      </c>
      <c r="F11" s="243"/>
      <c r="G11" s="243"/>
      <c r="H11" s="244">
        <f t="shared" si="0"/>
        <v>32511.989999999994</v>
      </c>
      <c r="I11" s="244">
        <f t="shared" si="0"/>
        <v>40181.590000000011</v>
      </c>
    </row>
    <row r="12" spans="1:9" ht="37.5" customHeight="1" x14ac:dyDescent="0.25">
      <c r="A12" s="277" t="s">
        <v>16</v>
      </c>
      <c r="B12" s="278">
        <f>SUM(B13:B17)</f>
        <v>5</v>
      </c>
      <c r="C12" s="278"/>
      <c r="D12" s="278"/>
      <c r="E12" s="278">
        <f t="shared" ref="E12:I12" si="1">SUM(E13:E17)</f>
        <v>70</v>
      </c>
      <c r="F12" s="278"/>
      <c r="G12" s="278"/>
      <c r="H12" s="279">
        <f t="shared" si="1"/>
        <v>784</v>
      </c>
      <c r="I12" s="279">
        <f t="shared" si="1"/>
        <v>968.94999999999982</v>
      </c>
    </row>
    <row r="13" spans="1:9" ht="18.75" customHeight="1" x14ac:dyDescent="0.25">
      <c r="A13" s="245" t="s">
        <v>729</v>
      </c>
      <c r="B13" s="246">
        <v>1</v>
      </c>
      <c r="C13" s="246">
        <f t="shared" ref="C13:C17" si="2">D13+E13</f>
        <v>172</v>
      </c>
      <c r="D13" s="246">
        <v>160</v>
      </c>
      <c r="E13" s="246">
        <v>12</v>
      </c>
      <c r="F13" s="247">
        <v>5.6</v>
      </c>
      <c r="G13" s="247">
        <f>F13</f>
        <v>5.6</v>
      </c>
      <c r="H13" s="248">
        <f>ROUND(G13*E13*2,2)</f>
        <v>134.4</v>
      </c>
      <c r="I13" s="248">
        <f>ROUND((H13*0.2359)+H13,2)</f>
        <v>166.1</v>
      </c>
    </row>
    <row r="14" spans="1:9" ht="18.75" customHeight="1" x14ac:dyDescent="0.25">
      <c r="A14" s="245" t="s">
        <v>729</v>
      </c>
      <c r="B14" s="246">
        <v>1</v>
      </c>
      <c r="C14" s="246">
        <f t="shared" si="2"/>
        <v>173</v>
      </c>
      <c r="D14" s="246">
        <v>160</v>
      </c>
      <c r="E14" s="246">
        <v>13</v>
      </c>
      <c r="F14" s="247">
        <v>5.6</v>
      </c>
      <c r="G14" s="247">
        <f t="shared" ref="G14:G17" si="3">F14</f>
        <v>5.6</v>
      </c>
      <c r="H14" s="248">
        <f t="shared" ref="H14:H17" si="4">ROUND(G14*E14*2,2)</f>
        <v>145.6</v>
      </c>
      <c r="I14" s="248">
        <f t="shared" ref="I14:I17" si="5">ROUND((H14*0.2359)+H14,2)</f>
        <v>179.95</v>
      </c>
    </row>
    <row r="15" spans="1:9" ht="18.75" customHeight="1" x14ac:dyDescent="0.25">
      <c r="A15" s="245" t="s">
        <v>729</v>
      </c>
      <c r="B15" s="246">
        <v>1</v>
      </c>
      <c r="C15" s="246">
        <f t="shared" si="2"/>
        <v>129</v>
      </c>
      <c r="D15" s="246">
        <v>120</v>
      </c>
      <c r="E15" s="246">
        <v>9</v>
      </c>
      <c r="F15" s="247">
        <v>5.6</v>
      </c>
      <c r="G15" s="247">
        <f t="shared" si="3"/>
        <v>5.6</v>
      </c>
      <c r="H15" s="248">
        <f t="shared" si="4"/>
        <v>100.8</v>
      </c>
      <c r="I15" s="248">
        <f t="shared" si="5"/>
        <v>124.58</v>
      </c>
    </row>
    <row r="16" spans="1:9" ht="18.75" customHeight="1" x14ac:dyDescent="0.25">
      <c r="A16" s="245" t="s">
        <v>730</v>
      </c>
      <c r="B16" s="246">
        <v>1</v>
      </c>
      <c r="C16" s="246">
        <f t="shared" si="2"/>
        <v>140</v>
      </c>
      <c r="D16" s="246">
        <v>136</v>
      </c>
      <c r="E16" s="246">
        <v>4</v>
      </c>
      <c r="F16" s="247">
        <v>5.6</v>
      </c>
      <c r="G16" s="247">
        <f t="shared" si="3"/>
        <v>5.6</v>
      </c>
      <c r="H16" s="248">
        <f t="shared" si="4"/>
        <v>44.8</v>
      </c>
      <c r="I16" s="248">
        <f t="shared" si="5"/>
        <v>55.37</v>
      </c>
    </row>
    <row r="17" spans="1:9" ht="18.75" customHeight="1" x14ac:dyDescent="0.25">
      <c r="A17" s="245" t="s">
        <v>731</v>
      </c>
      <c r="B17" s="246">
        <v>1</v>
      </c>
      <c r="C17" s="246">
        <f t="shared" si="2"/>
        <v>192</v>
      </c>
      <c r="D17" s="246">
        <v>160</v>
      </c>
      <c r="E17" s="246">
        <v>32</v>
      </c>
      <c r="F17" s="247">
        <v>5.6</v>
      </c>
      <c r="G17" s="247">
        <f t="shared" si="3"/>
        <v>5.6</v>
      </c>
      <c r="H17" s="248">
        <f t="shared" si="4"/>
        <v>358.4</v>
      </c>
      <c r="I17" s="248">
        <f t="shared" si="5"/>
        <v>442.95</v>
      </c>
    </row>
    <row r="18" spans="1:9" ht="33" x14ac:dyDescent="0.25">
      <c r="A18" s="277" t="s">
        <v>17</v>
      </c>
      <c r="B18" s="282">
        <f>SUM(B19:B84)</f>
        <v>66</v>
      </c>
      <c r="C18" s="282"/>
      <c r="D18" s="282"/>
      <c r="E18" s="282">
        <f t="shared" ref="E18:I18" si="6">SUM(E19:E84)</f>
        <v>1258.67</v>
      </c>
      <c r="F18" s="282"/>
      <c r="G18" s="282"/>
      <c r="H18" s="283">
        <f t="shared" si="6"/>
        <v>17222.370000000003</v>
      </c>
      <c r="I18" s="283">
        <f t="shared" si="6"/>
        <v>21285.209999999995</v>
      </c>
    </row>
    <row r="19" spans="1:9" x14ac:dyDescent="0.25">
      <c r="A19" s="245" t="s">
        <v>732</v>
      </c>
      <c r="B19" s="246">
        <v>1</v>
      </c>
      <c r="C19" s="246">
        <f t="shared" ref="C19:C84" si="7">D19+E19</f>
        <v>176</v>
      </c>
      <c r="D19" s="246">
        <v>160</v>
      </c>
      <c r="E19" s="246">
        <v>16</v>
      </c>
      <c r="F19" s="247">
        <v>7.0541</v>
      </c>
      <c r="G19" s="247">
        <f>F19</f>
        <v>7.0541</v>
      </c>
      <c r="H19" s="248">
        <f>ROUND(G19*E19*2,2)</f>
        <v>225.73</v>
      </c>
      <c r="I19" s="248">
        <f>ROUND((H19*0.2359)+H19,2)</f>
        <v>278.98</v>
      </c>
    </row>
    <row r="20" spans="1:9" x14ac:dyDescent="0.25">
      <c r="A20" s="245" t="s">
        <v>35</v>
      </c>
      <c r="B20" s="246">
        <v>1</v>
      </c>
      <c r="C20" s="246">
        <f t="shared" si="7"/>
        <v>184</v>
      </c>
      <c r="D20" s="246">
        <v>160</v>
      </c>
      <c r="E20" s="246">
        <v>24</v>
      </c>
      <c r="F20" s="247">
        <v>5.9848999999999997</v>
      </c>
      <c r="G20" s="247">
        <f t="shared" ref="G20:G84" si="8">F20</f>
        <v>5.9848999999999997</v>
      </c>
      <c r="H20" s="248">
        <f t="shared" ref="H20:H83" si="9">ROUND(G20*E20*2,2)</f>
        <v>287.27999999999997</v>
      </c>
      <c r="I20" s="248">
        <f t="shared" ref="I20:I84" si="10">ROUND((H20*0.2359)+H20,2)</f>
        <v>355.05</v>
      </c>
    </row>
    <row r="21" spans="1:9" x14ac:dyDescent="0.25">
      <c r="A21" s="245" t="s">
        <v>35</v>
      </c>
      <c r="B21" s="246">
        <v>1</v>
      </c>
      <c r="C21" s="246">
        <f t="shared" si="7"/>
        <v>172</v>
      </c>
      <c r="D21" s="246">
        <v>160</v>
      </c>
      <c r="E21" s="246">
        <v>12</v>
      </c>
      <c r="F21" s="247">
        <v>5.9848999999999997</v>
      </c>
      <c r="G21" s="247">
        <f t="shared" si="8"/>
        <v>5.9848999999999997</v>
      </c>
      <c r="H21" s="248">
        <f t="shared" si="9"/>
        <v>143.63999999999999</v>
      </c>
      <c r="I21" s="248">
        <f t="shared" si="10"/>
        <v>177.52</v>
      </c>
    </row>
    <row r="22" spans="1:9" x14ac:dyDescent="0.25">
      <c r="A22" s="245" t="s">
        <v>733</v>
      </c>
      <c r="B22" s="246">
        <v>1</v>
      </c>
      <c r="C22" s="246">
        <f t="shared" si="7"/>
        <v>172</v>
      </c>
      <c r="D22" s="246">
        <v>160</v>
      </c>
      <c r="E22" s="246">
        <v>12</v>
      </c>
      <c r="F22" s="247">
        <v>7.0541</v>
      </c>
      <c r="G22" s="247">
        <f t="shared" si="8"/>
        <v>7.0541</v>
      </c>
      <c r="H22" s="248">
        <f t="shared" si="9"/>
        <v>169.3</v>
      </c>
      <c r="I22" s="248">
        <f t="shared" si="10"/>
        <v>209.24</v>
      </c>
    </row>
    <row r="23" spans="1:9" ht="18" customHeight="1" x14ac:dyDescent="0.25">
      <c r="A23" s="245" t="s">
        <v>733</v>
      </c>
      <c r="B23" s="246">
        <v>1</v>
      </c>
      <c r="C23" s="246">
        <f t="shared" si="7"/>
        <v>178</v>
      </c>
      <c r="D23" s="246">
        <v>160</v>
      </c>
      <c r="E23" s="246">
        <v>18</v>
      </c>
      <c r="F23" s="247">
        <v>7.0541</v>
      </c>
      <c r="G23" s="247">
        <f t="shared" si="8"/>
        <v>7.0541</v>
      </c>
      <c r="H23" s="248">
        <f t="shared" si="9"/>
        <v>253.95</v>
      </c>
      <c r="I23" s="248">
        <f t="shared" si="10"/>
        <v>313.86</v>
      </c>
    </row>
    <row r="24" spans="1:9" x14ac:dyDescent="0.25">
      <c r="A24" s="245" t="s">
        <v>734</v>
      </c>
      <c r="B24" s="246">
        <v>1</v>
      </c>
      <c r="C24" s="246">
        <f t="shared" si="7"/>
        <v>208</v>
      </c>
      <c r="D24" s="246">
        <v>160</v>
      </c>
      <c r="E24" s="246">
        <v>48</v>
      </c>
      <c r="F24" s="247">
        <v>7.6932</v>
      </c>
      <c r="G24" s="247">
        <f t="shared" si="8"/>
        <v>7.6932</v>
      </c>
      <c r="H24" s="248">
        <f t="shared" si="9"/>
        <v>738.55</v>
      </c>
      <c r="I24" s="248">
        <f t="shared" si="10"/>
        <v>912.77</v>
      </c>
    </row>
    <row r="25" spans="1:9" x14ac:dyDescent="0.25">
      <c r="A25" s="245" t="s">
        <v>662</v>
      </c>
      <c r="B25" s="246">
        <v>1</v>
      </c>
      <c r="C25" s="246">
        <f t="shared" si="7"/>
        <v>176</v>
      </c>
      <c r="D25" s="246">
        <v>160</v>
      </c>
      <c r="E25" s="246">
        <v>16</v>
      </c>
      <c r="F25" s="247">
        <v>7.0541</v>
      </c>
      <c r="G25" s="247">
        <f t="shared" si="8"/>
        <v>7.0541</v>
      </c>
      <c r="H25" s="248">
        <f t="shared" si="9"/>
        <v>225.73</v>
      </c>
      <c r="I25" s="248">
        <f t="shared" si="10"/>
        <v>278.98</v>
      </c>
    </row>
    <row r="26" spans="1:9" x14ac:dyDescent="0.25">
      <c r="A26" s="245" t="s">
        <v>662</v>
      </c>
      <c r="B26" s="246">
        <v>1</v>
      </c>
      <c r="C26" s="246">
        <f t="shared" si="7"/>
        <v>180</v>
      </c>
      <c r="D26" s="246">
        <v>120</v>
      </c>
      <c r="E26" s="246">
        <v>60</v>
      </c>
      <c r="F26" s="247">
        <v>7.0541</v>
      </c>
      <c r="G26" s="247">
        <f t="shared" si="8"/>
        <v>7.0541</v>
      </c>
      <c r="H26" s="248">
        <f t="shared" si="9"/>
        <v>846.49</v>
      </c>
      <c r="I26" s="248">
        <f t="shared" si="10"/>
        <v>1046.18</v>
      </c>
    </row>
    <row r="27" spans="1:9" x14ac:dyDescent="0.25">
      <c r="A27" s="245" t="s">
        <v>662</v>
      </c>
      <c r="B27" s="246">
        <v>1</v>
      </c>
      <c r="C27" s="246">
        <f t="shared" si="7"/>
        <v>172</v>
      </c>
      <c r="D27" s="246">
        <v>160</v>
      </c>
      <c r="E27" s="246">
        <v>12</v>
      </c>
      <c r="F27" s="247">
        <v>7.0541</v>
      </c>
      <c r="G27" s="247">
        <f t="shared" si="8"/>
        <v>7.0541</v>
      </c>
      <c r="H27" s="248">
        <f t="shared" si="9"/>
        <v>169.3</v>
      </c>
      <c r="I27" s="248">
        <f t="shared" si="10"/>
        <v>209.24</v>
      </c>
    </row>
    <row r="28" spans="1:9" x14ac:dyDescent="0.25">
      <c r="A28" s="245" t="s">
        <v>662</v>
      </c>
      <c r="B28" s="246">
        <v>1</v>
      </c>
      <c r="C28" s="246">
        <f t="shared" si="7"/>
        <v>172</v>
      </c>
      <c r="D28" s="246">
        <v>160</v>
      </c>
      <c r="E28" s="246">
        <v>12</v>
      </c>
      <c r="F28" s="247">
        <v>7.0541</v>
      </c>
      <c r="G28" s="247">
        <f t="shared" si="8"/>
        <v>7.0541</v>
      </c>
      <c r="H28" s="248">
        <f t="shared" si="9"/>
        <v>169.3</v>
      </c>
      <c r="I28" s="248">
        <f t="shared" si="10"/>
        <v>209.24</v>
      </c>
    </row>
    <row r="29" spans="1:9" x14ac:dyDescent="0.25">
      <c r="A29" s="245" t="s">
        <v>734</v>
      </c>
      <c r="B29" s="246">
        <v>1</v>
      </c>
      <c r="C29" s="246">
        <f t="shared" si="7"/>
        <v>172</v>
      </c>
      <c r="D29" s="246">
        <v>160</v>
      </c>
      <c r="E29" s="246">
        <v>12</v>
      </c>
      <c r="F29" s="247">
        <v>8.0635999999999992</v>
      </c>
      <c r="G29" s="247">
        <f t="shared" si="8"/>
        <v>8.0635999999999992</v>
      </c>
      <c r="H29" s="248">
        <f t="shared" si="9"/>
        <v>193.53</v>
      </c>
      <c r="I29" s="248">
        <f t="shared" si="10"/>
        <v>239.18</v>
      </c>
    </row>
    <row r="30" spans="1:9" x14ac:dyDescent="0.25">
      <c r="A30" s="245" t="s">
        <v>662</v>
      </c>
      <c r="B30" s="246">
        <v>1</v>
      </c>
      <c r="C30" s="246">
        <f t="shared" si="7"/>
        <v>172</v>
      </c>
      <c r="D30" s="246">
        <v>160</v>
      </c>
      <c r="E30" s="246">
        <v>12</v>
      </c>
      <c r="F30" s="247">
        <v>7.0541</v>
      </c>
      <c r="G30" s="247">
        <f t="shared" si="8"/>
        <v>7.0541</v>
      </c>
      <c r="H30" s="248">
        <f t="shared" si="9"/>
        <v>169.3</v>
      </c>
      <c r="I30" s="248">
        <f t="shared" si="10"/>
        <v>209.24</v>
      </c>
    </row>
    <row r="31" spans="1:9" x14ac:dyDescent="0.25">
      <c r="A31" s="245" t="s">
        <v>662</v>
      </c>
      <c r="B31" s="246">
        <v>1</v>
      </c>
      <c r="C31" s="246">
        <f t="shared" si="7"/>
        <v>184</v>
      </c>
      <c r="D31" s="246">
        <v>160</v>
      </c>
      <c r="E31" s="246">
        <v>24</v>
      </c>
      <c r="F31" s="247">
        <v>7.0541</v>
      </c>
      <c r="G31" s="247">
        <f t="shared" si="8"/>
        <v>7.0541</v>
      </c>
      <c r="H31" s="248">
        <f t="shared" si="9"/>
        <v>338.6</v>
      </c>
      <c r="I31" s="248">
        <f t="shared" si="10"/>
        <v>418.48</v>
      </c>
    </row>
    <row r="32" spans="1:9" x14ac:dyDescent="0.25">
      <c r="A32" s="245" t="s">
        <v>734</v>
      </c>
      <c r="B32" s="246">
        <v>1</v>
      </c>
      <c r="C32" s="246">
        <f t="shared" si="7"/>
        <v>162</v>
      </c>
      <c r="D32" s="246">
        <v>160</v>
      </c>
      <c r="E32" s="246">
        <v>2</v>
      </c>
      <c r="F32" s="247">
        <v>5.9848999999999997</v>
      </c>
      <c r="G32" s="247">
        <f t="shared" si="8"/>
        <v>5.9848999999999997</v>
      </c>
      <c r="H32" s="248">
        <f t="shared" si="9"/>
        <v>23.94</v>
      </c>
      <c r="I32" s="248">
        <f t="shared" si="10"/>
        <v>29.59</v>
      </c>
    </row>
    <row r="33" spans="1:9" x14ac:dyDescent="0.25">
      <c r="A33" s="245" t="s">
        <v>734</v>
      </c>
      <c r="B33" s="246">
        <v>1</v>
      </c>
      <c r="C33" s="246">
        <f t="shared" si="7"/>
        <v>174</v>
      </c>
      <c r="D33" s="246">
        <v>160</v>
      </c>
      <c r="E33" s="246">
        <v>14</v>
      </c>
      <c r="F33" s="247">
        <v>7.6932</v>
      </c>
      <c r="G33" s="247">
        <f t="shared" si="8"/>
        <v>7.6932</v>
      </c>
      <c r="H33" s="248">
        <f t="shared" si="9"/>
        <v>215.41</v>
      </c>
      <c r="I33" s="248">
        <f t="shared" si="10"/>
        <v>266.23</v>
      </c>
    </row>
    <row r="34" spans="1:9" x14ac:dyDescent="0.25">
      <c r="A34" s="245" t="s">
        <v>733</v>
      </c>
      <c r="B34" s="246">
        <v>1</v>
      </c>
      <c r="C34" s="246">
        <f t="shared" si="7"/>
        <v>205</v>
      </c>
      <c r="D34" s="246">
        <v>160</v>
      </c>
      <c r="E34" s="246">
        <v>45</v>
      </c>
      <c r="F34" s="247">
        <v>7.0541</v>
      </c>
      <c r="G34" s="247">
        <f t="shared" si="8"/>
        <v>7.0541</v>
      </c>
      <c r="H34" s="248">
        <f t="shared" si="9"/>
        <v>634.87</v>
      </c>
      <c r="I34" s="248">
        <f t="shared" si="10"/>
        <v>784.64</v>
      </c>
    </row>
    <row r="35" spans="1:9" x14ac:dyDescent="0.25">
      <c r="A35" s="245" t="s">
        <v>734</v>
      </c>
      <c r="B35" s="246">
        <v>1</v>
      </c>
      <c r="C35" s="246">
        <f t="shared" si="7"/>
        <v>110</v>
      </c>
      <c r="D35" s="246">
        <v>96</v>
      </c>
      <c r="E35" s="246">
        <v>14</v>
      </c>
      <c r="F35" s="247">
        <v>7.6932</v>
      </c>
      <c r="G35" s="247">
        <f t="shared" si="8"/>
        <v>7.6932</v>
      </c>
      <c r="H35" s="248">
        <f t="shared" si="9"/>
        <v>215.41</v>
      </c>
      <c r="I35" s="248">
        <f t="shared" si="10"/>
        <v>266.23</v>
      </c>
    </row>
    <row r="36" spans="1:9" x14ac:dyDescent="0.25">
      <c r="A36" s="245" t="s">
        <v>20</v>
      </c>
      <c r="B36" s="246">
        <v>1</v>
      </c>
      <c r="C36" s="246">
        <f t="shared" si="7"/>
        <v>92</v>
      </c>
      <c r="D36" s="246">
        <v>80</v>
      </c>
      <c r="E36" s="246">
        <v>12</v>
      </c>
      <c r="F36" s="247">
        <v>7.0541</v>
      </c>
      <c r="G36" s="247">
        <f t="shared" si="8"/>
        <v>7.0541</v>
      </c>
      <c r="H36" s="248">
        <f t="shared" si="9"/>
        <v>169.3</v>
      </c>
      <c r="I36" s="248">
        <f t="shared" si="10"/>
        <v>209.24</v>
      </c>
    </row>
    <row r="37" spans="1:9" x14ac:dyDescent="0.25">
      <c r="A37" s="245" t="s">
        <v>20</v>
      </c>
      <c r="B37" s="246">
        <v>1</v>
      </c>
      <c r="C37" s="246">
        <f t="shared" si="7"/>
        <v>208</v>
      </c>
      <c r="D37" s="246">
        <v>160</v>
      </c>
      <c r="E37" s="246">
        <v>48</v>
      </c>
      <c r="F37" s="247">
        <v>7.0541</v>
      </c>
      <c r="G37" s="247">
        <f t="shared" si="8"/>
        <v>7.0541</v>
      </c>
      <c r="H37" s="248">
        <f t="shared" si="9"/>
        <v>677.19</v>
      </c>
      <c r="I37" s="248">
        <f t="shared" si="10"/>
        <v>836.94</v>
      </c>
    </row>
    <row r="38" spans="1:9" x14ac:dyDescent="0.25">
      <c r="A38" s="245" t="s">
        <v>20</v>
      </c>
      <c r="B38" s="246">
        <v>1</v>
      </c>
      <c r="C38" s="246">
        <f t="shared" si="7"/>
        <v>184</v>
      </c>
      <c r="D38" s="246">
        <v>160</v>
      </c>
      <c r="E38" s="246">
        <v>24</v>
      </c>
      <c r="F38" s="247">
        <v>7.0541</v>
      </c>
      <c r="G38" s="247">
        <f t="shared" si="8"/>
        <v>7.0541</v>
      </c>
      <c r="H38" s="248">
        <f t="shared" si="9"/>
        <v>338.6</v>
      </c>
      <c r="I38" s="248">
        <f t="shared" si="10"/>
        <v>418.48</v>
      </c>
    </row>
    <row r="39" spans="1:9" x14ac:dyDescent="0.25">
      <c r="A39" s="245" t="s">
        <v>20</v>
      </c>
      <c r="B39" s="246">
        <v>1</v>
      </c>
      <c r="C39" s="246">
        <f t="shared" si="7"/>
        <v>112</v>
      </c>
      <c r="D39" s="246">
        <v>88</v>
      </c>
      <c r="E39" s="246">
        <v>24</v>
      </c>
      <c r="F39" s="247">
        <v>5.9848999999999997</v>
      </c>
      <c r="G39" s="247">
        <f t="shared" si="8"/>
        <v>5.9848999999999997</v>
      </c>
      <c r="H39" s="248">
        <f t="shared" si="9"/>
        <v>287.27999999999997</v>
      </c>
      <c r="I39" s="248">
        <f t="shared" si="10"/>
        <v>355.05</v>
      </c>
    </row>
    <row r="40" spans="1:9" x14ac:dyDescent="0.25">
      <c r="A40" s="245" t="s">
        <v>20</v>
      </c>
      <c r="B40" s="246">
        <v>1</v>
      </c>
      <c r="C40" s="246">
        <f t="shared" si="7"/>
        <v>188</v>
      </c>
      <c r="D40" s="246">
        <v>160</v>
      </c>
      <c r="E40" s="246">
        <v>28</v>
      </c>
      <c r="F40" s="247">
        <v>7.0541</v>
      </c>
      <c r="G40" s="247">
        <f t="shared" si="8"/>
        <v>7.0541</v>
      </c>
      <c r="H40" s="248">
        <f t="shared" si="9"/>
        <v>395.03</v>
      </c>
      <c r="I40" s="248">
        <f t="shared" si="10"/>
        <v>488.22</v>
      </c>
    </row>
    <row r="41" spans="1:9" x14ac:dyDescent="0.25">
      <c r="A41" s="245" t="s">
        <v>735</v>
      </c>
      <c r="B41" s="246">
        <v>1</v>
      </c>
      <c r="C41" s="246">
        <f t="shared" si="7"/>
        <v>168</v>
      </c>
      <c r="D41" s="246">
        <v>160</v>
      </c>
      <c r="E41" s="246">
        <v>8</v>
      </c>
      <c r="F41" s="247">
        <v>7.0541</v>
      </c>
      <c r="G41" s="247">
        <f t="shared" si="8"/>
        <v>7.0541</v>
      </c>
      <c r="H41" s="248">
        <f t="shared" si="9"/>
        <v>112.87</v>
      </c>
      <c r="I41" s="248">
        <f t="shared" si="10"/>
        <v>139.5</v>
      </c>
    </row>
    <row r="42" spans="1:9" x14ac:dyDescent="0.25">
      <c r="A42" s="245" t="s">
        <v>735</v>
      </c>
      <c r="B42" s="246">
        <v>1</v>
      </c>
      <c r="C42" s="246">
        <f t="shared" si="7"/>
        <v>172</v>
      </c>
      <c r="D42" s="246">
        <v>160</v>
      </c>
      <c r="E42" s="246">
        <v>12</v>
      </c>
      <c r="F42" s="247">
        <v>7.0541</v>
      </c>
      <c r="G42" s="247">
        <f t="shared" si="8"/>
        <v>7.0541</v>
      </c>
      <c r="H42" s="248">
        <f t="shared" si="9"/>
        <v>169.3</v>
      </c>
      <c r="I42" s="248">
        <f>ROUND((H42*0.2359)+H42,2)</f>
        <v>209.24</v>
      </c>
    </row>
    <row r="43" spans="1:9" x14ac:dyDescent="0.25">
      <c r="A43" s="245" t="s">
        <v>735</v>
      </c>
      <c r="B43" s="246">
        <v>1</v>
      </c>
      <c r="C43" s="246">
        <f t="shared" si="7"/>
        <v>88</v>
      </c>
      <c r="D43" s="246">
        <v>64</v>
      </c>
      <c r="E43" s="246">
        <v>24</v>
      </c>
      <c r="F43" s="247">
        <v>7.0541</v>
      </c>
      <c r="G43" s="247">
        <f t="shared" si="8"/>
        <v>7.0541</v>
      </c>
      <c r="H43" s="248">
        <f t="shared" si="9"/>
        <v>338.6</v>
      </c>
      <c r="I43" s="248">
        <f t="shared" si="10"/>
        <v>418.48</v>
      </c>
    </row>
    <row r="44" spans="1:9" x14ac:dyDescent="0.25">
      <c r="A44" s="245" t="s">
        <v>735</v>
      </c>
      <c r="B44" s="246">
        <v>1</v>
      </c>
      <c r="C44" s="249">
        <f t="shared" si="7"/>
        <v>174.5</v>
      </c>
      <c r="D44" s="246">
        <v>160</v>
      </c>
      <c r="E44" s="249">
        <v>14.5</v>
      </c>
      <c r="F44" s="247">
        <v>7.0541</v>
      </c>
      <c r="G44" s="247">
        <f t="shared" si="8"/>
        <v>7.0541</v>
      </c>
      <c r="H44" s="248">
        <f t="shared" si="9"/>
        <v>204.57</v>
      </c>
      <c r="I44" s="248">
        <f t="shared" si="10"/>
        <v>252.83</v>
      </c>
    </row>
    <row r="45" spans="1:9" x14ac:dyDescent="0.25">
      <c r="A45" s="245" t="s">
        <v>35</v>
      </c>
      <c r="B45" s="246">
        <v>1</v>
      </c>
      <c r="C45" s="246">
        <f t="shared" si="7"/>
        <v>196</v>
      </c>
      <c r="D45" s="246">
        <v>160</v>
      </c>
      <c r="E45" s="246">
        <v>36</v>
      </c>
      <c r="F45" s="247">
        <v>5.9848999999999997</v>
      </c>
      <c r="G45" s="247">
        <f t="shared" si="8"/>
        <v>5.9848999999999997</v>
      </c>
      <c r="H45" s="248">
        <f t="shared" si="9"/>
        <v>430.91</v>
      </c>
      <c r="I45" s="248">
        <f t="shared" si="10"/>
        <v>532.55999999999995</v>
      </c>
    </row>
    <row r="46" spans="1:9" x14ac:dyDescent="0.25">
      <c r="A46" s="245" t="s">
        <v>35</v>
      </c>
      <c r="B46" s="246">
        <v>1</v>
      </c>
      <c r="C46" s="246">
        <f t="shared" si="7"/>
        <v>167</v>
      </c>
      <c r="D46" s="246">
        <v>160</v>
      </c>
      <c r="E46" s="246">
        <v>7</v>
      </c>
      <c r="F46" s="247">
        <v>5.9848999999999997</v>
      </c>
      <c r="G46" s="247">
        <f t="shared" si="8"/>
        <v>5.9848999999999997</v>
      </c>
      <c r="H46" s="248">
        <f t="shared" si="9"/>
        <v>83.79</v>
      </c>
      <c r="I46" s="248">
        <f t="shared" si="10"/>
        <v>103.56</v>
      </c>
    </row>
    <row r="47" spans="1:9" x14ac:dyDescent="0.25">
      <c r="A47" s="245" t="s">
        <v>735</v>
      </c>
      <c r="B47" s="246">
        <v>1</v>
      </c>
      <c r="C47" s="246">
        <f t="shared" si="7"/>
        <v>157</v>
      </c>
      <c r="D47" s="246">
        <v>152</v>
      </c>
      <c r="E47" s="246">
        <v>5</v>
      </c>
      <c r="F47" s="247">
        <v>7.0541</v>
      </c>
      <c r="G47" s="247">
        <f t="shared" si="8"/>
        <v>7.0541</v>
      </c>
      <c r="H47" s="248">
        <f t="shared" si="9"/>
        <v>70.540000000000006</v>
      </c>
      <c r="I47" s="248">
        <f t="shared" si="10"/>
        <v>87.18</v>
      </c>
    </row>
    <row r="48" spans="1:9" x14ac:dyDescent="0.25">
      <c r="A48" s="245" t="s">
        <v>735</v>
      </c>
      <c r="B48" s="246">
        <v>1</v>
      </c>
      <c r="C48" s="246">
        <f t="shared" si="7"/>
        <v>168</v>
      </c>
      <c r="D48" s="246">
        <v>160</v>
      </c>
      <c r="E48" s="246">
        <v>8</v>
      </c>
      <c r="F48" s="247">
        <v>7.0541</v>
      </c>
      <c r="G48" s="247">
        <f t="shared" si="8"/>
        <v>7.0541</v>
      </c>
      <c r="H48" s="248">
        <f t="shared" si="9"/>
        <v>112.87</v>
      </c>
      <c r="I48" s="248">
        <f t="shared" si="10"/>
        <v>139.5</v>
      </c>
    </row>
    <row r="49" spans="1:9" x14ac:dyDescent="0.25">
      <c r="A49" s="245" t="s">
        <v>736</v>
      </c>
      <c r="B49" s="246">
        <v>1</v>
      </c>
      <c r="C49" s="246">
        <f t="shared" si="7"/>
        <v>72</v>
      </c>
      <c r="D49" s="246">
        <v>64</v>
      </c>
      <c r="E49" s="246">
        <v>8</v>
      </c>
      <c r="F49" s="247">
        <v>7.3813000000000004</v>
      </c>
      <c r="G49" s="247">
        <f t="shared" si="8"/>
        <v>7.3813000000000004</v>
      </c>
      <c r="H49" s="248">
        <f t="shared" si="9"/>
        <v>118.1</v>
      </c>
      <c r="I49" s="248">
        <f t="shared" si="10"/>
        <v>145.96</v>
      </c>
    </row>
    <row r="50" spans="1:9" x14ac:dyDescent="0.25">
      <c r="A50" s="245" t="s">
        <v>736</v>
      </c>
      <c r="B50" s="246">
        <v>1</v>
      </c>
      <c r="C50" s="248">
        <f t="shared" si="7"/>
        <v>162.66999999999999</v>
      </c>
      <c r="D50" s="246">
        <v>160</v>
      </c>
      <c r="E50" s="248">
        <v>2.67</v>
      </c>
      <c r="F50" s="247">
        <v>7.0541</v>
      </c>
      <c r="G50" s="247">
        <f t="shared" si="8"/>
        <v>7.0541</v>
      </c>
      <c r="H50" s="248">
        <f t="shared" si="9"/>
        <v>37.67</v>
      </c>
      <c r="I50" s="248">
        <f t="shared" si="10"/>
        <v>46.56</v>
      </c>
    </row>
    <row r="51" spans="1:9" x14ac:dyDescent="0.25">
      <c r="A51" s="245" t="s">
        <v>734</v>
      </c>
      <c r="B51" s="246">
        <v>1</v>
      </c>
      <c r="C51" s="249">
        <f t="shared" si="7"/>
        <v>157.5</v>
      </c>
      <c r="D51" s="246">
        <v>152</v>
      </c>
      <c r="E51" s="249">
        <v>5.5</v>
      </c>
      <c r="F51" s="247">
        <v>7.4363999999999999</v>
      </c>
      <c r="G51" s="247">
        <f t="shared" si="8"/>
        <v>7.4363999999999999</v>
      </c>
      <c r="H51" s="248">
        <f t="shared" si="9"/>
        <v>81.8</v>
      </c>
      <c r="I51" s="248">
        <f t="shared" si="10"/>
        <v>101.1</v>
      </c>
    </row>
    <row r="52" spans="1:9" x14ac:dyDescent="0.25">
      <c r="A52" s="245" t="s">
        <v>736</v>
      </c>
      <c r="B52" s="246">
        <v>1</v>
      </c>
      <c r="C52" s="249">
        <f t="shared" si="7"/>
        <v>155.5</v>
      </c>
      <c r="D52" s="246">
        <v>152</v>
      </c>
      <c r="E52" s="249">
        <v>3.5</v>
      </c>
      <c r="F52" s="247">
        <v>7.3813000000000004</v>
      </c>
      <c r="G52" s="247">
        <f t="shared" si="8"/>
        <v>7.3813000000000004</v>
      </c>
      <c r="H52" s="248">
        <f t="shared" si="9"/>
        <v>51.67</v>
      </c>
      <c r="I52" s="248">
        <f t="shared" si="10"/>
        <v>63.86</v>
      </c>
    </row>
    <row r="53" spans="1:9" x14ac:dyDescent="0.25">
      <c r="A53" s="245" t="s">
        <v>737</v>
      </c>
      <c r="B53" s="246">
        <v>1</v>
      </c>
      <c r="C53" s="246">
        <f t="shared" si="7"/>
        <v>172</v>
      </c>
      <c r="D53" s="246">
        <v>160</v>
      </c>
      <c r="E53" s="246">
        <v>12</v>
      </c>
      <c r="F53" s="247">
        <v>7.0541</v>
      </c>
      <c r="G53" s="247">
        <f t="shared" si="8"/>
        <v>7.0541</v>
      </c>
      <c r="H53" s="248">
        <f t="shared" si="9"/>
        <v>169.3</v>
      </c>
      <c r="I53" s="248">
        <f t="shared" si="10"/>
        <v>209.24</v>
      </c>
    </row>
    <row r="54" spans="1:9" x14ac:dyDescent="0.25">
      <c r="A54" s="245" t="s">
        <v>738</v>
      </c>
      <c r="B54" s="246">
        <v>1</v>
      </c>
      <c r="C54" s="246">
        <f t="shared" si="7"/>
        <v>172</v>
      </c>
      <c r="D54" s="246">
        <v>160</v>
      </c>
      <c r="E54" s="246">
        <v>12</v>
      </c>
      <c r="F54" s="247">
        <v>7.0541</v>
      </c>
      <c r="G54" s="247">
        <f t="shared" si="8"/>
        <v>7.0541</v>
      </c>
      <c r="H54" s="248">
        <f t="shared" si="9"/>
        <v>169.3</v>
      </c>
      <c r="I54" s="248">
        <f t="shared" si="10"/>
        <v>209.24</v>
      </c>
    </row>
    <row r="55" spans="1:9" x14ac:dyDescent="0.25">
      <c r="A55" s="245" t="s">
        <v>738</v>
      </c>
      <c r="B55" s="246">
        <v>1</v>
      </c>
      <c r="C55" s="246">
        <f t="shared" si="7"/>
        <v>88</v>
      </c>
      <c r="D55" s="246">
        <v>80</v>
      </c>
      <c r="E55" s="246">
        <v>8</v>
      </c>
      <c r="F55" s="247">
        <v>7.0541</v>
      </c>
      <c r="G55" s="247">
        <f t="shared" si="8"/>
        <v>7.0541</v>
      </c>
      <c r="H55" s="248">
        <f t="shared" si="9"/>
        <v>112.87</v>
      </c>
      <c r="I55" s="248">
        <f t="shared" si="10"/>
        <v>139.5</v>
      </c>
    </row>
    <row r="56" spans="1:9" x14ac:dyDescent="0.25">
      <c r="A56" s="245" t="s">
        <v>739</v>
      </c>
      <c r="B56" s="246">
        <v>1</v>
      </c>
      <c r="C56" s="246">
        <f t="shared" si="7"/>
        <v>174</v>
      </c>
      <c r="D56" s="246">
        <v>160</v>
      </c>
      <c r="E56" s="246">
        <v>14</v>
      </c>
      <c r="F56" s="247">
        <v>7.0541</v>
      </c>
      <c r="G56" s="247">
        <f t="shared" si="8"/>
        <v>7.0541</v>
      </c>
      <c r="H56" s="248">
        <f t="shared" si="9"/>
        <v>197.51</v>
      </c>
      <c r="I56" s="248">
        <f t="shared" si="10"/>
        <v>244.1</v>
      </c>
    </row>
    <row r="57" spans="1:9" x14ac:dyDescent="0.25">
      <c r="A57" s="245" t="s">
        <v>739</v>
      </c>
      <c r="B57" s="246">
        <v>1</v>
      </c>
      <c r="C57" s="249">
        <f t="shared" si="7"/>
        <v>167.5</v>
      </c>
      <c r="D57" s="246">
        <v>160</v>
      </c>
      <c r="E57" s="249">
        <v>7.5</v>
      </c>
      <c r="F57" s="247">
        <v>7.0541</v>
      </c>
      <c r="G57" s="247">
        <f t="shared" si="8"/>
        <v>7.0541</v>
      </c>
      <c r="H57" s="248">
        <f t="shared" si="9"/>
        <v>105.81</v>
      </c>
      <c r="I57" s="248">
        <f t="shared" si="10"/>
        <v>130.77000000000001</v>
      </c>
    </row>
    <row r="58" spans="1:9" x14ac:dyDescent="0.25">
      <c r="A58" s="245" t="s">
        <v>739</v>
      </c>
      <c r="B58" s="246">
        <v>1</v>
      </c>
      <c r="C58" s="246">
        <f t="shared" si="7"/>
        <v>182</v>
      </c>
      <c r="D58" s="246">
        <v>160</v>
      </c>
      <c r="E58" s="246">
        <v>22</v>
      </c>
      <c r="F58" s="247">
        <v>7.0541</v>
      </c>
      <c r="G58" s="247">
        <f t="shared" si="8"/>
        <v>7.0541</v>
      </c>
      <c r="H58" s="248">
        <f t="shared" si="9"/>
        <v>310.38</v>
      </c>
      <c r="I58" s="248">
        <f t="shared" si="10"/>
        <v>383.6</v>
      </c>
    </row>
    <row r="59" spans="1:9" x14ac:dyDescent="0.25">
      <c r="A59" s="245" t="s">
        <v>35</v>
      </c>
      <c r="B59" s="246">
        <v>1</v>
      </c>
      <c r="C59" s="246">
        <f t="shared" si="7"/>
        <v>96</v>
      </c>
      <c r="D59" s="246">
        <v>88</v>
      </c>
      <c r="E59" s="246">
        <v>8</v>
      </c>
      <c r="F59" s="247">
        <v>5.9848999999999997</v>
      </c>
      <c r="G59" s="247">
        <f t="shared" si="8"/>
        <v>5.9848999999999997</v>
      </c>
      <c r="H59" s="248">
        <f t="shared" si="9"/>
        <v>95.76</v>
      </c>
      <c r="I59" s="248">
        <f t="shared" si="10"/>
        <v>118.35</v>
      </c>
    </row>
    <row r="60" spans="1:9" x14ac:dyDescent="0.25">
      <c r="A60" s="245" t="s">
        <v>35</v>
      </c>
      <c r="B60" s="246">
        <v>1</v>
      </c>
      <c r="C60" s="246">
        <f t="shared" si="7"/>
        <v>192</v>
      </c>
      <c r="D60" s="246">
        <v>160</v>
      </c>
      <c r="E60" s="246">
        <v>32</v>
      </c>
      <c r="F60" s="247">
        <v>5.9848999999999997</v>
      </c>
      <c r="G60" s="247">
        <f t="shared" si="8"/>
        <v>5.9848999999999997</v>
      </c>
      <c r="H60" s="248">
        <f t="shared" si="9"/>
        <v>383.03</v>
      </c>
      <c r="I60" s="248">
        <f t="shared" si="10"/>
        <v>473.39</v>
      </c>
    </row>
    <row r="61" spans="1:9" x14ac:dyDescent="0.25">
      <c r="A61" s="245" t="s">
        <v>660</v>
      </c>
      <c r="B61" s="246">
        <v>1</v>
      </c>
      <c r="C61" s="246">
        <f t="shared" si="7"/>
        <v>199</v>
      </c>
      <c r="D61" s="246">
        <v>160</v>
      </c>
      <c r="E61" s="246">
        <v>39</v>
      </c>
      <c r="F61" s="247">
        <v>7.0541</v>
      </c>
      <c r="G61" s="247">
        <f t="shared" si="8"/>
        <v>7.0541</v>
      </c>
      <c r="H61" s="248">
        <f t="shared" si="9"/>
        <v>550.22</v>
      </c>
      <c r="I61" s="248">
        <f t="shared" si="10"/>
        <v>680.02</v>
      </c>
    </row>
    <row r="62" spans="1:9" x14ac:dyDescent="0.25">
      <c r="A62" s="245" t="s">
        <v>660</v>
      </c>
      <c r="B62" s="246">
        <v>1</v>
      </c>
      <c r="C62" s="249">
        <f t="shared" si="7"/>
        <v>175.5</v>
      </c>
      <c r="D62" s="246">
        <v>160</v>
      </c>
      <c r="E62" s="249">
        <v>15.5</v>
      </c>
      <c r="F62" s="247">
        <v>7.0541</v>
      </c>
      <c r="G62" s="247">
        <f t="shared" si="8"/>
        <v>7.0541</v>
      </c>
      <c r="H62" s="248">
        <f t="shared" si="9"/>
        <v>218.68</v>
      </c>
      <c r="I62" s="248">
        <f t="shared" si="10"/>
        <v>270.27</v>
      </c>
    </row>
    <row r="63" spans="1:9" x14ac:dyDescent="0.25">
      <c r="A63" s="245" t="s">
        <v>660</v>
      </c>
      <c r="B63" s="246">
        <v>1</v>
      </c>
      <c r="C63" s="246">
        <f t="shared" si="7"/>
        <v>184</v>
      </c>
      <c r="D63" s="246">
        <v>160</v>
      </c>
      <c r="E63" s="246">
        <v>24</v>
      </c>
      <c r="F63" s="247">
        <v>7.0541</v>
      </c>
      <c r="G63" s="247">
        <f t="shared" si="8"/>
        <v>7.0541</v>
      </c>
      <c r="H63" s="248">
        <f t="shared" si="9"/>
        <v>338.6</v>
      </c>
      <c r="I63" s="248">
        <f t="shared" si="10"/>
        <v>418.48</v>
      </c>
    </row>
    <row r="64" spans="1:9" x14ac:dyDescent="0.25">
      <c r="A64" s="245" t="s">
        <v>660</v>
      </c>
      <c r="B64" s="246">
        <v>1</v>
      </c>
      <c r="C64" s="246">
        <f t="shared" si="7"/>
        <v>208</v>
      </c>
      <c r="D64" s="246">
        <v>160</v>
      </c>
      <c r="E64" s="246">
        <v>48</v>
      </c>
      <c r="F64" s="247">
        <v>7.0541</v>
      </c>
      <c r="G64" s="247">
        <f t="shared" si="8"/>
        <v>7.0541</v>
      </c>
      <c r="H64" s="248">
        <f t="shared" si="9"/>
        <v>677.19</v>
      </c>
      <c r="I64" s="248">
        <f t="shared" si="10"/>
        <v>836.94</v>
      </c>
    </row>
    <row r="65" spans="1:9" x14ac:dyDescent="0.25">
      <c r="A65" s="245" t="s">
        <v>35</v>
      </c>
      <c r="B65" s="246">
        <v>1</v>
      </c>
      <c r="C65" s="246">
        <f t="shared" si="7"/>
        <v>184</v>
      </c>
      <c r="D65" s="246">
        <v>160</v>
      </c>
      <c r="E65" s="246">
        <v>24</v>
      </c>
      <c r="F65" s="247">
        <v>5.9848999999999997</v>
      </c>
      <c r="G65" s="247">
        <f t="shared" si="8"/>
        <v>5.9848999999999997</v>
      </c>
      <c r="H65" s="248">
        <f t="shared" si="9"/>
        <v>287.27999999999997</v>
      </c>
      <c r="I65" s="248">
        <f t="shared" si="10"/>
        <v>355.05</v>
      </c>
    </row>
    <row r="66" spans="1:9" x14ac:dyDescent="0.25">
      <c r="A66" s="245" t="s">
        <v>35</v>
      </c>
      <c r="B66" s="246">
        <v>1</v>
      </c>
      <c r="C66" s="246">
        <f t="shared" si="7"/>
        <v>170</v>
      </c>
      <c r="D66" s="246">
        <v>160</v>
      </c>
      <c r="E66" s="246">
        <v>10</v>
      </c>
      <c r="F66" s="247">
        <v>5.9848999999999997</v>
      </c>
      <c r="G66" s="247">
        <f t="shared" si="8"/>
        <v>5.9848999999999997</v>
      </c>
      <c r="H66" s="248">
        <f t="shared" si="9"/>
        <v>119.7</v>
      </c>
      <c r="I66" s="248">
        <f t="shared" si="10"/>
        <v>147.94</v>
      </c>
    </row>
    <row r="67" spans="1:9" x14ac:dyDescent="0.25">
      <c r="A67" s="245" t="s">
        <v>35</v>
      </c>
      <c r="B67" s="246">
        <v>1</v>
      </c>
      <c r="C67" s="246">
        <f t="shared" si="7"/>
        <v>128</v>
      </c>
      <c r="D67" s="246">
        <v>96</v>
      </c>
      <c r="E67" s="246">
        <v>32</v>
      </c>
      <c r="F67" s="247">
        <v>5.9848999999999997</v>
      </c>
      <c r="G67" s="247">
        <f t="shared" si="8"/>
        <v>5.9848999999999997</v>
      </c>
      <c r="H67" s="248">
        <f t="shared" si="9"/>
        <v>383.03</v>
      </c>
      <c r="I67" s="248">
        <f t="shared" si="10"/>
        <v>473.39</v>
      </c>
    </row>
    <row r="68" spans="1:9" x14ac:dyDescent="0.25">
      <c r="A68" s="245" t="s">
        <v>35</v>
      </c>
      <c r="B68" s="246">
        <v>1</v>
      </c>
      <c r="C68" s="246">
        <f t="shared" si="7"/>
        <v>184</v>
      </c>
      <c r="D68" s="246">
        <v>160</v>
      </c>
      <c r="E68" s="246">
        <v>24</v>
      </c>
      <c r="F68" s="247">
        <v>5.9848999999999997</v>
      </c>
      <c r="G68" s="247">
        <f t="shared" si="8"/>
        <v>5.9848999999999997</v>
      </c>
      <c r="H68" s="248">
        <f t="shared" si="9"/>
        <v>287.27999999999997</v>
      </c>
      <c r="I68" s="248">
        <f t="shared" si="10"/>
        <v>355.05</v>
      </c>
    </row>
    <row r="69" spans="1:9" x14ac:dyDescent="0.25">
      <c r="A69" s="245" t="s">
        <v>660</v>
      </c>
      <c r="B69" s="246">
        <v>1</v>
      </c>
      <c r="C69" s="246">
        <f t="shared" si="7"/>
        <v>176</v>
      </c>
      <c r="D69" s="246">
        <v>160</v>
      </c>
      <c r="E69" s="246">
        <v>16</v>
      </c>
      <c r="F69" s="247">
        <v>7.0541</v>
      </c>
      <c r="G69" s="247">
        <f t="shared" si="8"/>
        <v>7.0541</v>
      </c>
      <c r="H69" s="248">
        <f t="shared" si="9"/>
        <v>225.73</v>
      </c>
      <c r="I69" s="248">
        <f t="shared" si="10"/>
        <v>278.98</v>
      </c>
    </row>
    <row r="70" spans="1:9" x14ac:dyDescent="0.25">
      <c r="A70" s="245" t="s">
        <v>660</v>
      </c>
      <c r="B70" s="246">
        <v>1</v>
      </c>
      <c r="C70" s="246">
        <f t="shared" si="7"/>
        <v>184</v>
      </c>
      <c r="D70" s="246">
        <v>160</v>
      </c>
      <c r="E70" s="246">
        <v>24</v>
      </c>
      <c r="F70" s="247">
        <v>7.0541</v>
      </c>
      <c r="G70" s="247">
        <f t="shared" si="8"/>
        <v>7.0541</v>
      </c>
      <c r="H70" s="248">
        <f t="shared" si="9"/>
        <v>338.6</v>
      </c>
      <c r="I70" s="248">
        <f t="shared" si="10"/>
        <v>418.48</v>
      </c>
    </row>
    <row r="71" spans="1:9" x14ac:dyDescent="0.25">
      <c r="A71" s="245" t="s">
        <v>35</v>
      </c>
      <c r="B71" s="246">
        <v>1</v>
      </c>
      <c r="C71" s="249">
        <f t="shared" si="7"/>
        <v>166.5</v>
      </c>
      <c r="D71" s="246">
        <v>160</v>
      </c>
      <c r="E71" s="249">
        <v>6.5</v>
      </c>
      <c r="F71" s="247">
        <v>5.9848999999999997</v>
      </c>
      <c r="G71" s="247">
        <f t="shared" si="8"/>
        <v>5.9848999999999997</v>
      </c>
      <c r="H71" s="248">
        <f t="shared" si="9"/>
        <v>77.8</v>
      </c>
      <c r="I71" s="248">
        <f t="shared" si="10"/>
        <v>96.15</v>
      </c>
    </row>
    <row r="72" spans="1:9" x14ac:dyDescent="0.25">
      <c r="A72" s="245" t="s">
        <v>35</v>
      </c>
      <c r="B72" s="246">
        <v>1</v>
      </c>
      <c r="C72" s="246">
        <f t="shared" si="7"/>
        <v>84</v>
      </c>
      <c r="D72" s="246">
        <v>80</v>
      </c>
      <c r="E72" s="246">
        <v>4</v>
      </c>
      <c r="F72" s="247">
        <v>4.5015999999999998</v>
      </c>
      <c r="G72" s="247">
        <f t="shared" si="8"/>
        <v>4.5015999999999998</v>
      </c>
      <c r="H72" s="248">
        <f t="shared" si="9"/>
        <v>36.01</v>
      </c>
      <c r="I72" s="248">
        <f t="shared" si="10"/>
        <v>44.5</v>
      </c>
    </row>
    <row r="73" spans="1:9" x14ac:dyDescent="0.25">
      <c r="A73" s="245" t="s">
        <v>35</v>
      </c>
      <c r="B73" s="246">
        <v>1</v>
      </c>
      <c r="C73" s="246">
        <f t="shared" si="7"/>
        <v>174</v>
      </c>
      <c r="D73" s="246">
        <v>160</v>
      </c>
      <c r="E73" s="246">
        <v>14</v>
      </c>
      <c r="F73" s="247">
        <v>5.9848999999999997</v>
      </c>
      <c r="G73" s="247">
        <f t="shared" si="8"/>
        <v>5.9848999999999997</v>
      </c>
      <c r="H73" s="248">
        <f t="shared" si="9"/>
        <v>167.58</v>
      </c>
      <c r="I73" s="248">
        <f t="shared" si="10"/>
        <v>207.11</v>
      </c>
    </row>
    <row r="74" spans="1:9" x14ac:dyDescent="0.25">
      <c r="A74" s="245" t="s">
        <v>35</v>
      </c>
      <c r="B74" s="246">
        <v>1</v>
      </c>
      <c r="C74" s="249">
        <f t="shared" si="7"/>
        <v>163.5</v>
      </c>
      <c r="D74" s="246">
        <v>160</v>
      </c>
      <c r="E74" s="249">
        <v>3.5</v>
      </c>
      <c r="F74" s="247">
        <v>5.9848999999999997</v>
      </c>
      <c r="G74" s="247">
        <f t="shared" si="8"/>
        <v>5.9848999999999997</v>
      </c>
      <c r="H74" s="248">
        <f t="shared" si="9"/>
        <v>41.89</v>
      </c>
      <c r="I74" s="248">
        <f t="shared" si="10"/>
        <v>51.77</v>
      </c>
    </row>
    <row r="75" spans="1:9" x14ac:dyDescent="0.25">
      <c r="A75" s="245" t="s">
        <v>35</v>
      </c>
      <c r="B75" s="246">
        <v>1</v>
      </c>
      <c r="C75" s="246">
        <f t="shared" si="7"/>
        <v>136</v>
      </c>
      <c r="D75" s="246">
        <v>128</v>
      </c>
      <c r="E75" s="246">
        <v>8</v>
      </c>
      <c r="F75" s="247">
        <v>5.9848999999999997</v>
      </c>
      <c r="G75" s="247">
        <f t="shared" si="8"/>
        <v>5.9848999999999997</v>
      </c>
      <c r="H75" s="248">
        <f t="shared" si="9"/>
        <v>95.76</v>
      </c>
      <c r="I75" s="248">
        <f t="shared" si="10"/>
        <v>118.35</v>
      </c>
    </row>
    <row r="76" spans="1:9" x14ac:dyDescent="0.25">
      <c r="A76" s="245" t="s">
        <v>740</v>
      </c>
      <c r="B76" s="246">
        <v>1</v>
      </c>
      <c r="C76" s="249">
        <f t="shared" si="7"/>
        <v>155.5</v>
      </c>
      <c r="D76" s="246">
        <v>152</v>
      </c>
      <c r="E76" s="249">
        <v>3.5</v>
      </c>
      <c r="F76" s="247">
        <v>7.0541</v>
      </c>
      <c r="G76" s="247">
        <f t="shared" si="8"/>
        <v>7.0541</v>
      </c>
      <c r="H76" s="248">
        <f t="shared" si="9"/>
        <v>49.38</v>
      </c>
      <c r="I76" s="248">
        <f t="shared" si="10"/>
        <v>61.03</v>
      </c>
    </row>
    <row r="77" spans="1:9" x14ac:dyDescent="0.25">
      <c r="A77" s="245" t="s">
        <v>740</v>
      </c>
      <c r="B77" s="246">
        <v>1</v>
      </c>
      <c r="C77" s="246">
        <f t="shared" si="7"/>
        <v>195</v>
      </c>
      <c r="D77" s="246">
        <v>160</v>
      </c>
      <c r="E77" s="246">
        <v>35</v>
      </c>
      <c r="F77" s="247">
        <v>7.0541</v>
      </c>
      <c r="G77" s="247">
        <f t="shared" si="8"/>
        <v>7.0541</v>
      </c>
      <c r="H77" s="248">
        <f t="shared" si="9"/>
        <v>493.79</v>
      </c>
      <c r="I77" s="248">
        <f t="shared" si="10"/>
        <v>610.28</v>
      </c>
    </row>
    <row r="78" spans="1:9" x14ac:dyDescent="0.25">
      <c r="A78" s="245" t="s">
        <v>740</v>
      </c>
      <c r="B78" s="246">
        <v>1</v>
      </c>
      <c r="C78" s="249">
        <f>D78+E78</f>
        <v>81</v>
      </c>
      <c r="D78" s="246">
        <v>64</v>
      </c>
      <c r="E78" s="249">
        <v>17</v>
      </c>
      <c r="F78" s="247">
        <v>7.0541</v>
      </c>
      <c r="G78" s="247">
        <f>F78</f>
        <v>7.0541</v>
      </c>
      <c r="H78" s="248">
        <f t="shared" si="9"/>
        <v>239.84</v>
      </c>
      <c r="I78" s="248">
        <f>ROUND((H78*0.2359)+H78,2)</f>
        <v>296.42</v>
      </c>
    </row>
    <row r="79" spans="1:9" x14ac:dyDescent="0.25">
      <c r="A79" s="245" t="s">
        <v>740</v>
      </c>
      <c r="B79" s="246">
        <v>1</v>
      </c>
      <c r="C79" s="246">
        <f>D79+E79</f>
        <v>76</v>
      </c>
      <c r="D79" s="246">
        <v>40</v>
      </c>
      <c r="E79" s="246">
        <v>36</v>
      </c>
      <c r="F79" s="247">
        <v>7.0541</v>
      </c>
      <c r="G79" s="247">
        <f>F79</f>
        <v>7.0541</v>
      </c>
      <c r="H79" s="248">
        <f t="shared" si="9"/>
        <v>507.9</v>
      </c>
      <c r="I79" s="248">
        <f>ROUND((H79*0.2359)+H79,2)</f>
        <v>627.71</v>
      </c>
    </row>
    <row r="80" spans="1:9" x14ac:dyDescent="0.25">
      <c r="A80" s="245" t="s">
        <v>740</v>
      </c>
      <c r="B80" s="246">
        <v>1</v>
      </c>
      <c r="C80" s="246">
        <f>D80+E80</f>
        <v>52</v>
      </c>
      <c r="D80" s="246">
        <v>40</v>
      </c>
      <c r="E80" s="246">
        <v>12</v>
      </c>
      <c r="F80" s="247">
        <v>7.0541</v>
      </c>
      <c r="G80" s="247">
        <f>F80</f>
        <v>7.0541</v>
      </c>
      <c r="H80" s="248">
        <f t="shared" si="9"/>
        <v>169.3</v>
      </c>
      <c r="I80" s="248">
        <f>ROUND((H80*0.2359)+H80,2)</f>
        <v>209.24</v>
      </c>
    </row>
    <row r="81" spans="1:9" x14ac:dyDescent="0.25">
      <c r="A81" s="245" t="s">
        <v>741</v>
      </c>
      <c r="B81" s="246">
        <v>1</v>
      </c>
      <c r="C81" s="246">
        <f t="shared" si="7"/>
        <v>196</v>
      </c>
      <c r="D81" s="246">
        <v>160</v>
      </c>
      <c r="E81" s="246">
        <v>36</v>
      </c>
      <c r="F81" s="247">
        <v>7.0541</v>
      </c>
      <c r="G81" s="247">
        <f t="shared" si="8"/>
        <v>7.0541</v>
      </c>
      <c r="H81" s="248">
        <f t="shared" si="9"/>
        <v>507.9</v>
      </c>
      <c r="I81" s="248">
        <f t="shared" si="10"/>
        <v>627.71</v>
      </c>
    </row>
    <row r="82" spans="1:9" x14ac:dyDescent="0.25">
      <c r="A82" s="245" t="s">
        <v>35</v>
      </c>
      <c r="B82" s="246">
        <v>1</v>
      </c>
      <c r="C82" s="249">
        <f t="shared" si="7"/>
        <v>132</v>
      </c>
      <c r="D82" s="246">
        <v>96</v>
      </c>
      <c r="E82" s="249">
        <v>36</v>
      </c>
      <c r="F82" s="247">
        <v>5.9848999999999997</v>
      </c>
      <c r="G82" s="247">
        <f t="shared" si="8"/>
        <v>5.9848999999999997</v>
      </c>
      <c r="H82" s="248">
        <f t="shared" si="9"/>
        <v>430.91</v>
      </c>
      <c r="I82" s="248">
        <f t="shared" si="10"/>
        <v>532.55999999999995</v>
      </c>
    </row>
    <row r="83" spans="1:9" x14ac:dyDescent="0.25">
      <c r="A83" s="245" t="s">
        <v>741</v>
      </c>
      <c r="B83" s="246">
        <v>1</v>
      </c>
      <c r="C83" s="246">
        <f t="shared" si="7"/>
        <v>100</v>
      </c>
      <c r="D83" s="246">
        <v>80</v>
      </c>
      <c r="E83" s="246">
        <v>20</v>
      </c>
      <c r="F83" s="247">
        <v>7.0541</v>
      </c>
      <c r="G83" s="247">
        <f t="shared" si="8"/>
        <v>7.0541</v>
      </c>
      <c r="H83" s="248">
        <f t="shared" si="9"/>
        <v>282.16000000000003</v>
      </c>
      <c r="I83" s="248">
        <f t="shared" si="10"/>
        <v>348.72</v>
      </c>
    </row>
    <row r="84" spans="1:9" x14ac:dyDescent="0.25">
      <c r="A84" s="245" t="s">
        <v>742</v>
      </c>
      <c r="B84" s="246">
        <v>1</v>
      </c>
      <c r="C84" s="246">
        <f t="shared" si="7"/>
        <v>192</v>
      </c>
      <c r="D84" s="246">
        <v>160</v>
      </c>
      <c r="E84" s="246">
        <v>32</v>
      </c>
      <c r="F84" s="247">
        <v>7.0541</v>
      </c>
      <c r="G84" s="247">
        <f t="shared" si="8"/>
        <v>7.0541</v>
      </c>
      <c r="H84" s="248">
        <f t="shared" ref="H84:H147" si="11">ROUND(G84*E84*2,2)</f>
        <v>451.46</v>
      </c>
      <c r="I84" s="248">
        <f t="shared" si="10"/>
        <v>557.96</v>
      </c>
    </row>
    <row r="85" spans="1:9" ht="33" x14ac:dyDescent="0.25">
      <c r="A85" s="277" t="s">
        <v>18</v>
      </c>
      <c r="B85" s="282">
        <f>SUM(B86:B126)</f>
        <v>41</v>
      </c>
      <c r="C85" s="282"/>
      <c r="D85" s="282"/>
      <c r="E85" s="282">
        <f t="shared" ref="E85:I85" si="12">SUM(E86:E126)</f>
        <v>1090</v>
      </c>
      <c r="F85" s="282"/>
      <c r="G85" s="282"/>
      <c r="H85" s="283">
        <f t="shared" si="12"/>
        <v>11080.929999999995</v>
      </c>
      <c r="I85" s="283">
        <f t="shared" si="12"/>
        <v>13694.850000000009</v>
      </c>
    </row>
    <row r="86" spans="1:9" x14ac:dyDescent="0.25">
      <c r="A86" s="245" t="s">
        <v>22</v>
      </c>
      <c r="B86" s="246">
        <v>1</v>
      </c>
      <c r="C86" s="246">
        <f t="shared" ref="C86:C126" si="13">D86+E86</f>
        <v>120</v>
      </c>
      <c r="D86" s="246">
        <v>72</v>
      </c>
      <c r="E86" s="246">
        <v>48</v>
      </c>
      <c r="F86" s="247">
        <v>5.0830000000000002</v>
      </c>
      <c r="G86" s="247">
        <f>F86</f>
        <v>5.0830000000000002</v>
      </c>
      <c r="H86" s="248">
        <f t="shared" si="11"/>
        <v>487.97</v>
      </c>
      <c r="I86" s="248">
        <f>ROUND((H86*0.2359)+H86,2)</f>
        <v>603.08000000000004</v>
      </c>
    </row>
    <row r="87" spans="1:9" x14ac:dyDescent="0.25">
      <c r="A87" s="245" t="s">
        <v>22</v>
      </c>
      <c r="B87" s="246">
        <v>1</v>
      </c>
      <c r="C87" s="246">
        <f t="shared" si="13"/>
        <v>84</v>
      </c>
      <c r="D87" s="246">
        <v>80</v>
      </c>
      <c r="E87" s="246">
        <v>4</v>
      </c>
      <c r="F87" s="247">
        <v>5.0830000000000002</v>
      </c>
      <c r="G87" s="247">
        <f t="shared" ref="G87:G126" si="14">F87</f>
        <v>5.0830000000000002</v>
      </c>
      <c r="H87" s="248">
        <f t="shared" si="11"/>
        <v>40.659999999999997</v>
      </c>
      <c r="I87" s="248">
        <f t="shared" ref="I87:I126" si="15">ROUND((H87*0.2359)+H87,2)</f>
        <v>50.25</v>
      </c>
    </row>
    <row r="88" spans="1:9" x14ac:dyDescent="0.25">
      <c r="A88" s="245" t="s">
        <v>22</v>
      </c>
      <c r="B88" s="246">
        <v>1</v>
      </c>
      <c r="C88" s="246">
        <f t="shared" si="13"/>
        <v>100</v>
      </c>
      <c r="D88" s="246">
        <v>80</v>
      </c>
      <c r="E88" s="246">
        <v>20</v>
      </c>
      <c r="F88" s="247">
        <v>5.0830000000000002</v>
      </c>
      <c r="G88" s="247">
        <f t="shared" si="14"/>
        <v>5.0830000000000002</v>
      </c>
      <c r="H88" s="248">
        <f t="shared" si="11"/>
        <v>203.32</v>
      </c>
      <c r="I88" s="248">
        <f t="shared" si="15"/>
        <v>251.28</v>
      </c>
    </row>
    <row r="89" spans="1:9" x14ac:dyDescent="0.25">
      <c r="A89" s="245" t="s">
        <v>22</v>
      </c>
      <c r="B89" s="246">
        <v>1</v>
      </c>
      <c r="C89" s="246">
        <f t="shared" si="13"/>
        <v>96</v>
      </c>
      <c r="D89" s="246">
        <v>80</v>
      </c>
      <c r="E89" s="246">
        <v>16</v>
      </c>
      <c r="F89" s="247">
        <v>5.0830000000000002</v>
      </c>
      <c r="G89" s="247">
        <f t="shared" si="14"/>
        <v>5.0830000000000002</v>
      </c>
      <c r="H89" s="248">
        <f t="shared" si="11"/>
        <v>162.66</v>
      </c>
      <c r="I89" s="248">
        <f t="shared" si="15"/>
        <v>201.03</v>
      </c>
    </row>
    <row r="90" spans="1:9" x14ac:dyDescent="0.25">
      <c r="A90" s="245" t="s">
        <v>22</v>
      </c>
      <c r="B90" s="246">
        <v>1</v>
      </c>
      <c r="C90" s="246">
        <f t="shared" si="13"/>
        <v>196</v>
      </c>
      <c r="D90" s="246">
        <v>160</v>
      </c>
      <c r="E90" s="246">
        <v>36</v>
      </c>
      <c r="F90" s="247">
        <v>5.0830000000000002</v>
      </c>
      <c r="G90" s="247">
        <f t="shared" si="14"/>
        <v>5.0830000000000002</v>
      </c>
      <c r="H90" s="248">
        <f t="shared" si="11"/>
        <v>365.98</v>
      </c>
      <c r="I90" s="248">
        <f t="shared" si="15"/>
        <v>452.31</v>
      </c>
    </row>
    <row r="91" spans="1:9" x14ac:dyDescent="0.25">
      <c r="A91" s="245" t="s">
        <v>22</v>
      </c>
      <c r="B91" s="246">
        <v>1</v>
      </c>
      <c r="C91" s="246">
        <f t="shared" si="13"/>
        <v>136</v>
      </c>
      <c r="D91" s="246">
        <v>112</v>
      </c>
      <c r="E91" s="246">
        <v>24</v>
      </c>
      <c r="F91" s="247">
        <v>5.0830000000000002</v>
      </c>
      <c r="G91" s="247">
        <f t="shared" si="14"/>
        <v>5.0830000000000002</v>
      </c>
      <c r="H91" s="248">
        <f t="shared" si="11"/>
        <v>243.98</v>
      </c>
      <c r="I91" s="248">
        <f t="shared" si="15"/>
        <v>301.52999999999997</v>
      </c>
    </row>
    <row r="92" spans="1:9" x14ac:dyDescent="0.25">
      <c r="A92" s="245" t="s">
        <v>22</v>
      </c>
      <c r="B92" s="246">
        <v>1</v>
      </c>
      <c r="C92" s="246">
        <f t="shared" si="13"/>
        <v>112</v>
      </c>
      <c r="D92" s="246">
        <v>96</v>
      </c>
      <c r="E92" s="246">
        <v>16</v>
      </c>
      <c r="F92" s="247">
        <v>5.0830000000000002</v>
      </c>
      <c r="G92" s="247">
        <f t="shared" si="14"/>
        <v>5.0830000000000002</v>
      </c>
      <c r="H92" s="248">
        <f t="shared" si="11"/>
        <v>162.66</v>
      </c>
      <c r="I92" s="248">
        <f t="shared" si="15"/>
        <v>201.03</v>
      </c>
    </row>
    <row r="93" spans="1:9" x14ac:dyDescent="0.25">
      <c r="A93" s="245" t="s">
        <v>22</v>
      </c>
      <c r="B93" s="246">
        <v>1</v>
      </c>
      <c r="C93" s="246">
        <f t="shared" si="13"/>
        <v>196</v>
      </c>
      <c r="D93" s="246">
        <v>160</v>
      </c>
      <c r="E93" s="246">
        <v>36</v>
      </c>
      <c r="F93" s="247">
        <v>5.0830000000000002</v>
      </c>
      <c r="G93" s="247">
        <f t="shared" si="14"/>
        <v>5.0830000000000002</v>
      </c>
      <c r="H93" s="248">
        <f t="shared" si="11"/>
        <v>365.98</v>
      </c>
      <c r="I93" s="248">
        <f t="shared" si="15"/>
        <v>452.31</v>
      </c>
    </row>
    <row r="94" spans="1:9" x14ac:dyDescent="0.25">
      <c r="A94" s="245" t="s">
        <v>22</v>
      </c>
      <c r="B94" s="246">
        <v>1</v>
      </c>
      <c r="C94" s="246">
        <f t="shared" si="13"/>
        <v>184</v>
      </c>
      <c r="D94" s="246">
        <v>160</v>
      </c>
      <c r="E94" s="246">
        <v>24</v>
      </c>
      <c r="F94" s="247">
        <v>5.0830000000000002</v>
      </c>
      <c r="G94" s="247">
        <f t="shared" si="14"/>
        <v>5.0830000000000002</v>
      </c>
      <c r="H94" s="248">
        <f t="shared" si="11"/>
        <v>243.98</v>
      </c>
      <c r="I94" s="248">
        <f t="shared" si="15"/>
        <v>301.52999999999997</v>
      </c>
    </row>
    <row r="95" spans="1:9" x14ac:dyDescent="0.25">
      <c r="A95" s="245" t="s">
        <v>22</v>
      </c>
      <c r="B95" s="246">
        <v>1</v>
      </c>
      <c r="C95" s="246">
        <f t="shared" si="13"/>
        <v>136</v>
      </c>
      <c r="D95" s="246">
        <v>112</v>
      </c>
      <c r="E95" s="246">
        <v>24</v>
      </c>
      <c r="F95" s="247">
        <v>5.0830000000000002</v>
      </c>
      <c r="G95" s="247">
        <f t="shared" si="14"/>
        <v>5.0830000000000002</v>
      </c>
      <c r="H95" s="248">
        <f t="shared" si="11"/>
        <v>243.98</v>
      </c>
      <c r="I95" s="248">
        <f t="shared" si="15"/>
        <v>301.52999999999997</v>
      </c>
    </row>
    <row r="96" spans="1:9" x14ac:dyDescent="0.25">
      <c r="A96" s="245" t="s">
        <v>22</v>
      </c>
      <c r="B96" s="246">
        <v>1</v>
      </c>
      <c r="C96" s="246">
        <f t="shared" si="13"/>
        <v>108</v>
      </c>
      <c r="D96" s="246">
        <v>80</v>
      </c>
      <c r="E96" s="246">
        <v>28</v>
      </c>
      <c r="F96" s="247">
        <v>5.0830000000000002</v>
      </c>
      <c r="G96" s="247">
        <f t="shared" si="14"/>
        <v>5.0830000000000002</v>
      </c>
      <c r="H96" s="248">
        <f t="shared" si="11"/>
        <v>284.64999999999998</v>
      </c>
      <c r="I96" s="248">
        <f t="shared" si="15"/>
        <v>351.8</v>
      </c>
    </row>
    <row r="97" spans="1:9" x14ac:dyDescent="0.25">
      <c r="A97" s="245" t="s">
        <v>22</v>
      </c>
      <c r="B97" s="246">
        <v>1</v>
      </c>
      <c r="C97" s="246">
        <f t="shared" si="13"/>
        <v>148</v>
      </c>
      <c r="D97" s="246">
        <v>120</v>
      </c>
      <c r="E97" s="246">
        <v>28</v>
      </c>
      <c r="F97" s="247">
        <v>5.0830000000000002</v>
      </c>
      <c r="G97" s="247">
        <f t="shared" si="14"/>
        <v>5.0830000000000002</v>
      </c>
      <c r="H97" s="248">
        <f t="shared" si="11"/>
        <v>284.64999999999998</v>
      </c>
      <c r="I97" s="248">
        <f t="shared" si="15"/>
        <v>351.8</v>
      </c>
    </row>
    <row r="98" spans="1:9" x14ac:dyDescent="0.25">
      <c r="A98" s="245" t="s">
        <v>22</v>
      </c>
      <c r="B98" s="246">
        <v>1</v>
      </c>
      <c r="C98" s="246">
        <f t="shared" si="13"/>
        <v>180</v>
      </c>
      <c r="D98" s="246">
        <v>136</v>
      </c>
      <c r="E98" s="246">
        <v>44</v>
      </c>
      <c r="F98" s="247">
        <v>5.0830000000000002</v>
      </c>
      <c r="G98" s="247">
        <f t="shared" si="14"/>
        <v>5.0830000000000002</v>
      </c>
      <c r="H98" s="248">
        <f t="shared" si="11"/>
        <v>447.3</v>
      </c>
      <c r="I98" s="248">
        <f t="shared" si="15"/>
        <v>552.82000000000005</v>
      </c>
    </row>
    <row r="99" spans="1:9" x14ac:dyDescent="0.25">
      <c r="A99" s="245" t="s">
        <v>22</v>
      </c>
      <c r="B99" s="246">
        <v>1</v>
      </c>
      <c r="C99" s="246">
        <f t="shared" si="13"/>
        <v>124</v>
      </c>
      <c r="D99" s="246">
        <v>88</v>
      </c>
      <c r="E99" s="246">
        <v>36</v>
      </c>
      <c r="F99" s="247">
        <v>5.0830000000000002</v>
      </c>
      <c r="G99" s="247">
        <f t="shared" si="14"/>
        <v>5.0830000000000002</v>
      </c>
      <c r="H99" s="248">
        <f t="shared" si="11"/>
        <v>365.98</v>
      </c>
      <c r="I99" s="248">
        <f t="shared" si="15"/>
        <v>452.31</v>
      </c>
    </row>
    <row r="100" spans="1:9" x14ac:dyDescent="0.25">
      <c r="A100" s="245" t="s">
        <v>22</v>
      </c>
      <c r="B100" s="246">
        <v>1</v>
      </c>
      <c r="C100" s="246">
        <f t="shared" si="13"/>
        <v>24</v>
      </c>
      <c r="D100" s="246">
        <v>8</v>
      </c>
      <c r="E100" s="246">
        <v>16</v>
      </c>
      <c r="F100" s="247">
        <v>5.0830000000000002</v>
      </c>
      <c r="G100" s="247">
        <f t="shared" si="14"/>
        <v>5.0830000000000002</v>
      </c>
      <c r="H100" s="248">
        <f t="shared" si="11"/>
        <v>162.66</v>
      </c>
      <c r="I100" s="248">
        <f t="shared" si="15"/>
        <v>201.03</v>
      </c>
    </row>
    <row r="101" spans="1:9" x14ac:dyDescent="0.25">
      <c r="A101" s="245" t="s">
        <v>22</v>
      </c>
      <c r="B101" s="246">
        <v>1</v>
      </c>
      <c r="C101" s="246">
        <f t="shared" si="13"/>
        <v>184</v>
      </c>
      <c r="D101" s="246">
        <v>160</v>
      </c>
      <c r="E101" s="246">
        <v>24</v>
      </c>
      <c r="F101" s="247">
        <v>5.0830000000000002</v>
      </c>
      <c r="G101" s="247">
        <f t="shared" si="14"/>
        <v>5.0830000000000002</v>
      </c>
      <c r="H101" s="248">
        <f t="shared" si="11"/>
        <v>243.98</v>
      </c>
      <c r="I101" s="248">
        <f t="shared" si="15"/>
        <v>301.52999999999997</v>
      </c>
    </row>
    <row r="102" spans="1:9" x14ac:dyDescent="0.25">
      <c r="A102" s="245" t="s">
        <v>22</v>
      </c>
      <c r="B102" s="246">
        <v>1</v>
      </c>
      <c r="C102" s="246">
        <f t="shared" si="13"/>
        <v>108</v>
      </c>
      <c r="D102" s="246">
        <v>88</v>
      </c>
      <c r="E102" s="246">
        <v>20</v>
      </c>
      <c r="F102" s="247">
        <v>5.0830000000000002</v>
      </c>
      <c r="G102" s="247">
        <f t="shared" si="14"/>
        <v>5.0830000000000002</v>
      </c>
      <c r="H102" s="248">
        <f t="shared" si="11"/>
        <v>203.32</v>
      </c>
      <c r="I102" s="248">
        <f t="shared" si="15"/>
        <v>251.28</v>
      </c>
    </row>
    <row r="103" spans="1:9" x14ac:dyDescent="0.25">
      <c r="A103" s="245" t="s">
        <v>22</v>
      </c>
      <c r="B103" s="246">
        <v>1</v>
      </c>
      <c r="C103" s="246">
        <f t="shared" si="13"/>
        <v>168</v>
      </c>
      <c r="D103" s="246">
        <v>160</v>
      </c>
      <c r="E103" s="246">
        <v>8</v>
      </c>
      <c r="F103" s="247">
        <v>5.0830000000000002</v>
      </c>
      <c r="G103" s="247">
        <f t="shared" si="14"/>
        <v>5.0830000000000002</v>
      </c>
      <c r="H103" s="248">
        <f t="shared" si="11"/>
        <v>81.33</v>
      </c>
      <c r="I103" s="248">
        <f t="shared" si="15"/>
        <v>100.52</v>
      </c>
    </row>
    <row r="104" spans="1:9" x14ac:dyDescent="0.25">
      <c r="A104" s="245" t="s">
        <v>22</v>
      </c>
      <c r="B104" s="246">
        <v>1</v>
      </c>
      <c r="C104" s="246">
        <f t="shared" si="13"/>
        <v>168</v>
      </c>
      <c r="D104" s="246">
        <v>160</v>
      </c>
      <c r="E104" s="246">
        <v>8</v>
      </c>
      <c r="F104" s="247">
        <v>5.0830000000000002</v>
      </c>
      <c r="G104" s="247">
        <f t="shared" si="14"/>
        <v>5.0830000000000002</v>
      </c>
      <c r="H104" s="248">
        <f t="shared" si="11"/>
        <v>81.33</v>
      </c>
      <c r="I104" s="248">
        <f t="shared" si="15"/>
        <v>100.52</v>
      </c>
    </row>
    <row r="105" spans="1:9" x14ac:dyDescent="0.25">
      <c r="A105" s="245" t="s">
        <v>22</v>
      </c>
      <c r="B105" s="246">
        <v>1</v>
      </c>
      <c r="C105" s="246">
        <f t="shared" si="13"/>
        <v>244</v>
      </c>
      <c r="D105" s="246">
        <v>160</v>
      </c>
      <c r="E105" s="246">
        <v>84</v>
      </c>
      <c r="F105" s="247">
        <v>5.0830000000000002</v>
      </c>
      <c r="G105" s="247">
        <f t="shared" si="14"/>
        <v>5.0830000000000002</v>
      </c>
      <c r="H105" s="248">
        <f t="shared" si="11"/>
        <v>853.94</v>
      </c>
      <c r="I105" s="248">
        <f t="shared" si="15"/>
        <v>1055.3800000000001</v>
      </c>
    </row>
    <row r="106" spans="1:9" x14ac:dyDescent="0.25">
      <c r="A106" s="245" t="s">
        <v>22</v>
      </c>
      <c r="B106" s="246">
        <v>1</v>
      </c>
      <c r="C106" s="246">
        <f t="shared" si="13"/>
        <v>208</v>
      </c>
      <c r="D106" s="246">
        <v>160</v>
      </c>
      <c r="E106" s="246">
        <v>48</v>
      </c>
      <c r="F106" s="247">
        <v>5.0830000000000002</v>
      </c>
      <c r="G106" s="247">
        <f t="shared" si="14"/>
        <v>5.0830000000000002</v>
      </c>
      <c r="H106" s="248">
        <f t="shared" si="11"/>
        <v>487.97</v>
      </c>
      <c r="I106" s="248">
        <f t="shared" si="15"/>
        <v>603.08000000000004</v>
      </c>
    </row>
    <row r="107" spans="1:9" x14ac:dyDescent="0.25">
      <c r="A107" s="245" t="s">
        <v>22</v>
      </c>
      <c r="B107" s="246">
        <v>1</v>
      </c>
      <c r="C107" s="246">
        <f t="shared" si="13"/>
        <v>168</v>
      </c>
      <c r="D107" s="246">
        <v>160</v>
      </c>
      <c r="E107" s="246">
        <v>8</v>
      </c>
      <c r="F107" s="247">
        <v>5.0830000000000002</v>
      </c>
      <c r="G107" s="247">
        <f t="shared" si="14"/>
        <v>5.0830000000000002</v>
      </c>
      <c r="H107" s="248">
        <f t="shared" si="11"/>
        <v>81.33</v>
      </c>
      <c r="I107" s="248">
        <f t="shared" si="15"/>
        <v>100.52</v>
      </c>
    </row>
    <row r="108" spans="1:9" x14ac:dyDescent="0.25">
      <c r="A108" s="245" t="s">
        <v>22</v>
      </c>
      <c r="B108" s="246">
        <v>1</v>
      </c>
      <c r="C108" s="246">
        <f t="shared" si="13"/>
        <v>80</v>
      </c>
      <c r="D108" s="246">
        <v>56</v>
      </c>
      <c r="E108" s="246">
        <v>24</v>
      </c>
      <c r="F108" s="247">
        <v>5.0830000000000002</v>
      </c>
      <c r="G108" s="247">
        <f t="shared" si="14"/>
        <v>5.0830000000000002</v>
      </c>
      <c r="H108" s="248">
        <f t="shared" si="11"/>
        <v>243.98</v>
      </c>
      <c r="I108" s="248">
        <f t="shared" si="15"/>
        <v>301.52999999999997</v>
      </c>
    </row>
    <row r="109" spans="1:9" x14ac:dyDescent="0.25">
      <c r="A109" s="245" t="s">
        <v>22</v>
      </c>
      <c r="B109" s="246">
        <v>1</v>
      </c>
      <c r="C109" s="246">
        <f t="shared" si="13"/>
        <v>100</v>
      </c>
      <c r="D109" s="246">
        <v>88</v>
      </c>
      <c r="E109" s="246">
        <v>12</v>
      </c>
      <c r="F109" s="247">
        <v>5.0830000000000002</v>
      </c>
      <c r="G109" s="247">
        <f t="shared" si="14"/>
        <v>5.0830000000000002</v>
      </c>
      <c r="H109" s="248">
        <f t="shared" si="11"/>
        <v>121.99</v>
      </c>
      <c r="I109" s="248">
        <f t="shared" si="15"/>
        <v>150.77000000000001</v>
      </c>
    </row>
    <row r="110" spans="1:9" x14ac:dyDescent="0.25">
      <c r="A110" s="245" t="s">
        <v>22</v>
      </c>
      <c r="B110" s="246">
        <v>1</v>
      </c>
      <c r="C110" s="246">
        <f t="shared" si="13"/>
        <v>120</v>
      </c>
      <c r="D110" s="246">
        <v>80</v>
      </c>
      <c r="E110" s="246">
        <v>40</v>
      </c>
      <c r="F110" s="247">
        <v>5.0830000000000002</v>
      </c>
      <c r="G110" s="247">
        <f t="shared" si="14"/>
        <v>5.0830000000000002</v>
      </c>
      <c r="H110" s="248">
        <f t="shared" si="11"/>
        <v>406.64</v>
      </c>
      <c r="I110" s="248">
        <f t="shared" si="15"/>
        <v>502.57</v>
      </c>
    </row>
    <row r="111" spans="1:9" x14ac:dyDescent="0.25">
      <c r="A111" s="245" t="s">
        <v>22</v>
      </c>
      <c r="B111" s="246">
        <v>1</v>
      </c>
      <c r="C111" s="246">
        <f t="shared" si="13"/>
        <v>206</v>
      </c>
      <c r="D111" s="246">
        <v>160</v>
      </c>
      <c r="E111" s="246">
        <v>46</v>
      </c>
      <c r="F111" s="247">
        <v>5.0830000000000002</v>
      </c>
      <c r="G111" s="247">
        <f t="shared" si="14"/>
        <v>5.0830000000000002</v>
      </c>
      <c r="H111" s="248">
        <f t="shared" si="11"/>
        <v>467.64</v>
      </c>
      <c r="I111" s="248">
        <f t="shared" si="15"/>
        <v>577.96</v>
      </c>
    </row>
    <row r="112" spans="1:9" x14ac:dyDescent="0.25">
      <c r="A112" s="245" t="s">
        <v>22</v>
      </c>
      <c r="B112" s="246">
        <v>1</v>
      </c>
      <c r="C112" s="246">
        <f t="shared" si="13"/>
        <v>184</v>
      </c>
      <c r="D112" s="246">
        <v>160</v>
      </c>
      <c r="E112" s="246">
        <v>24</v>
      </c>
      <c r="F112" s="247">
        <v>5.0830000000000002</v>
      </c>
      <c r="G112" s="247">
        <f t="shared" si="14"/>
        <v>5.0830000000000002</v>
      </c>
      <c r="H112" s="248">
        <f t="shared" si="11"/>
        <v>243.98</v>
      </c>
      <c r="I112" s="248">
        <f t="shared" si="15"/>
        <v>301.52999999999997</v>
      </c>
    </row>
    <row r="113" spans="1:9" x14ac:dyDescent="0.25">
      <c r="A113" s="245" t="s">
        <v>22</v>
      </c>
      <c r="B113" s="246">
        <v>1</v>
      </c>
      <c r="C113" s="246">
        <f t="shared" si="13"/>
        <v>208</v>
      </c>
      <c r="D113" s="246">
        <v>160</v>
      </c>
      <c r="E113" s="246">
        <v>48</v>
      </c>
      <c r="F113" s="247">
        <v>5.0830000000000002</v>
      </c>
      <c r="G113" s="247">
        <f t="shared" si="14"/>
        <v>5.0830000000000002</v>
      </c>
      <c r="H113" s="248">
        <f t="shared" si="11"/>
        <v>487.97</v>
      </c>
      <c r="I113" s="248">
        <f t="shared" si="15"/>
        <v>603.08000000000004</v>
      </c>
    </row>
    <row r="114" spans="1:9" x14ac:dyDescent="0.25">
      <c r="A114" s="245" t="s">
        <v>22</v>
      </c>
      <c r="B114" s="246">
        <v>1</v>
      </c>
      <c r="C114" s="246">
        <f t="shared" si="13"/>
        <v>152</v>
      </c>
      <c r="D114" s="246">
        <v>136</v>
      </c>
      <c r="E114" s="246">
        <v>16</v>
      </c>
      <c r="F114" s="247">
        <v>5.0830000000000002</v>
      </c>
      <c r="G114" s="247">
        <f t="shared" si="14"/>
        <v>5.0830000000000002</v>
      </c>
      <c r="H114" s="248">
        <f t="shared" si="11"/>
        <v>162.66</v>
      </c>
      <c r="I114" s="248">
        <f t="shared" si="15"/>
        <v>201.03</v>
      </c>
    </row>
    <row r="115" spans="1:9" x14ac:dyDescent="0.25">
      <c r="A115" s="245" t="s">
        <v>22</v>
      </c>
      <c r="B115" s="246">
        <v>1</v>
      </c>
      <c r="C115" s="246">
        <f t="shared" si="13"/>
        <v>104</v>
      </c>
      <c r="D115" s="246">
        <v>80</v>
      </c>
      <c r="E115" s="246">
        <v>24</v>
      </c>
      <c r="F115" s="247">
        <v>5.0830000000000002</v>
      </c>
      <c r="G115" s="247">
        <f t="shared" si="14"/>
        <v>5.0830000000000002</v>
      </c>
      <c r="H115" s="248">
        <f t="shared" si="11"/>
        <v>243.98</v>
      </c>
      <c r="I115" s="248">
        <f t="shared" si="15"/>
        <v>301.52999999999997</v>
      </c>
    </row>
    <row r="116" spans="1:9" x14ac:dyDescent="0.25">
      <c r="A116" s="245" t="s">
        <v>22</v>
      </c>
      <c r="B116" s="246">
        <v>1</v>
      </c>
      <c r="C116" s="246">
        <f t="shared" si="13"/>
        <v>56</v>
      </c>
      <c r="D116" s="246">
        <v>32</v>
      </c>
      <c r="E116" s="246">
        <v>24</v>
      </c>
      <c r="F116" s="247">
        <v>5.0830000000000002</v>
      </c>
      <c r="G116" s="247">
        <f t="shared" si="14"/>
        <v>5.0830000000000002</v>
      </c>
      <c r="H116" s="248">
        <f t="shared" si="11"/>
        <v>243.98</v>
      </c>
      <c r="I116" s="248">
        <f t="shared" si="15"/>
        <v>301.52999999999997</v>
      </c>
    </row>
    <row r="117" spans="1:9" x14ac:dyDescent="0.25">
      <c r="A117" s="245" t="s">
        <v>22</v>
      </c>
      <c r="B117" s="246">
        <v>1</v>
      </c>
      <c r="C117" s="246">
        <f t="shared" si="13"/>
        <v>176</v>
      </c>
      <c r="D117" s="246">
        <v>160</v>
      </c>
      <c r="E117" s="246">
        <v>16</v>
      </c>
      <c r="F117" s="247">
        <v>5.0830000000000002</v>
      </c>
      <c r="G117" s="247">
        <f t="shared" si="14"/>
        <v>5.0830000000000002</v>
      </c>
      <c r="H117" s="248">
        <f t="shared" si="11"/>
        <v>162.66</v>
      </c>
      <c r="I117" s="248">
        <f t="shared" si="15"/>
        <v>201.03</v>
      </c>
    </row>
    <row r="118" spans="1:9" x14ac:dyDescent="0.25">
      <c r="A118" s="245" t="s">
        <v>22</v>
      </c>
      <c r="B118" s="246">
        <v>1</v>
      </c>
      <c r="C118" s="246">
        <f t="shared" si="13"/>
        <v>144</v>
      </c>
      <c r="D118" s="246">
        <v>120</v>
      </c>
      <c r="E118" s="246">
        <v>24</v>
      </c>
      <c r="F118" s="247">
        <v>5.0830000000000002</v>
      </c>
      <c r="G118" s="247">
        <f t="shared" si="14"/>
        <v>5.0830000000000002</v>
      </c>
      <c r="H118" s="248">
        <f t="shared" si="11"/>
        <v>243.98</v>
      </c>
      <c r="I118" s="248">
        <f t="shared" si="15"/>
        <v>301.52999999999997</v>
      </c>
    </row>
    <row r="119" spans="1:9" x14ac:dyDescent="0.25">
      <c r="A119" s="245" t="s">
        <v>22</v>
      </c>
      <c r="B119" s="246">
        <v>1</v>
      </c>
      <c r="C119" s="246">
        <f t="shared" si="13"/>
        <v>184</v>
      </c>
      <c r="D119" s="246">
        <v>160</v>
      </c>
      <c r="E119" s="246">
        <v>24</v>
      </c>
      <c r="F119" s="247">
        <v>5.0830000000000002</v>
      </c>
      <c r="G119" s="247">
        <f t="shared" si="14"/>
        <v>5.0830000000000002</v>
      </c>
      <c r="H119" s="248">
        <f t="shared" si="11"/>
        <v>243.98</v>
      </c>
      <c r="I119" s="248">
        <f t="shared" si="15"/>
        <v>301.52999999999997</v>
      </c>
    </row>
    <row r="120" spans="1:9" x14ac:dyDescent="0.25">
      <c r="A120" s="245" t="s">
        <v>22</v>
      </c>
      <c r="B120" s="246">
        <v>1</v>
      </c>
      <c r="C120" s="246">
        <f t="shared" si="13"/>
        <v>184</v>
      </c>
      <c r="D120" s="246">
        <v>160</v>
      </c>
      <c r="E120" s="246">
        <v>24</v>
      </c>
      <c r="F120" s="247">
        <v>5.0830000000000002</v>
      </c>
      <c r="G120" s="247">
        <f t="shared" si="14"/>
        <v>5.0830000000000002</v>
      </c>
      <c r="H120" s="248">
        <f t="shared" si="11"/>
        <v>243.98</v>
      </c>
      <c r="I120" s="248">
        <f t="shared" si="15"/>
        <v>301.52999999999997</v>
      </c>
    </row>
    <row r="121" spans="1:9" x14ac:dyDescent="0.25">
      <c r="A121" s="245" t="s">
        <v>22</v>
      </c>
      <c r="B121" s="246">
        <v>1</v>
      </c>
      <c r="C121" s="246">
        <f t="shared" si="13"/>
        <v>192</v>
      </c>
      <c r="D121" s="246">
        <v>152</v>
      </c>
      <c r="E121" s="246">
        <v>40</v>
      </c>
      <c r="F121" s="247">
        <v>5.0830000000000002</v>
      </c>
      <c r="G121" s="247">
        <f t="shared" si="14"/>
        <v>5.0830000000000002</v>
      </c>
      <c r="H121" s="248">
        <f t="shared" si="11"/>
        <v>406.64</v>
      </c>
      <c r="I121" s="248">
        <f t="shared" si="15"/>
        <v>502.57</v>
      </c>
    </row>
    <row r="122" spans="1:9" x14ac:dyDescent="0.25">
      <c r="A122" s="245" t="s">
        <v>22</v>
      </c>
      <c r="B122" s="246">
        <v>1</v>
      </c>
      <c r="C122" s="246">
        <f t="shared" si="13"/>
        <v>148</v>
      </c>
      <c r="D122" s="246">
        <v>120</v>
      </c>
      <c r="E122" s="246">
        <v>28</v>
      </c>
      <c r="F122" s="247">
        <v>5.0830000000000002</v>
      </c>
      <c r="G122" s="247">
        <f t="shared" si="14"/>
        <v>5.0830000000000002</v>
      </c>
      <c r="H122" s="248">
        <f t="shared" si="11"/>
        <v>284.64999999999998</v>
      </c>
      <c r="I122" s="248">
        <f t="shared" si="15"/>
        <v>351.8</v>
      </c>
    </row>
    <row r="123" spans="1:9" x14ac:dyDescent="0.25">
      <c r="A123" s="245" t="s">
        <v>22</v>
      </c>
      <c r="B123" s="246">
        <v>1</v>
      </c>
      <c r="C123" s="246">
        <f t="shared" si="13"/>
        <v>184</v>
      </c>
      <c r="D123" s="246">
        <v>160</v>
      </c>
      <c r="E123" s="246">
        <v>24</v>
      </c>
      <c r="F123" s="247">
        <v>5.0830000000000002</v>
      </c>
      <c r="G123" s="247">
        <f t="shared" si="14"/>
        <v>5.0830000000000002</v>
      </c>
      <c r="H123" s="248">
        <f t="shared" si="11"/>
        <v>243.98</v>
      </c>
      <c r="I123" s="248">
        <f t="shared" si="15"/>
        <v>301.52999999999997</v>
      </c>
    </row>
    <row r="124" spans="1:9" x14ac:dyDescent="0.25">
      <c r="A124" s="245" t="s">
        <v>22</v>
      </c>
      <c r="B124" s="246">
        <v>1</v>
      </c>
      <c r="C124" s="246">
        <f t="shared" si="13"/>
        <v>180</v>
      </c>
      <c r="D124" s="246">
        <v>160</v>
      </c>
      <c r="E124" s="246">
        <v>20</v>
      </c>
      <c r="F124" s="247">
        <v>5.0830000000000002</v>
      </c>
      <c r="G124" s="247">
        <f t="shared" si="14"/>
        <v>5.0830000000000002</v>
      </c>
      <c r="H124" s="248">
        <f t="shared" si="11"/>
        <v>203.32</v>
      </c>
      <c r="I124" s="248">
        <f t="shared" si="15"/>
        <v>251.28</v>
      </c>
    </row>
    <row r="125" spans="1:9" x14ac:dyDescent="0.25">
      <c r="A125" s="245" t="s">
        <v>22</v>
      </c>
      <c r="B125" s="246">
        <v>1</v>
      </c>
      <c r="C125" s="246">
        <f t="shared" si="13"/>
        <v>184</v>
      </c>
      <c r="D125" s="246">
        <v>160</v>
      </c>
      <c r="E125" s="246">
        <v>24</v>
      </c>
      <c r="F125" s="247">
        <v>5.0830000000000002</v>
      </c>
      <c r="G125" s="247">
        <f t="shared" si="14"/>
        <v>5.0830000000000002</v>
      </c>
      <c r="H125" s="248">
        <f t="shared" si="11"/>
        <v>243.98</v>
      </c>
      <c r="I125" s="248">
        <f t="shared" si="15"/>
        <v>301.52999999999997</v>
      </c>
    </row>
    <row r="126" spans="1:9" x14ac:dyDescent="0.25">
      <c r="A126" s="245" t="s">
        <v>22</v>
      </c>
      <c r="B126" s="246">
        <v>1</v>
      </c>
      <c r="C126" s="246">
        <f t="shared" si="13"/>
        <v>168</v>
      </c>
      <c r="D126" s="246">
        <v>160</v>
      </c>
      <c r="E126" s="246">
        <v>8</v>
      </c>
      <c r="F126" s="247">
        <v>5.0830000000000002</v>
      </c>
      <c r="G126" s="247">
        <f t="shared" si="14"/>
        <v>5.0830000000000002</v>
      </c>
      <c r="H126" s="248">
        <f t="shared" si="11"/>
        <v>81.33</v>
      </c>
      <c r="I126" s="248">
        <f t="shared" si="15"/>
        <v>100.52</v>
      </c>
    </row>
    <row r="127" spans="1:9" ht="36" customHeight="1" x14ac:dyDescent="0.25">
      <c r="A127" s="277" t="s">
        <v>19</v>
      </c>
      <c r="B127" s="282">
        <f>SUM(B128:B154)</f>
        <v>27</v>
      </c>
      <c r="C127" s="282"/>
      <c r="D127" s="282"/>
      <c r="E127" s="282">
        <f t="shared" ref="E127:I127" si="16">SUM(E128:E154)</f>
        <v>443.5</v>
      </c>
      <c r="F127" s="282"/>
      <c r="G127" s="282"/>
      <c r="H127" s="283">
        <f t="shared" si="16"/>
        <v>3424.69</v>
      </c>
      <c r="I127" s="283">
        <f t="shared" si="16"/>
        <v>4232.58</v>
      </c>
    </row>
    <row r="128" spans="1:9" x14ac:dyDescent="0.25">
      <c r="A128" s="245" t="s">
        <v>23</v>
      </c>
      <c r="B128" s="246">
        <v>1</v>
      </c>
      <c r="C128" s="246">
        <f t="shared" ref="C128:C154" si="17">D128+E128</f>
        <v>184</v>
      </c>
      <c r="D128" s="246">
        <v>160</v>
      </c>
      <c r="E128" s="246">
        <v>24</v>
      </c>
      <c r="F128" s="247">
        <v>3.6375999999999999</v>
      </c>
      <c r="G128" s="247">
        <f t="shared" ref="G128:G154" si="18">F128</f>
        <v>3.6375999999999999</v>
      </c>
      <c r="H128" s="248">
        <f t="shared" si="11"/>
        <v>174.6</v>
      </c>
      <c r="I128" s="248">
        <f t="shared" ref="I128:I154" si="19">ROUND((H128*0.2359)+H128,2)</f>
        <v>215.79</v>
      </c>
    </row>
    <row r="129" spans="1:9" x14ac:dyDescent="0.25">
      <c r="A129" s="245" t="s">
        <v>679</v>
      </c>
      <c r="B129" s="246">
        <v>1</v>
      </c>
      <c r="C129" s="246">
        <f t="shared" si="17"/>
        <v>108</v>
      </c>
      <c r="D129" s="246">
        <v>96</v>
      </c>
      <c r="E129" s="246">
        <v>12</v>
      </c>
      <c r="F129" s="247">
        <v>3.4643000000000002</v>
      </c>
      <c r="G129" s="247">
        <f t="shared" si="18"/>
        <v>3.4643000000000002</v>
      </c>
      <c r="H129" s="248">
        <f t="shared" si="11"/>
        <v>83.14</v>
      </c>
      <c r="I129" s="248">
        <f t="shared" si="19"/>
        <v>102.75</v>
      </c>
    </row>
    <row r="130" spans="1:9" x14ac:dyDescent="0.25">
      <c r="A130" s="245" t="s">
        <v>23</v>
      </c>
      <c r="B130" s="246">
        <v>1</v>
      </c>
      <c r="C130" s="246">
        <f t="shared" si="17"/>
        <v>164</v>
      </c>
      <c r="D130" s="246">
        <v>160</v>
      </c>
      <c r="E130" s="246">
        <v>4</v>
      </c>
      <c r="F130" s="247">
        <v>3.6375999999999999</v>
      </c>
      <c r="G130" s="247">
        <f t="shared" si="18"/>
        <v>3.6375999999999999</v>
      </c>
      <c r="H130" s="248">
        <f t="shared" si="11"/>
        <v>29.1</v>
      </c>
      <c r="I130" s="248">
        <f t="shared" si="19"/>
        <v>35.96</v>
      </c>
    </row>
    <row r="131" spans="1:9" x14ac:dyDescent="0.25">
      <c r="A131" s="245" t="s">
        <v>23</v>
      </c>
      <c r="B131" s="246">
        <v>1</v>
      </c>
      <c r="C131" s="246">
        <f t="shared" si="17"/>
        <v>180</v>
      </c>
      <c r="D131" s="246">
        <v>160</v>
      </c>
      <c r="E131" s="246">
        <v>20</v>
      </c>
      <c r="F131" s="247">
        <v>3.15</v>
      </c>
      <c r="G131" s="247">
        <f t="shared" si="18"/>
        <v>3.15</v>
      </c>
      <c r="H131" s="248">
        <f t="shared" si="11"/>
        <v>126</v>
      </c>
      <c r="I131" s="248">
        <f t="shared" si="19"/>
        <v>155.72</v>
      </c>
    </row>
    <row r="132" spans="1:9" x14ac:dyDescent="0.25">
      <c r="A132" s="245" t="s">
        <v>23</v>
      </c>
      <c r="B132" s="246">
        <v>1</v>
      </c>
      <c r="C132" s="246">
        <f t="shared" si="17"/>
        <v>172</v>
      </c>
      <c r="D132" s="246">
        <v>160</v>
      </c>
      <c r="E132" s="246">
        <v>12</v>
      </c>
      <c r="F132" s="247">
        <v>3.6375999999999999</v>
      </c>
      <c r="G132" s="247">
        <f t="shared" si="18"/>
        <v>3.6375999999999999</v>
      </c>
      <c r="H132" s="248">
        <f t="shared" si="11"/>
        <v>87.3</v>
      </c>
      <c r="I132" s="248">
        <f t="shared" si="19"/>
        <v>107.89</v>
      </c>
    </row>
    <row r="133" spans="1:9" x14ac:dyDescent="0.25">
      <c r="A133" s="245" t="s">
        <v>743</v>
      </c>
      <c r="B133" s="246">
        <v>1</v>
      </c>
      <c r="C133" s="249">
        <f t="shared" si="17"/>
        <v>162.5</v>
      </c>
      <c r="D133" s="246">
        <v>160</v>
      </c>
      <c r="E133" s="249">
        <v>2.5</v>
      </c>
      <c r="F133" s="247">
        <v>5.4355000000000002</v>
      </c>
      <c r="G133" s="247">
        <f t="shared" si="18"/>
        <v>5.4355000000000002</v>
      </c>
      <c r="H133" s="248">
        <f t="shared" si="11"/>
        <v>27.18</v>
      </c>
      <c r="I133" s="248">
        <f t="shared" si="19"/>
        <v>33.590000000000003</v>
      </c>
    </row>
    <row r="134" spans="1:9" x14ac:dyDescent="0.25">
      <c r="A134" s="245" t="s">
        <v>743</v>
      </c>
      <c r="B134" s="246">
        <v>1</v>
      </c>
      <c r="C134" s="246">
        <f t="shared" si="17"/>
        <v>162</v>
      </c>
      <c r="D134" s="246">
        <v>160</v>
      </c>
      <c r="E134" s="246">
        <v>2</v>
      </c>
      <c r="F134" s="247">
        <v>5.3937999999999997</v>
      </c>
      <c r="G134" s="247">
        <f t="shared" si="18"/>
        <v>5.3937999999999997</v>
      </c>
      <c r="H134" s="248">
        <f t="shared" si="11"/>
        <v>21.58</v>
      </c>
      <c r="I134" s="248">
        <f t="shared" si="19"/>
        <v>26.67</v>
      </c>
    </row>
    <row r="135" spans="1:9" x14ac:dyDescent="0.25">
      <c r="A135" s="245" t="s">
        <v>23</v>
      </c>
      <c r="B135" s="246">
        <v>1</v>
      </c>
      <c r="C135" s="246">
        <f t="shared" si="17"/>
        <v>104</v>
      </c>
      <c r="D135" s="246">
        <v>80</v>
      </c>
      <c r="E135" s="246">
        <v>24</v>
      </c>
      <c r="F135" s="247">
        <v>3.6375999999999999</v>
      </c>
      <c r="G135" s="247">
        <f t="shared" si="18"/>
        <v>3.6375999999999999</v>
      </c>
      <c r="H135" s="248">
        <f t="shared" si="11"/>
        <v>174.6</v>
      </c>
      <c r="I135" s="248">
        <f t="shared" si="19"/>
        <v>215.79</v>
      </c>
    </row>
    <row r="136" spans="1:9" x14ac:dyDescent="0.25">
      <c r="A136" s="245" t="s">
        <v>23</v>
      </c>
      <c r="B136" s="246">
        <v>1</v>
      </c>
      <c r="C136" s="246">
        <f t="shared" si="17"/>
        <v>216</v>
      </c>
      <c r="D136" s="246">
        <v>160</v>
      </c>
      <c r="E136" s="246">
        <v>56</v>
      </c>
      <c r="F136" s="247">
        <v>3.6375999999999999</v>
      </c>
      <c r="G136" s="247">
        <f t="shared" si="18"/>
        <v>3.6375999999999999</v>
      </c>
      <c r="H136" s="248">
        <f t="shared" si="11"/>
        <v>407.41</v>
      </c>
      <c r="I136" s="248">
        <f t="shared" si="19"/>
        <v>503.52</v>
      </c>
    </row>
    <row r="137" spans="1:9" x14ac:dyDescent="0.25">
      <c r="A137" s="245" t="s">
        <v>23</v>
      </c>
      <c r="B137" s="246">
        <v>1</v>
      </c>
      <c r="C137" s="246">
        <f t="shared" si="17"/>
        <v>192</v>
      </c>
      <c r="D137" s="246">
        <v>160</v>
      </c>
      <c r="E137" s="246">
        <v>32</v>
      </c>
      <c r="F137" s="247">
        <v>3.6375999999999999</v>
      </c>
      <c r="G137" s="247">
        <f t="shared" si="18"/>
        <v>3.6375999999999999</v>
      </c>
      <c r="H137" s="248">
        <f t="shared" si="11"/>
        <v>232.81</v>
      </c>
      <c r="I137" s="248">
        <f t="shared" si="19"/>
        <v>287.73</v>
      </c>
    </row>
    <row r="138" spans="1:9" x14ac:dyDescent="0.25">
      <c r="A138" s="245" t="s">
        <v>744</v>
      </c>
      <c r="B138" s="246">
        <v>1</v>
      </c>
      <c r="C138" s="246">
        <f>D138+E138</f>
        <v>142</v>
      </c>
      <c r="D138" s="246">
        <v>136</v>
      </c>
      <c r="E138" s="246">
        <v>6</v>
      </c>
      <c r="F138" s="247">
        <v>4.6231</v>
      </c>
      <c r="G138" s="247">
        <f>F138</f>
        <v>4.6231</v>
      </c>
      <c r="H138" s="248">
        <f t="shared" si="11"/>
        <v>55.48</v>
      </c>
      <c r="I138" s="248">
        <f>ROUND((H138*0.2359)+H138,2)</f>
        <v>68.569999999999993</v>
      </c>
    </row>
    <row r="139" spans="1:9" x14ac:dyDescent="0.25">
      <c r="A139" s="245" t="s">
        <v>679</v>
      </c>
      <c r="B139" s="246">
        <v>1</v>
      </c>
      <c r="C139" s="246">
        <f t="shared" si="17"/>
        <v>112</v>
      </c>
      <c r="D139" s="246">
        <v>96</v>
      </c>
      <c r="E139" s="246">
        <v>16</v>
      </c>
      <c r="F139" s="247">
        <v>3.4643000000000002</v>
      </c>
      <c r="G139" s="247">
        <f t="shared" si="18"/>
        <v>3.4643000000000002</v>
      </c>
      <c r="H139" s="248">
        <f t="shared" si="11"/>
        <v>110.86</v>
      </c>
      <c r="I139" s="248">
        <f t="shared" si="19"/>
        <v>137.01</v>
      </c>
    </row>
    <row r="140" spans="1:9" x14ac:dyDescent="0.25">
      <c r="A140" s="245" t="s">
        <v>679</v>
      </c>
      <c r="B140" s="246">
        <v>1</v>
      </c>
      <c r="C140" s="246">
        <f t="shared" si="17"/>
        <v>192</v>
      </c>
      <c r="D140" s="246">
        <v>160</v>
      </c>
      <c r="E140" s="246">
        <v>32</v>
      </c>
      <c r="F140" s="247">
        <v>3.4643000000000002</v>
      </c>
      <c r="G140" s="247">
        <f t="shared" si="18"/>
        <v>3.4643000000000002</v>
      </c>
      <c r="H140" s="248">
        <f t="shared" si="11"/>
        <v>221.72</v>
      </c>
      <c r="I140" s="248">
        <f t="shared" si="19"/>
        <v>274.02</v>
      </c>
    </row>
    <row r="141" spans="1:9" x14ac:dyDescent="0.25">
      <c r="A141" s="245" t="s">
        <v>23</v>
      </c>
      <c r="B141" s="246">
        <v>1</v>
      </c>
      <c r="C141" s="246">
        <f t="shared" si="17"/>
        <v>176</v>
      </c>
      <c r="D141" s="246">
        <v>160</v>
      </c>
      <c r="E141" s="246">
        <v>16</v>
      </c>
      <c r="F141" s="247">
        <v>3.6375999999999999</v>
      </c>
      <c r="G141" s="247">
        <f t="shared" si="18"/>
        <v>3.6375999999999999</v>
      </c>
      <c r="H141" s="248">
        <f t="shared" si="11"/>
        <v>116.4</v>
      </c>
      <c r="I141" s="248">
        <f t="shared" si="19"/>
        <v>143.86000000000001</v>
      </c>
    </row>
    <row r="142" spans="1:9" x14ac:dyDescent="0.25">
      <c r="A142" s="245" t="s">
        <v>745</v>
      </c>
      <c r="B142" s="246">
        <v>1</v>
      </c>
      <c r="C142" s="246">
        <f t="shared" si="17"/>
        <v>166</v>
      </c>
      <c r="D142" s="246">
        <v>160</v>
      </c>
      <c r="E142" s="246">
        <v>6</v>
      </c>
      <c r="F142" s="247">
        <v>3.7151999999999998</v>
      </c>
      <c r="G142" s="247">
        <f t="shared" si="18"/>
        <v>3.7151999999999998</v>
      </c>
      <c r="H142" s="248">
        <f t="shared" si="11"/>
        <v>44.58</v>
      </c>
      <c r="I142" s="248">
        <f t="shared" si="19"/>
        <v>55.1</v>
      </c>
    </row>
    <row r="143" spans="1:9" x14ac:dyDescent="0.25">
      <c r="A143" s="245" t="s">
        <v>745</v>
      </c>
      <c r="B143" s="246">
        <v>1</v>
      </c>
      <c r="C143" s="246">
        <f>D143+E143</f>
        <v>179</v>
      </c>
      <c r="D143" s="246">
        <v>160</v>
      </c>
      <c r="E143" s="246">
        <v>19</v>
      </c>
      <c r="F143" s="247">
        <v>3.2248000000000001</v>
      </c>
      <c r="G143" s="247">
        <f t="shared" si="18"/>
        <v>3.2248000000000001</v>
      </c>
      <c r="H143" s="248">
        <f t="shared" si="11"/>
        <v>122.54</v>
      </c>
      <c r="I143" s="248">
        <f t="shared" si="19"/>
        <v>151.44999999999999</v>
      </c>
    </row>
    <row r="144" spans="1:9" x14ac:dyDescent="0.25">
      <c r="A144" s="245" t="s">
        <v>23</v>
      </c>
      <c r="B144" s="246">
        <v>1</v>
      </c>
      <c r="C144" s="246">
        <f t="shared" si="17"/>
        <v>184</v>
      </c>
      <c r="D144" s="246">
        <v>160</v>
      </c>
      <c r="E144" s="246">
        <v>24</v>
      </c>
      <c r="F144" s="247">
        <v>3.6375999999999999</v>
      </c>
      <c r="G144" s="247">
        <f t="shared" si="18"/>
        <v>3.6375999999999999</v>
      </c>
      <c r="H144" s="248">
        <f t="shared" si="11"/>
        <v>174.6</v>
      </c>
      <c r="I144" s="248">
        <f t="shared" si="19"/>
        <v>215.79</v>
      </c>
    </row>
    <row r="145" spans="1:9" x14ac:dyDescent="0.25">
      <c r="A145" s="245" t="s">
        <v>23</v>
      </c>
      <c r="B145" s="246">
        <v>1</v>
      </c>
      <c r="C145" s="246">
        <f t="shared" si="17"/>
        <v>96</v>
      </c>
      <c r="D145" s="246">
        <v>72</v>
      </c>
      <c r="E145" s="246">
        <v>24</v>
      </c>
      <c r="F145" s="247">
        <v>3.6375999999999999</v>
      </c>
      <c r="G145" s="247">
        <f t="shared" si="18"/>
        <v>3.6375999999999999</v>
      </c>
      <c r="H145" s="248">
        <f t="shared" si="11"/>
        <v>174.6</v>
      </c>
      <c r="I145" s="248">
        <f t="shared" si="19"/>
        <v>215.79</v>
      </c>
    </row>
    <row r="146" spans="1:9" x14ac:dyDescent="0.25">
      <c r="A146" s="245" t="s">
        <v>23</v>
      </c>
      <c r="B146" s="246">
        <v>1</v>
      </c>
      <c r="C146" s="246">
        <f t="shared" si="17"/>
        <v>184</v>
      </c>
      <c r="D146" s="246">
        <v>160</v>
      </c>
      <c r="E146" s="246">
        <v>24</v>
      </c>
      <c r="F146" s="247">
        <v>3.6375999999999999</v>
      </c>
      <c r="G146" s="247">
        <f t="shared" si="18"/>
        <v>3.6375999999999999</v>
      </c>
      <c r="H146" s="248">
        <f t="shared" si="11"/>
        <v>174.6</v>
      </c>
      <c r="I146" s="248">
        <f t="shared" si="19"/>
        <v>215.79</v>
      </c>
    </row>
    <row r="147" spans="1:9" x14ac:dyDescent="0.25">
      <c r="A147" s="245" t="s">
        <v>682</v>
      </c>
      <c r="B147" s="246">
        <v>1</v>
      </c>
      <c r="C147" s="246">
        <f t="shared" si="17"/>
        <v>172</v>
      </c>
      <c r="D147" s="246">
        <v>160</v>
      </c>
      <c r="E147" s="246">
        <v>12</v>
      </c>
      <c r="F147" s="247">
        <v>3.7690000000000001</v>
      </c>
      <c r="G147" s="247">
        <f t="shared" si="18"/>
        <v>3.7690000000000001</v>
      </c>
      <c r="H147" s="248">
        <f t="shared" si="11"/>
        <v>90.46</v>
      </c>
      <c r="I147" s="248">
        <f t="shared" si="19"/>
        <v>111.8</v>
      </c>
    </row>
    <row r="148" spans="1:9" x14ac:dyDescent="0.25">
      <c r="A148" s="245" t="s">
        <v>746</v>
      </c>
      <c r="B148" s="246">
        <v>1</v>
      </c>
      <c r="C148" s="246">
        <f t="shared" si="17"/>
        <v>168</v>
      </c>
      <c r="D148" s="246">
        <v>160</v>
      </c>
      <c r="E148" s="246">
        <v>8</v>
      </c>
      <c r="F148" s="247">
        <v>3.6137000000000001</v>
      </c>
      <c r="G148" s="247">
        <f t="shared" si="18"/>
        <v>3.6137000000000001</v>
      </c>
      <c r="H148" s="248">
        <f t="shared" ref="H148:H154" si="20">ROUND(G148*E148*2,2)</f>
        <v>57.82</v>
      </c>
      <c r="I148" s="248">
        <f t="shared" si="19"/>
        <v>71.459999999999994</v>
      </c>
    </row>
    <row r="149" spans="1:9" x14ac:dyDescent="0.25">
      <c r="A149" s="245" t="s">
        <v>746</v>
      </c>
      <c r="B149" s="246">
        <v>1</v>
      </c>
      <c r="C149" s="246">
        <f t="shared" si="17"/>
        <v>180</v>
      </c>
      <c r="D149" s="246">
        <v>160</v>
      </c>
      <c r="E149" s="246">
        <v>20</v>
      </c>
      <c r="F149" s="247">
        <v>3.6137000000000001</v>
      </c>
      <c r="G149" s="247">
        <f t="shared" si="18"/>
        <v>3.6137000000000001</v>
      </c>
      <c r="H149" s="248">
        <f t="shared" si="20"/>
        <v>144.55000000000001</v>
      </c>
      <c r="I149" s="248">
        <f t="shared" si="19"/>
        <v>178.65</v>
      </c>
    </row>
    <row r="150" spans="1:9" x14ac:dyDescent="0.25">
      <c r="A150" s="245" t="s">
        <v>679</v>
      </c>
      <c r="B150" s="246">
        <v>1</v>
      </c>
      <c r="C150" s="246">
        <f t="shared" si="17"/>
        <v>164</v>
      </c>
      <c r="D150" s="246">
        <v>160</v>
      </c>
      <c r="E150" s="246">
        <v>4</v>
      </c>
      <c r="F150" s="247">
        <v>3.4643000000000002</v>
      </c>
      <c r="G150" s="247">
        <f t="shared" si="18"/>
        <v>3.4643000000000002</v>
      </c>
      <c r="H150" s="248">
        <f t="shared" si="20"/>
        <v>27.71</v>
      </c>
      <c r="I150" s="248">
        <f t="shared" si="19"/>
        <v>34.25</v>
      </c>
    </row>
    <row r="151" spans="1:9" x14ac:dyDescent="0.25">
      <c r="A151" s="245" t="s">
        <v>747</v>
      </c>
      <c r="B151" s="246">
        <v>1</v>
      </c>
      <c r="C151" s="246">
        <f t="shared" si="17"/>
        <v>172</v>
      </c>
      <c r="D151" s="246">
        <v>160</v>
      </c>
      <c r="E151" s="246">
        <v>12</v>
      </c>
      <c r="F151" s="247">
        <v>6.6813000000000002</v>
      </c>
      <c r="G151" s="247">
        <f t="shared" si="18"/>
        <v>6.6813000000000002</v>
      </c>
      <c r="H151" s="248">
        <f t="shared" si="20"/>
        <v>160.35</v>
      </c>
      <c r="I151" s="248">
        <f t="shared" si="19"/>
        <v>198.18</v>
      </c>
    </row>
    <row r="152" spans="1:9" x14ac:dyDescent="0.25">
      <c r="A152" s="245" t="s">
        <v>747</v>
      </c>
      <c r="B152" s="246">
        <v>1</v>
      </c>
      <c r="C152" s="246">
        <f t="shared" si="17"/>
        <v>168</v>
      </c>
      <c r="D152" s="246">
        <v>160</v>
      </c>
      <c r="E152" s="246">
        <v>8</v>
      </c>
      <c r="F152" s="247">
        <v>6.6813000000000002</v>
      </c>
      <c r="G152" s="247">
        <f t="shared" si="18"/>
        <v>6.6813000000000002</v>
      </c>
      <c r="H152" s="248">
        <f t="shared" si="20"/>
        <v>106.9</v>
      </c>
      <c r="I152" s="248">
        <f t="shared" si="19"/>
        <v>132.12</v>
      </c>
    </row>
    <row r="153" spans="1:9" x14ac:dyDescent="0.25">
      <c r="A153" s="245" t="s">
        <v>747</v>
      </c>
      <c r="B153" s="246">
        <v>1</v>
      </c>
      <c r="C153" s="246">
        <f t="shared" si="17"/>
        <v>168</v>
      </c>
      <c r="D153" s="246">
        <v>160</v>
      </c>
      <c r="E153" s="246">
        <v>8</v>
      </c>
      <c r="F153" s="247">
        <v>5.7874999999999996</v>
      </c>
      <c r="G153" s="247">
        <f t="shared" si="18"/>
        <v>5.7874999999999996</v>
      </c>
      <c r="H153" s="248">
        <f t="shared" si="20"/>
        <v>92.6</v>
      </c>
      <c r="I153" s="248">
        <f t="shared" si="19"/>
        <v>114.44</v>
      </c>
    </row>
    <row r="154" spans="1:9" x14ac:dyDescent="0.25">
      <c r="A154" s="245" t="s">
        <v>747</v>
      </c>
      <c r="B154" s="246">
        <v>1</v>
      </c>
      <c r="C154" s="246">
        <f t="shared" si="17"/>
        <v>176</v>
      </c>
      <c r="D154" s="246">
        <v>160</v>
      </c>
      <c r="E154" s="246">
        <v>16</v>
      </c>
      <c r="F154" s="247">
        <v>5.7874999999999996</v>
      </c>
      <c r="G154" s="247">
        <f t="shared" si="18"/>
        <v>5.7874999999999996</v>
      </c>
      <c r="H154" s="248">
        <f t="shared" si="20"/>
        <v>185.2</v>
      </c>
      <c r="I154" s="248">
        <f t="shared" si="19"/>
        <v>228.89</v>
      </c>
    </row>
    <row r="155" spans="1:9" x14ac:dyDescent="0.25">
      <c r="A155" s="250"/>
      <c r="B155" s="250"/>
      <c r="C155" s="250"/>
      <c r="D155" s="250"/>
      <c r="E155" s="250"/>
      <c r="F155" s="251"/>
      <c r="G155" s="251"/>
      <c r="H155" s="250"/>
      <c r="I155" s="250"/>
    </row>
    <row r="156" spans="1:9" x14ac:dyDescent="0.25">
      <c r="A156" s="250"/>
      <c r="B156" s="250"/>
      <c r="C156" s="250"/>
      <c r="D156" s="250"/>
      <c r="E156" s="250"/>
      <c r="F156" s="250"/>
      <c r="G156" s="250"/>
      <c r="H156" s="250"/>
      <c r="I156" s="250"/>
    </row>
    <row r="157" spans="1:9" x14ac:dyDescent="0.25">
      <c r="A157" s="252" t="s">
        <v>1</v>
      </c>
      <c r="B157" s="253"/>
      <c r="C157" s="253"/>
      <c r="D157" s="253"/>
      <c r="E157" s="253"/>
      <c r="F157" s="253"/>
      <c r="G157" s="253"/>
      <c r="H157" s="253"/>
      <c r="I157" s="253"/>
    </row>
    <row r="158" spans="1:9" ht="36" customHeight="1" x14ac:dyDescent="0.25">
      <c r="A158" s="550" t="s">
        <v>85</v>
      </c>
      <c r="B158" s="550"/>
      <c r="C158" s="550"/>
      <c r="D158" s="550"/>
      <c r="E158" s="550"/>
      <c r="F158" s="550"/>
      <c r="G158" s="550"/>
      <c r="H158" s="550"/>
      <c r="I158" s="550"/>
    </row>
    <row r="159" spans="1:9" ht="18" customHeight="1" x14ac:dyDescent="0.25">
      <c r="A159" s="253" t="s">
        <v>3</v>
      </c>
      <c r="B159" s="250"/>
      <c r="C159" s="250"/>
      <c r="D159" s="253"/>
      <c r="E159" s="253"/>
      <c r="F159" s="253"/>
      <c r="G159" s="253"/>
      <c r="H159" s="253"/>
      <c r="I159" s="253"/>
    </row>
    <row r="160" spans="1:9" x14ac:dyDescent="0.25">
      <c r="A160" s="550" t="s">
        <v>11</v>
      </c>
      <c r="B160" s="550"/>
      <c r="C160" s="550"/>
      <c r="D160" s="550"/>
      <c r="E160" s="550"/>
      <c r="F160" s="550"/>
      <c r="G160" s="550"/>
      <c r="H160" s="550"/>
      <c r="I160" s="550"/>
    </row>
    <row r="161" spans="1:9" ht="18" customHeight="1" x14ac:dyDescent="0.25">
      <c r="A161" s="253" t="s">
        <v>748</v>
      </c>
      <c r="B161" s="253"/>
      <c r="C161" s="253"/>
      <c r="D161" s="253"/>
      <c r="E161" s="253"/>
      <c r="F161" s="253"/>
      <c r="G161" s="253"/>
      <c r="H161" s="253"/>
      <c r="I161" s="253"/>
    </row>
    <row r="162" spans="1:9" ht="18" customHeight="1" x14ac:dyDescent="0.25">
      <c r="A162" s="253"/>
      <c r="B162" s="253"/>
      <c r="C162" s="253"/>
      <c r="D162" s="253"/>
      <c r="E162" s="253"/>
      <c r="F162" s="253"/>
      <c r="G162" s="253"/>
      <c r="H162" s="253"/>
      <c r="I162" s="253"/>
    </row>
    <row r="163" spans="1:9" ht="18" customHeight="1" x14ac:dyDescent="0.25">
      <c r="A163" s="550" t="s">
        <v>86</v>
      </c>
      <c r="B163" s="550"/>
      <c r="C163" s="550"/>
      <c r="D163" s="550"/>
      <c r="E163" s="550"/>
      <c r="F163" s="550"/>
      <c r="G163" s="550"/>
      <c r="H163" s="550"/>
      <c r="I163" s="550"/>
    </row>
    <row r="164" spans="1:9" ht="18" customHeight="1" x14ac:dyDescent="0.25">
      <c r="A164" s="253"/>
      <c r="B164" s="253"/>
      <c r="C164" s="253"/>
      <c r="D164" s="253"/>
      <c r="E164" s="253"/>
      <c r="F164" s="253"/>
      <c r="G164" s="253"/>
      <c r="H164" s="253"/>
      <c r="I164" s="253"/>
    </row>
    <row r="165" spans="1:9" s="281" customFormat="1" x14ac:dyDescent="0.25">
      <c r="A165" s="546" t="s">
        <v>15</v>
      </c>
      <c r="B165" s="546"/>
      <c r="C165" s="546"/>
      <c r="D165" s="546"/>
      <c r="E165" s="546"/>
      <c r="F165" s="546"/>
      <c r="G165" s="546"/>
      <c r="H165" s="546"/>
      <c r="I165" s="546"/>
    </row>
    <row r="166" spans="1:9" s="281" customFormat="1" x14ac:dyDescent="0.25">
      <c r="A166" s="546" t="s">
        <v>5</v>
      </c>
      <c r="B166" s="546"/>
      <c r="C166" s="546"/>
      <c r="D166" s="546"/>
      <c r="E166" s="546"/>
      <c r="F166" s="546"/>
      <c r="G166" s="546"/>
      <c r="H166" s="546"/>
      <c r="I166" s="546"/>
    </row>
    <row r="167" spans="1:9" s="281" customFormat="1" x14ac:dyDescent="0.25">
      <c r="A167" s="546" t="s">
        <v>7</v>
      </c>
      <c r="B167" s="546"/>
      <c r="C167" s="546"/>
      <c r="D167" s="546"/>
      <c r="E167" s="546"/>
      <c r="F167" s="546"/>
      <c r="G167" s="546"/>
      <c r="H167" s="546"/>
      <c r="I167" s="546"/>
    </row>
    <row r="168" spans="1:9" x14ac:dyDescent="0.25">
      <c r="A168" s="254"/>
      <c r="B168" s="254"/>
      <c r="C168" s="254"/>
      <c r="D168" s="254"/>
      <c r="E168" s="254"/>
      <c r="F168" s="254"/>
      <c r="G168" s="254"/>
      <c r="H168" s="254"/>
      <c r="I168" s="254"/>
    </row>
  </sheetData>
  <mergeCells count="18">
    <mergeCell ref="H1:I1"/>
    <mergeCell ref="A2:I2"/>
    <mergeCell ref="A7:A9"/>
    <mergeCell ref="B7:B9"/>
    <mergeCell ref="C7:E7"/>
    <mergeCell ref="F7:F9"/>
    <mergeCell ref="G7:G9"/>
    <mergeCell ref="H7:H9"/>
    <mergeCell ref="I7:I9"/>
    <mergeCell ref="C8:C9"/>
    <mergeCell ref="A166:I166"/>
    <mergeCell ref="A167:I167"/>
    <mergeCell ref="D8:D9"/>
    <mergeCell ref="E8:E9"/>
    <mergeCell ref="A158:I158"/>
    <mergeCell ref="A160:I160"/>
    <mergeCell ref="A163:I163"/>
    <mergeCell ref="A165:I165"/>
  </mergeCells>
  <pageMargins left="0.31496062992125984" right="0.31496062992125984" top="0.55118110236220474" bottom="0.35433070866141736" header="0.31496062992125984" footer="0.31496062992125984"/>
  <pageSetup paperSize="9" scale="2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AC21C-3A00-4033-BA92-C605620DA5F7}">
  <sheetPr>
    <tabColor theme="5" tint="0.59999389629810485"/>
    <pageSetUpPr fitToPage="1"/>
  </sheetPr>
  <dimension ref="A1:I98"/>
  <sheetViews>
    <sheetView zoomScale="70" zoomScaleNormal="70" zoomScaleSheetLayoutView="70" workbookViewId="0">
      <selection activeCell="A2" sqref="A2:I2"/>
    </sheetView>
  </sheetViews>
  <sheetFormatPr defaultColWidth="9.140625" defaultRowHeight="16.5" x14ac:dyDescent="0.25"/>
  <cols>
    <col min="1" max="1" width="61.28515625" style="237" customWidth="1"/>
    <col min="2" max="2" width="19.85546875" style="237" customWidth="1"/>
    <col min="3" max="5" width="21.7109375" style="237" customWidth="1"/>
    <col min="6" max="9" width="29" style="237" customWidth="1"/>
    <col min="10" max="16384" width="9.140625" style="237"/>
  </cols>
  <sheetData>
    <row r="1" spans="1:9" x14ac:dyDescent="0.25">
      <c r="H1" s="551" t="s">
        <v>896</v>
      </c>
      <c r="I1" s="551"/>
    </row>
    <row r="2" spans="1:9" s="238" customFormat="1" ht="39.75" customHeight="1" x14ac:dyDescent="0.25">
      <c r="A2" s="552" t="s">
        <v>13</v>
      </c>
      <c r="B2" s="552"/>
      <c r="C2" s="552"/>
      <c r="D2" s="552"/>
      <c r="E2" s="552"/>
      <c r="F2" s="552"/>
      <c r="G2" s="552"/>
      <c r="H2" s="552"/>
      <c r="I2" s="552"/>
    </row>
    <row r="4" spans="1:9" x14ac:dyDescent="0.25">
      <c r="A4" s="280" t="s">
        <v>826</v>
      </c>
    </row>
    <row r="5" spans="1:9" x14ac:dyDescent="0.25">
      <c r="A5" s="237" t="s">
        <v>827</v>
      </c>
    </row>
    <row r="6" spans="1:9" x14ac:dyDescent="0.25">
      <c r="E6" s="239"/>
      <c r="H6" s="240"/>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115.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238" customFormat="1" ht="26.25" customHeight="1" x14ac:dyDescent="0.25">
      <c r="A11" s="241" t="s">
        <v>0</v>
      </c>
      <c r="B11" s="243">
        <f>B12+B19+B53+B70</f>
        <v>71</v>
      </c>
      <c r="C11" s="243"/>
      <c r="D11" s="243"/>
      <c r="E11" s="243">
        <f t="shared" ref="E11:I11" si="0">E12+E19+E53+E70</f>
        <v>1105.5</v>
      </c>
      <c r="F11" s="242"/>
      <c r="G11" s="242"/>
      <c r="H11" s="244">
        <f t="shared" si="0"/>
        <v>12952.69</v>
      </c>
      <c r="I11" s="244">
        <f t="shared" si="0"/>
        <v>16008.210000000001</v>
      </c>
    </row>
    <row r="12" spans="1:9" ht="37.5" customHeight="1" x14ac:dyDescent="0.25">
      <c r="A12" s="277" t="s">
        <v>16</v>
      </c>
      <c r="B12" s="278">
        <f>SUM(B13:B18)</f>
        <v>6</v>
      </c>
      <c r="C12" s="278"/>
      <c r="D12" s="278"/>
      <c r="E12" s="278">
        <f t="shared" ref="E12:I12" si="1">SUM(E13:E18)</f>
        <v>78</v>
      </c>
      <c r="F12" s="278"/>
      <c r="G12" s="278"/>
      <c r="H12" s="279">
        <f t="shared" si="1"/>
        <v>873.59999999999991</v>
      </c>
      <c r="I12" s="279">
        <f t="shared" si="1"/>
        <v>1079.6799999999998</v>
      </c>
    </row>
    <row r="13" spans="1:9" x14ac:dyDescent="0.25">
      <c r="A13" s="245" t="s">
        <v>729</v>
      </c>
      <c r="B13" s="246">
        <v>1</v>
      </c>
      <c r="C13" s="246">
        <f t="shared" ref="C13:C18" si="2">D13+E13</f>
        <v>175</v>
      </c>
      <c r="D13" s="246">
        <v>160</v>
      </c>
      <c r="E13" s="246">
        <v>15</v>
      </c>
      <c r="F13" s="247">
        <v>5.6</v>
      </c>
      <c r="G13" s="247">
        <f>F13</f>
        <v>5.6</v>
      </c>
      <c r="H13" s="248">
        <f>ROUND(G13*E13*2,2)</f>
        <v>168</v>
      </c>
      <c r="I13" s="248">
        <f>ROUND((H13*0.2359)+H13,2)</f>
        <v>207.63</v>
      </c>
    </row>
    <row r="14" spans="1:9" x14ac:dyDescent="0.25">
      <c r="A14" s="245" t="s">
        <v>729</v>
      </c>
      <c r="B14" s="246">
        <v>1</v>
      </c>
      <c r="C14" s="246">
        <f t="shared" si="2"/>
        <v>173</v>
      </c>
      <c r="D14" s="246">
        <v>160</v>
      </c>
      <c r="E14" s="246">
        <v>13</v>
      </c>
      <c r="F14" s="247">
        <v>5.6</v>
      </c>
      <c r="G14" s="247">
        <f t="shared" ref="G14:G18" si="3">F14</f>
        <v>5.6</v>
      </c>
      <c r="H14" s="248">
        <f t="shared" ref="H14:H77" si="4">ROUND(G14*E14*2,2)</f>
        <v>145.6</v>
      </c>
      <c r="I14" s="248">
        <f>ROUND((H14*0.2359)+H14,2)</f>
        <v>179.95</v>
      </c>
    </row>
    <row r="15" spans="1:9" x14ac:dyDescent="0.25">
      <c r="A15" s="245" t="s">
        <v>729</v>
      </c>
      <c r="B15" s="246">
        <v>1</v>
      </c>
      <c r="C15" s="246">
        <f t="shared" si="2"/>
        <v>166</v>
      </c>
      <c r="D15" s="246">
        <v>160</v>
      </c>
      <c r="E15" s="246">
        <v>6</v>
      </c>
      <c r="F15" s="247">
        <v>5.6</v>
      </c>
      <c r="G15" s="247">
        <f t="shared" si="3"/>
        <v>5.6</v>
      </c>
      <c r="H15" s="248">
        <f t="shared" si="4"/>
        <v>67.2</v>
      </c>
      <c r="I15" s="248">
        <f t="shared" ref="I15:I18" si="5">ROUND((H15*0.2359)+H15,2)</f>
        <v>83.05</v>
      </c>
    </row>
    <row r="16" spans="1:9" x14ac:dyDescent="0.25">
      <c r="A16" s="245" t="s">
        <v>749</v>
      </c>
      <c r="B16" s="246">
        <v>1</v>
      </c>
      <c r="C16" s="246">
        <f t="shared" si="2"/>
        <v>176</v>
      </c>
      <c r="D16" s="246">
        <v>160</v>
      </c>
      <c r="E16" s="246">
        <v>16</v>
      </c>
      <c r="F16" s="247">
        <v>5.6</v>
      </c>
      <c r="G16" s="247">
        <f t="shared" si="3"/>
        <v>5.6</v>
      </c>
      <c r="H16" s="248">
        <f t="shared" si="4"/>
        <v>179.2</v>
      </c>
      <c r="I16" s="248">
        <f t="shared" si="5"/>
        <v>221.47</v>
      </c>
    </row>
    <row r="17" spans="1:9" x14ac:dyDescent="0.25">
      <c r="A17" s="245" t="s">
        <v>750</v>
      </c>
      <c r="B17" s="246">
        <v>1</v>
      </c>
      <c r="C17" s="246">
        <f t="shared" si="2"/>
        <v>184</v>
      </c>
      <c r="D17" s="246">
        <v>160</v>
      </c>
      <c r="E17" s="246">
        <v>24</v>
      </c>
      <c r="F17" s="247">
        <v>5.6</v>
      </c>
      <c r="G17" s="247">
        <f t="shared" si="3"/>
        <v>5.6</v>
      </c>
      <c r="H17" s="248">
        <f t="shared" si="4"/>
        <v>268.8</v>
      </c>
      <c r="I17" s="248">
        <f t="shared" si="5"/>
        <v>332.21</v>
      </c>
    </row>
    <row r="18" spans="1:9" x14ac:dyDescent="0.25">
      <c r="A18" s="245" t="s">
        <v>751</v>
      </c>
      <c r="B18" s="246">
        <v>1</v>
      </c>
      <c r="C18" s="246">
        <f t="shared" si="2"/>
        <v>140</v>
      </c>
      <c r="D18" s="246">
        <v>136</v>
      </c>
      <c r="E18" s="246">
        <v>4</v>
      </c>
      <c r="F18" s="247">
        <v>5.6</v>
      </c>
      <c r="G18" s="247">
        <f t="shared" si="3"/>
        <v>5.6</v>
      </c>
      <c r="H18" s="248">
        <f t="shared" si="4"/>
        <v>44.8</v>
      </c>
      <c r="I18" s="248">
        <f t="shared" si="5"/>
        <v>55.37</v>
      </c>
    </row>
    <row r="19" spans="1:9" ht="33" x14ac:dyDescent="0.25">
      <c r="A19" s="277" t="s">
        <v>17</v>
      </c>
      <c r="B19" s="282">
        <f>SUM(B20:B52)</f>
        <v>33</v>
      </c>
      <c r="C19" s="282"/>
      <c r="D19" s="282"/>
      <c r="E19" s="282">
        <f t="shared" ref="E19:I19" si="6">SUM(E20:E52)</f>
        <v>623.5</v>
      </c>
      <c r="F19" s="282"/>
      <c r="G19" s="282"/>
      <c r="H19" s="283">
        <f t="shared" si="6"/>
        <v>8299.73</v>
      </c>
      <c r="I19" s="283">
        <f t="shared" si="6"/>
        <v>10257.620000000001</v>
      </c>
    </row>
    <row r="20" spans="1:9" x14ac:dyDescent="0.25">
      <c r="A20" s="245" t="s">
        <v>617</v>
      </c>
      <c r="B20" s="246">
        <v>1</v>
      </c>
      <c r="C20" s="246">
        <f t="shared" ref="C20:C52" si="7">D20+E20</f>
        <v>172</v>
      </c>
      <c r="D20" s="246">
        <v>160</v>
      </c>
      <c r="E20" s="246">
        <v>12</v>
      </c>
      <c r="F20" s="247">
        <v>7.0541</v>
      </c>
      <c r="G20" s="247">
        <f>F20</f>
        <v>7.0541</v>
      </c>
      <c r="H20" s="248">
        <f t="shared" si="4"/>
        <v>169.3</v>
      </c>
      <c r="I20" s="248">
        <f>ROUND((H20*0.2359)+H20,2)</f>
        <v>209.24</v>
      </c>
    </row>
    <row r="21" spans="1:9" x14ac:dyDescent="0.25">
      <c r="A21" s="245" t="s">
        <v>35</v>
      </c>
      <c r="B21" s="246">
        <v>1</v>
      </c>
      <c r="C21" s="246">
        <f t="shared" si="7"/>
        <v>172</v>
      </c>
      <c r="D21" s="246">
        <v>160</v>
      </c>
      <c r="E21" s="246">
        <v>12</v>
      </c>
      <c r="F21" s="247">
        <v>5.9848999999999997</v>
      </c>
      <c r="G21" s="247">
        <f t="shared" ref="G21:G52" si="8">F21</f>
        <v>5.9848999999999997</v>
      </c>
      <c r="H21" s="248">
        <f t="shared" si="4"/>
        <v>143.63999999999999</v>
      </c>
      <c r="I21" s="248">
        <f t="shared" ref="I21:I52" si="9">ROUND((H21*0.2359)+H21,2)</f>
        <v>177.52</v>
      </c>
    </row>
    <row r="22" spans="1:9" x14ac:dyDescent="0.25">
      <c r="A22" s="245" t="s">
        <v>35</v>
      </c>
      <c r="B22" s="246">
        <v>1</v>
      </c>
      <c r="C22" s="246">
        <f t="shared" si="7"/>
        <v>208</v>
      </c>
      <c r="D22" s="246">
        <v>160</v>
      </c>
      <c r="E22" s="246">
        <v>48</v>
      </c>
      <c r="F22" s="247">
        <v>5.9848999999999997</v>
      </c>
      <c r="G22" s="247">
        <f t="shared" si="8"/>
        <v>5.9848999999999997</v>
      </c>
      <c r="H22" s="248">
        <f t="shared" si="4"/>
        <v>574.54999999999995</v>
      </c>
      <c r="I22" s="248">
        <f t="shared" si="9"/>
        <v>710.09</v>
      </c>
    </row>
    <row r="23" spans="1:9" x14ac:dyDescent="0.25">
      <c r="A23" s="245" t="s">
        <v>733</v>
      </c>
      <c r="B23" s="246">
        <v>1</v>
      </c>
      <c r="C23" s="246">
        <f t="shared" si="7"/>
        <v>196</v>
      </c>
      <c r="D23" s="246">
        <v>160</v>
      </c>
      <c r="E23" s="246">
        <v>36</v>
      </c>
      <c r="F23" s="247">
        <v>7.0541</v>
      </c>
      <c r="G23" s="247">
        <f t="shared" si="8"/>
        <v>7.0541</v>
      </c>
      <c r="H23" s="248">
        <f t="shared" si="4"/>
        <v>507.9</v>
      </c>
      <c r="I23" s="248">
        <f t="shared" si="9"/>
        <v>627.71</v>
      </c>
    </row>
    <row r="24" spans="1:9" ht="18" customHeight="1" x14ac:dyDescent="0.25">
      <c r="A24" s="245" t="s">
        <v>733</v>
      </c>
      <c r="B24" s="246">
        <v>1</v>
      </c>
      <c r="C24" s="246">
        <f t="shared" si="7"/>
        <v>196</v>
      </c>
      <c r="D24" s="246">
        <v>160</v>
      </c>
      <c r="E24" s="246">
        <v>36</v>
      </c>
      <c r="F24" s="247">
        <v>7.0541</v>
      </c>
      <c r="G24" s="247">
        <f t="shared" si="8"/>
        <v>7.0541</v>
      </c>
      <c r="H24" s="248">
        <f t="shared" si="4"/>
        <v>507.9</v>
      </c>
      <c r="I24" s="248">
        <f t="shared" si="9"/>
        <v>627.71</v>
      </c>
    </row>
    <row r="25" spans="1:9" x14ac:dyDescent="0.25">
      <c r="A25" s="245" t="s">
        <v>734</v>
      </c>
      <c r="B25" s="246">
        <v>1</v>
      </c>
      <c r="C25" s="246">
        <f t="shared" si="7"/>
        <v>208</v>
      </c>
      <c r="D25" s="246">
        <v>160</v>
      </c>
      <c r="E25" s="246">
        <v>48</v>
      </c>
      <c r="F25" s="247">
        <v>7.6932</v>
      </c>
      <c r="G25" s="247">
        <f t="shared" si="8"/>
        <v>7.6932</v>
      </c>
      <c r="H25" s="248">
        <f t="shared" si="4"/>
        <v>738.55</v>
      </c>
      <c r="I25" s="248">
        <f t="shared" si="9"/>
        <v>912.77</v>
      </c>
    </row>
    <row r="26" spans="1:9" x14ac:dyDescent="0.25">
      <c r="A26" s="245" t="s">
        <v>662</v>
      </c>
      <c r="B26" s="246">
        <v>1</v>
      </c>
      <c r="C26" s="246">
        <f t="shared" si="7"/>
        <v>211</v>
      </c>
      <c r="D26" s="246">
        <v>160</v>
      </c>
      <c r="E26" s="246">
        <v>51</v>
      </c>
      <c r="F26" s="247">
        <v>7.0541</v>
      </c>
      <c r="G26" s="247">
        <f t="shared" si="8"/>
        <v>7.0541</v>
      </c>
      <c r="H26" s="248">
        <f t="shared" si="4"/>
        <v>719.52</v>
      </c>
      <c r="I26" s="248">
        <f t="shared" si="9"/>
        <v>889.25</v>
      </c>
    </row>
    <row r="27" spans="1:9" x14ac:dyDescent="0.25">
      <c r="A27" s="245" t="s">
        <v>662</v>
      </c>
      <c r="B27" s="246">
        <v>1</v>
      </c>
      <c r="C27" s="246">
        <f t="shared" si="7"/>
        <v>172</v>
      </c>
      <c r="D27" s="246">
        <v>160</v>
      </c>
      <c r="E27" s="246">
        <v>12</v>
      </c>
      <c r="F27" s="247">
        <v>7.0541</v>
      </c>
      <c r="G27" s="247">
        <f t="shared" si="8"/>
        <v>7.0541</v>
      </c>
      <c r="H27" s="248">
        <f t="shared" si="4"/>
        <v>169.3</v>
      </c>
      <c r="I27" s="248">
        <f t="shared" si="9"/>
        <v>209.24</v>
      </c>
    </row>
    <row r="28" spans="1:9" x14ac:dyDescent="0.25">
      <c r="A28" s="245" t="s">
        <v>662</v>
      </c>
      <c r="B28" s="246">
        <v>1</v>
      </c>
      <c r="C28" s="246">
        <f t="shared" si="7"/>
        <v>188</v>
      </c>
      <c r="D28" s="246">
        <v>160</v>
      </c>
      <c r="E28" s="246">
        <v>28</v>
      </c>
      <c r="F28" s="247">
        <v>7.0541</v>
      </c>
      <c r="G28" s="247">
        <f t="shared" si="8"/>
        <v>7.0541</v>
      </c>
      <c r="H28" s="248">
        <f t="shared" si="4"/>
        <v>395.03</v>
      </c>
      <c r="I28" s="248">
        <f t="shared" si="9"/>
        <v>488.22</v>
      </c>
    </row>
    <row r="29" spans="1:9" x14ac:dyDescent="0.25">
      <c r="A29" s="245" t="s">
        <v>662</v>
      </c>
      <c r="B29" s="246">
        <v>1</v>
      </c>
      <c r="C29" s="246">
        <f t="shared" si="7"/>
        <v>180</v>
      </c>
      <c r="D29" s="246">
        <v>160</v>
      </c>
      <c r="E29" s="246">
        <v>20</v>
      </c>
      <c r="F29" s="247">
        <v>7.0541</v>
      </c>
      <c r="G29" s="247">
        <f t="shared" si="8"/>
        <v>7.0541</v>
      </c>
      <c r="H29" s="248">
        <f t="shared" si="4"/>
        <v>282.16000000000003</v>
      </c>
      <c r="I29" s="248">
        <f t="shared" si="9"/>
        <v>348.72</v>
      </c>
    </row>
    <row r="30" spans="1:9" x14ac:dyDescent="0.25">
      <c r="A30" s="245" t="s">
        <v>35</v>
      </c>
      <c r="B30" s="246">
        <v>1</v>
      </c>
      <c r="C30" s="246">
        <f t="shared" si="7"/>
        <v>172</v>
      </c>
      <c r="D30" s="246">
        <v>160</v>
      </c>
      <c r="E30" s="246">
        <v>12</v>
      </c>
      <c r="F30" s="247">
        <v>5.9848999999999997</v>
      </c>
      <c r="G30" s="247">
        <f t="shared" si="8"/>
        <v>5.9848999999999997</v>
      </c>
      <c r="H30" s="248">
        <f t="shared" si="4"/>
        <v>143.63999999999999</v>
      </c>
      <c r="I30" s="248">
        <f t="shared" si="9"/>
        <v>177.52</v>
      </c>
    </row>
    <row r="31" spans="1:9" x14ac:dyDescent="0.25">
      <c r="A31" s="245" t="s">
        <v>35</v>
      </c>
      <c r="B31" s="246">
        <v>1</v>
      </c>
      <c r="C31" s="246">
        <f t="shared" si="7"/>
        <v>174</v>
      </c>
      <c r="D31" s="246">
        <v>160</v>
      </c>
      <c r="E31" s="246">
        <v>14</v>
      </c>
      <c r="F31" s="247">
        <v>5.9848999999999997</v>
      </c>
      <c r="G31" s="247">
        <f t="shared" si="8"/>
        <v>5.9848999999999997</v>
      </c>
      <c r="H31" s="248">
        <f t="shared" si="4"/>
        <v>167.58</v>
      </c>
      <c r="I31" s="248">
        <f t="shared" si="9"/>
        <v>207.11</v>
      </c>
    </row>
    <row r="32" spans="1:9" x14ac:dyDescent="0.25">
      <c r="A32" s="245" t="s">
        <v>735</v>
      </c>
      <c r="B32" s="246">
        <v>1</v>
      </c>
      <c r="C32" s="246">
        <f t="shared" si="7"/>
        <v>158</v>
      </c>
      <c r="D32" s="246">
        <v>152</v>
      </c>
      <c r="E32" s="246">
        <v>6</v>
      </c>
      <c r="F32" s="247">
        <v>7.0541</v>
      </c>
      <c r="G32" s="247">
        <f t="shared" si="8"/>
        <v>7.0541</v>
      </c>
      <c r="H32" s="248">
        <f t="shared" si="4"/>
        <v>84.65</v>
      </c>
      <c r="I32" s="248">
        <f t="shared" si="9"/>
        <v>104.62</v>
      </c>
    </row>
    <row r="33" spans="1:9" x14ac:dyDescent="0.25">
      <c r="A33" s="245" t="s">
        <v>35</v>
      </c>
      <c r="B33" s="246">
        <v>1</v>
      </c>
      <c r="C33" s="246">
        <f t="shared" si="7"/>
        <v>164</v>
      </c>
      <c r="D33" s="246">
        <v>136</v>
      </c>
      <c r="E33" s="246">
        <v>28</v>
      </c>
      <c r="F33" s="247">
        <v>5.9848999999999997</v>
      </c>
      <c r="G33" s="247">
        <f t="shared" si="8"/>
        <v>5.9848999999999997</v>
      </c>
      <c r="H33" s="248">
        <f t="shared" si="4"/>
        <v>335.15</v>
      </c>
      <c r="I33" s="248">
        <f t="shared" si="9"/>
        <v>414.21</v>
      </c>
    </row>
    <row r="34" spans="1:9" x14ac:dyDescent="0.25">
      <c r="A34" s="245" t="s">
        <v>35</v>
      </c>
      <c r="B34" s="246">
        <v>1</v>
      </c>
      <c r="C34" s="246">
        <f t="shared" si="7"/>
        <v>176</v>
      </c>
      <c r="D34" s="246">
        <v>160</v>
      </c>
      <c r="E34" s="246">
        <v>16</v>
      </c>
      <c r="F34" s="247">
        <v>5.9848999999999997</v>
      </c>
      <c r="G34" s="247">
        <f t="shared" si="8"/>
        <v>5.9848999999999997</v>
      </c>
      <c r="H34" s="248">
        <f t="shared" si="4"/>
        <v>191.52</v>
      </c>
      <c r="I34" s="248">
        <f t="shared" si="9"/>
        <v>236.7</v>
      </c>
    </row>
    <row r="35" spans="1:9" x14ac:dyDescent="0.25">
      <c r="A35" s="245" t="s">
        <v>35</v>
      </c>
      <c r="B35" s="246">
        <v>1</v>
      </c>
      <c r="C35" s="246">
        <f t="shared" si="7"/>
        <v>180</v>
      </c>
      <c r="D35" s="246">
        <v>160</v>
      </c>
      <c r="E35" s="246">
        <v>20</v>
      </c>
      <c r="F35" s="247">
        <v>5.9848999999999997</v>
      </c>
      <c r="G35" s="247">
        <f t="shared" si="8"/>
        <v>5.9848999999999997</v>
      </c>
      <c r="H35" s="248">
        <f t="shared" si="4"/>
        <v>239.4</v>
      </c>
      <c r="I35" s="248">
        <f t="shared" si="9"/>
        <v>295.87</v>
      </c>
    </row>
    <row r="36" spans="1:9" x14ac:dyDescent="0.25">
      <c r="A36" s="245" t="s">
        <v>660</v>
      </c>
      <c r="B36" s="246">
        <v>1</v>
      </c>
      <c r="C36" s="246">
        <f t="shared" si="7"/>
        <v>172</v>
      </c>
      <c r="D36" s="246">
        <v>160</v>
      </c>
      <c r="E36" s="246">
        <v>12</v>
      </c>
      <c r="F36" s="247">
        <v>7.0541</v>
      </c>
      <c r="G36" s="247">
        <f t="shared" si="8"/>
        <v>7.0541</v>
      </c>
      <c r="H36" s="248">
        <f t="shared" si="4"/>
        <v>169.3</v>
      </c>
      <c r="I36" s="248">
        <f t="shared" si="9"/>
        <v>209.24</v>
      </c>
    </row>
    <row r="37" spans="1:9" x14ac:dyDescent="0.25">
      <c r="A37" s="245" t="s">
        <v>660</v>
      </c>
      <c r="B37" s="246">
        <v>1</v>
      </c>
      <c r="C37" s="246">
        <f t="shared" si="7"/>
        <v>192</v>
      </c>
      <c r="D37" s="246">
        <v>160</v>
      </c>
      <c r="E37" s="246">
        <v>32</v>
      </c>
      <c r="F37" s="247">
        <v>7.0541</v>
      </c>
      <c r="G37" s="247">
        <f t="shared" si="8"/>
        <v>7.0541</v>
      </c>
      <c r="H37" s="248">
        <f t="shared" si="4"/>
        <v>451.46</v>
      </c>
      <c r="I37" s="248">
        <f t="shared" si="9"/>
        <v>557.96</v>
      </c>
    </row>
    <row r="38" spans="1:9" x14ac:dyDescent="0.25">
      <c r="A38" s="245" t="s">
        <v>35</v>
      </c>
      <c r="B38" s="246">
        <v>1</v>
      </c>
      <c r="C38" s="249">
        <f t="shared" si="7"/>
        <v>179.5</v>
      </c>
      <c r="D38" s="246">
        <v>160</v>
      </c>
      <c r="E38" s="249">
        <v>19.5</v>
      </c>
      <c r="F38" s="247">
        <v>5.9848999999999997</v>
      </c>
      <c r="G38" s="247">
        <f t="shared" si="8"/>
        <v>5.9848999999999997</v>
      </c>
      <c r="H38" s="248">
        <f t="shared" si="4"/>
        <v>233.41</v>
      </c>
      <c r="I38" s="248">
        <f t="shared" si="9"/>
        <v>288.47000000000003</v>
      </c>
    </row>
    <row r="39" spans="1:9" x14ac:dyDescent="0.25">
      <c r="A39" s="245" t="s">
        <v>35</v>
      </c>
      <c r="B39" s="246">
        <v>1</v>
      </c>
      <c r="C39" s="246">
        <f t="shared" si="7"/>
        <v>192</v>
      </c>
      <c r="D39" s="246">
        <v>160</v>
      </c>
      <c r="E39" s="246">
        <v>32</v>
      </c>
      <c r="F39" s="247">
        <v>5.9848999999999997</v>
      </c>
      <c r="G39" s="247">
        <f t="shared" si="8"/>
        <v>5.9848999999999997</v>
      </c>
      <c r="H39" s="248">
        <f t="shared" si="4"/>
        <v>383.03</v>
      </c>
      <c r="I39" s="248">
        <f t="shared" si="9"/>
        <v>473.39</v>
      </c>
    </row>
    <row r="40" spans="1:9" x14ac:dyDescent="0.25">
      <c r="A40" s="245" t="s">
        <v>35</v>
      </c>
      <c r="B40" s="246">
        <v>1</v>
      </c>
      <c r="C40" s="246">
        <f t="shared" si="7"/>
        <v>184</v>
      </c>
      <c r="D40" s="246">
        <v>160</v>
      </c>
      <c r="E40" s="246">
        <v>24</v>
      </c>
      <c r="F40" s="247">
        <v>5.9848999999999997</v>
      </c>
      <c r="G40" s="247">
        <f t="shared" si="8"/>
        <v>5.9848999999999997</v>
      </c>
      <c r="H40" s="248">
        <f t="shared" si="4"/>
        <v>287.27999999999997</v>
      </c>
      <c r="I40" s="248">
        <f t="shared" si="9"/>
        <v>355.05</v>
      </c>
    </row>
    <row r="41" spans="1:9" x14ac:dyDescent="0.25">
      <c r="A41" s="245" t="s">
        <v>35</v>
      </c>
      <c r="B41" s="246">
        <v>1</v>
      </c>
      <c r="C41" s="246">
        <f t="shared" si="7"/>
        <v>172</v>
      </c>
      <c r="D41" s="246">
        <v>160</v>
      </c>
      <c r="E41" s="246">
        <v>12</v>
      </c>
      <c r="F41" s="247">
        <v>5.9848999999999997</v>
      </c>
      <c r="G41" s="247">
        <f t="shared" si="8"/>
        <v>5.9848999999999997</v>
      </c>
      <c r="H41" s="248">
        <f t="shared" si="4"/>
        <v>143.63999999999999</v>
      </c>
      <c r="I41" s="248">
        <f t="shared" si="9"/>
        <v>177.52</v>
      </c>
    </row>
    <row r="42" spans="1:9" x14ac:dyDescent="0.25">
      <c r="A42" s="245" t="s">
        <v>741</v>
      </c>
      <c r="B42" s="246">
        <v>1</v>
      </c>
      <c r="C42" s="246">
        <f t="shared" si="7"/>
        <v>156</v>
      </c>
      <c r="D42" s="246">
        <v>152</v>
      </c>
      <c r="E42" s="246">
        <v>4</v>
      </c>
      <c r="F42" s="247">
        <v>5.9848999999999997</v>
      </c>
      <c r="G42" s="247">
        <f t="shared" si="8"/>
        <v>5.9848999999999997</v>
      </c>
      <c r="H42" s="248">
        <f t="shared" si="4"/>
        <v>47.88</v>
      </c>
      <c r="I42" s="248">
        <f t="shared" si="9"/>
        <v>59.17</v>
      </c>
    </row>
    <row r="43" spans="1:9" x14ac:dyDescent="0.25">
      <c r="A43" s="245" t="s">
        <v>741</v>
      </c>
      <c r="B43" s="246">
        <v>1</v>
      </c>
      <c r="C43" s="246">
        <f t="shared" si="7"/>
        <v>124</v>
      </c>
      <c r="D43" s="246">
        <v>120</v>
      </c>
      <c r="E43" s="246">
        <v>4</v>
      </c>
      <c r="F43" s="247">
        <v>7.0541</v>
      </c>
      <c r="G43" s="247">
        <f t="shared" si="8"/>
        <v>7.0541</v>
      </c>
      <c r="H43" s="248">
        <f t="shared" si="4"/>
        <v>56.43</v>
      </c>
      <c r="I43" s="248">
        <f t="shared" si="9"/>
        <v>69.739999999999995</v>
      </c>
    </row>
    <row r="44" spans="1:9" x14ac:dyDescent="0.25">
      <c r="A44" s="245" t="s">
        <v>35</v>
      </c>
      <c r="B44" s="246">
        <v>1</v>
      </c>
      <c r="C44" s="246">
        <f t="shared" si="7"/>
        <v>164</v>
      </c>
      <c r="D44" s="246">
        <v>160</v>
      </c>
      <c r="E44" s="246">
        <v>4</v>
      </c>
      <c r="F44" s="247">
        <v>5.9848999999999997</v>
      </c>
      <c r="G44" s="247">
        <f t="shared" si="8"/>
        <v>5.9848999999999997</v>
      </c>
      <c r="H44" s="248">
        <f t="shared" si="4"/>
        <v>47.88</v>
      </c>
      <c r="I44" s="248">
        <f t="shared" si="9"/>
        <v>59.17</v>
      </c>
    </row>
    <row r="45" spans="1:9" x14ac:dyDescent="0.25">
      <c r="A45" s="245" t="s">
        <v>740</v>
      </c>
      <c r="B45" s="246">
        <v>1</v>
      </c>
      <c r="C45" s="249">
        <f>D45+E45</f>
        <v>171.5</v>
      </c>
      <c r="D45" s="246">
        <v>160</v>
      </c>
      <c r="E45" s="249">
        <v>11.5</v>
      </c>
      <c r="F45" s="247">
        <v>7.0541</v>
      </c>
      <c r="G45" s="247">
        <f>F45</f>
        <v>7.0541</v>
      </c>
      <c r="H45" s="248">
        <f t="shared" si="4"/>
        <v>162.24</v>
      </c>
      <c r="I45" s="248">
        <f>ROUND((H45*0.2359)+H45,2)</f>
        <v>200.51</v>
      </c>
    </row>
    <row r="46" spans="1:9" x14ac:dyDescent="0.25">
      <c r="A46" s="245" t="s">
        <v>740</v>
      </c>
      <c r="B46" s="246">
        <v>1</v>
      </c>
      <c r="C46" s="246">
        <f>D46+E46</f>
        <v>168</v>
      </c>
      <c r="D46" s="246">
        <v>160</v>
      </c>
      <c r="E46" s="246">
        <v>8</v>
      </c>
      <c r="F46" s="247">
        <v>7.0541</v>
      </c>
      <c r="G46" s="247">
        <f>F46</f>
        <v>7.0541</v>
      </c>
      <c r="H46" s="248">
        <f t="shared" si="4"/>
        <v>112.87</v>
      </c>
      <c r="I46" s="248">
        <f>ROUND((H46*0.2359)+H46,2)</f>
        <v>139.5</v>
      </c>
    </row>
    <row r="47" spans="1:9" x14ac:dyDescent="0.25">
      <c r="A47" s="245" t="s">
        <v>740</v>
      </c>
      <c r="B47" s="246">
        <v>1</v>
      </c>
      <c r="C47" s="246">
        <f>D47+E47</f>
        <v>158</v>
      </c>
      <c r="D47" s="246">
        <v>144</v>
      </c>
      <c r="E47" s="246">
        <v>14</v>
      </c>
      <c r="F47" s="247">
        <v>7.0541</v>
      </c>
      <c r="G47" s="247">
        <f>F47</f>
        <v>7.0541</v>
      </c>
      <c r="H47" s="248">
        <f t="shared" si="4"/>
        <v>197.51</v>
      </c>
      <c r="I47" s="248">
        <f>ROUND((H47*0.2359)+H47,2)</f>
        <v>244.1</v>
      </c>
    </row>
    <row r="48" spans="1:9" x14ac:dyDescent="0.25">
      <c r="A48" s="245" t="s">
        <v>741</v>
      </c>
      <c r="B48" s="246">
        <v>1</v>
      </c>
      <c r="C48" s="246">
        <f t="shared" si="7"/>
        <v>168</v>
      </c>
      <c r="D48" s="246">
        <v>160</v>
      </c>
      <c r="E48" s="246">
        <v>8</v>
      </c>
      <c r="F48" s="247">
        <v>7.0541</v>
      </c>
      <c r="G48" s="247">
        <f t="shared" si="8"/>
        <v>7.0541</v>
      </c>
      <c r="H48" s="248">
        <f t="shared" si="4"/>
        <v>112.87</v>
      </c>
      <c r="I48" s="248">
        <f t="shared" si="9"/>
        <v>139.5</v>
      </c>
    </row>
    <row r="49" spans="1:9" x14ac:dyDescent="0.25">
      <c r="A49" s="245" t="s">
        <v>35</v>
      </c>
      <c r="B49" s="246">
        <v>1</v>
      </c>
      <c r="C49" s="249">
        <f t="shared" si="7"/>
        <v>175.5</v>
      </c>
      <c r="D49" s="246">
        <v>160</v>
      </c>
      <c r="E49" s="249">
        <v>15.5</v>
      </c>
      <c r="F49" s="247">
        <v>5.9848999999999997</v>
      </c>
      <c r="G49" s="247">
        <f t="shared" si="8"/>
        <v>5.9848999999999997</v>
      </c>
      <c r="H49" s="248">
        <f t="shared" si="4"/>
        <v>185.53</v>
      </c>
      <c r="I49" s="248">
        <f t="shared" si="9"/>
        <v>229.3</v>
      </c>
    </row>
    <row r="50" spans="1:9" x14ac:dyDescent="0.25">
      <c r="A50" s="245" t="s">
        <v>741</v>
      </c>
      <c r="B50" s="246">
        <v>1</v>
      </c>
      <c r="C50" s="246">
        <f t="shared" si="7"/>
        <v>168</v>
      </c>
      <c r="D50" s="246">
        <v>160</v>
      </c>
      <c r="E50" s="246">
        <v>8</v>
      </c>
      <c r="F50" s="247">
        <v>7.0541</v>
      </c>
      <c r="G50" s="247">
        <f t="shared" si="8"/>
        <v>7.0541</v>
      </c>
      <c r="H50" s="248">
        <f t="shared" si="4"/>
        <v>112.87</v>
      </c>
      <c r="I50" s="248">
        <f t="shared" si="9"/>
        <v>139.5</v>
      </c>
    </row>
    <row r="51" spans="1:9" x14ac:dyDescent="0.25">
      <c r="A51" s="245" t="s">
        <v>741</v>
      </c>
      <c r="B51" s="246">
        <v>1</v>
      </c>
      <c r="C51" s="246">
        <f t="shared" si="7"/>
        <v>152</v>
      </c>
      <c r="D51" s="246">
        <v>144</v>
      </c>
      <c r="E51" s="246">
        <v>8</v>
      </c>
      <c r="F51" s="247">
        <v>7.0541</v>
      </c>
      <c r="G51" s="247">
        <f t="shared" si="8"/>
        <v>7.0541</v>
      </c>
      <c r="H51" s="248">
        <f t="shared" si="4"/>
        <v>112.87</v>
      </c>
      <c r="I51" s="248">
        <f t="shared" si="9"/>
        <v>139.5</v>
      </c>
    </row>
    <row r="52" spans="1:9" x14ac:dyDescent="0.25">
      <c r="A52" s="245" t="s">
        <v>741</v>
      </c>
      <c r="B52" s="246">
        <v>1</v>
      </c>
      <c r="C52" s="246">
        <f t="shared" si="7"/>
        <v>168</v>
      </c>
      <c r="D52" s="246">
        <v>160</v>
      </c>
      <c r="E52" s="246">
        <v>8</v>
      </c>
      <c r="F52" s="247">
        <v>7.0541</v>
      </c>
      <c r="G52" s="247">
        <f t="shared" si="8"/>
        <v>7.0541</v>
      </c>
      <c r="H52" s="248">
        <f t="shared" si="4"/>
        <v>112.87</v>
      </c>
      <c r="I52" s="248">
        <f t="shared" si="9"/>
        <v>139.5</v>
      </c>
    </row>
    <row r="53" spans="1:9" ht="33" x14ac:dyDescent="0.25">
      <c r="A53" s="277" t="s">
        <v>18</v>
      </c>
      <c r="B53" s="282">
        <f>SUM(B54:B69)</f>
        <v>16</v>
      </c>
      <c r="C53" s="282"/>
      <c r="D53" s="282"/>
      <c r="E53" s="282">
        <f t="shared" ref="E53:I53" si="10">SUM(E54:E69)</f>
        <v>236</v>
      </c>
      <c r="F53" s="282"/>
      <c r="G53" s="282"/>
      <c r="H53" s="283">
        <f t="shared" si="10"/>
        <v>2399.1799999999998</v>
      </c>
      <c r="I53" s="283">
        <f t="shared" si="10"/>
        <v>2965.16</v>
      </c>
    </row>
    <row r="54" spans="1:9" x14ac:dyDescent="0.25">
      <c r="A54" s="245" t="s">
        <v>22</v>
      </c>
      <c r="B54" s="246">
        <v>1</v>
      </c>
      <c r="C54" s="246">
        <f t="shared" ref="C54:C69" si="11">D54+E54</f>
        <v>88</v>
      </c>
      <c r="D54" s="246">
        <v>80</v>
      </c>
      <c r="E54" s="246">
        <v>8</v>
      </c>
      <c r="F54" s="247">
        <v>5.0830000000000002</v>
      </c>
      <c r="G54" s="247">
        <f>F54</f>
        <v>5.0830000000000002</v>
      </c>
      <c r="H54" s="248">
        <f t="shared" si="4"/>
        <v>81.33</v>
      </c>
      <c r="I54" s="248">
        <f>ROUND((H54*0.2359)+H54,2)</f>
        <v>100.52</v>
      </c>
    </row>
    <row r="55" spans="1:9" x14ac:dyDescent="0.25">
      <c r="A55" s="245" t="s">
        <v>22</v>
      </c>
      <c r="B55" s="246">
        <v>1</v>
      </c>
      <c r="C55" s="246">
        <f t="shared" si="11"/>
        <v>148</v>
      </c>
      <c r="D55" s="246">
        <v>136</v>
      </c>
      <c r="E55" s="246">
        <v>12</v>
      </c>
      <c r="F55" s="247">
        <v>5.0830000000000002</v>
      </c>
      <c r="G55" s="247">
        <f t="shared" ref="G55:G69" si="12">F55</f>
        <v>5.0830000000000002</v>
      </c>
      <c r="H55" s="248">
        <f t="shared" si="4"/>
        <v>121.99</v>
      </c>
      <c r="I55" s="248">
        <f t="shared" ref="I55:I69" si="13">ROUND((H55*0.2359)+H55,2)</f>
        <v>150.77000000000001</v>
      </c>
    </row>
    <row r="56" spans="1:9" x14ac:dyDescent="0.25">
      <c r="A56" s="245" t="s">
        <v>22</v>
      </c>
      <c r="B56" s="246">
        <v>1</v>
      </c>
      <c r="C56" s="246">
        <f t="shared" si="11"/>
        <v>104</v>
      </c>
      <c r="D56" s="246">
        <v>80</v>
      </c>
      <c r="E56" s="246">
        <v>24</v>
      </c>
      <c r="F56" s="247">
        <v>5.0830000000000002</v>
      </c>
      <c r="G56" s="247">
        <f t="shared" si="12"/>
        <v>5.0830000000000002</v>
      </c>
      <c r="H56" s="248">
        <f t="shared" si="4"/>
        <v>243.98</v>
      </c>
      <c r="I56" s="248">
        <f t="shared" si="13"/>
        <v>301.52999999999997</v>
      </c>
    </row>
    <row r="57" spans="1:9" x14ac:dyDescent="0.25">
      <c r="A57" s="245" t="s">
        <v>22</v>
      </c>
      <c r="B57" s="246">
        <v>1</v>
      </c>
      <c r="C57" s="246">
        <f t="shared" si="11"/>
        <v>184</v>
      </c>
      <c r="D57" s="246">
        <v>160</v>
      </c>
      <c r="E57" s="246">
        <v>24</v>
      </c>
      <c r="F57" s="247">
        <v>5.0830000000000002</v>
      </c>
      <c r="G57" s="247">
        <f t="shared" si="12"/>
        <v>5.0830000000000002</v>
      </c>
      <c r="H57" s="248">
        <f t="shared" si="4"/>
        <v>243.98</v>
      </c>
      <c r="I57" s="248">
        <f t="shared" si="13"/>
        <v>301.52999999999997</v>
      </c>
    </row>
    <row r="58" spans="1:9" x14ac:dyDescent="0.25">
      <c r="A58" s="245" t="s">
        <v>22</v>
      </c>
      <c r="B58" s="246">
        <v>1</v>
      </c>
      <c r="C58" s="246">
        <f t="shared" si="11"/>
        <v>168</v>
      </c>
      <c r="D58" s="246">
        <v>160</v>
      </c>
      <c r="E58" s="246">
        <v>8</v>
      </c>
      <c r="F58" s="247">
        <v>5.0830000000000002</v>
      </c>
      <c r="G58" s="247">
        <f t="shared" si="12"/>
        <v>5.0830000000000002</v>
      </c>
      <c r="H58" s="248">
        <f t="shared" si="4"/>
        <v>81.33</v>
      </c>
      <c r="I58" s="248">
        <f t="shared" si="13"/>
        <v>100.52</v>
      </c>
    </row>
    <row r="59" spans="1:9" x14ac:dyDescent="0.25">
      <c r="A59" s="245" t="s">
        <v>22</v>
      </c>
      <c r="B59" s="246">
        <v>1</v>
      </c>
      <c r="C59" s="246">
        <f t="shared" si="11"/>
        <v>168</v>
      </c>
      <c r="D59" s="246">
        <v>160</v>
      </c>
      <c r="E59" s="246">
        <v>8</v>
      </c>
      <c r="F59" s="247">
        <v>5.0830000000000002</v>
      </c>
      <c r="G59" s="247">
        <f t="shared" si="12"/>
        <v>5.0830000000000002</v>
      </c>
      <c r="H59" s="248">
        <f t="shared" si="4"/>
        <v>81.33</v>
      </c>
      <c r="I59" s="248">
        <f t="shared" si="13"/>
        <v>100.52</v>
      </c>
    </row>
    <row r="60" spans="1:9" x14ac:dyDescent="0.25">
      <c r="A60" s="245" t="s">
        <v>22</v>
      </c>
      <c r="B60" s="246">
        <v>1</v>
      </c>
      <c r="C60" s="246">
        <f t="shared" si="11"/>
        <v>144</v>
      </c>
      <c r="D60" s="246">
        <v>128</v>
      </c>
      <c r="E60" s="246">
        <v>16</v>
      </c>
      <c r="F60" s="247">
        <v>5.0830000000000002</v>
      </c>
      <c r="G60" s="247">
        <f t="shared" si="12"/>
        <v>5.0830000000000002</v>
      </c>
      <c r="H60" s="248">
        <f t="shared" si="4"/>
        <v>162.66</v>
      </c>
      <c r="I60" s="248">
        <f t="shared" si="13"/>
        <v>201.03</v>
      </c>
    </row>
    <row r="61" spans="1:9" x14ac:dyDescent="0.25">
      <c r="A61" s="245" t="s">
        <v>22</v>
      </c>
      <c r="B61" s="246">
        <v>1</v>
      </c>
      <c r="C61" s="246">
        <f t="shared" si="11"/>
        <v>160</v>
      </c>
      <c r="D61" s="246">
        <v>152</v>
      </c>
      <c r="E61" s="246">
        <v>8</v>
      </c>
      <c r="F61" s="247">
        <v>5.0830000000000002</v>
      </c>
      <c r="G61" s="247">
        <f t="shared" si="12"/>
        <v>5.0830000000000002</v>
      </c>
      <c r="H61" s="248">
        <f t="shared" si="4"/>
        <v>81.33</v>
      </c>
      <c r="I61" s="248">
        <f t="shared" si="13"/>
        <v>100.52</v>
      </c>
    </row>
    <row r="62" spans="1:9" x14ac:dyDescent="0.25">
      <c r="A62" s="245" t="s">
        <v>22</v>
      </c>
      <c r="B62" s="246">
        <v>1</v>
      </c>
      <c r="C62" s="246">
        <f t="shared" si="11"/>
        <v>96</v>
      </c>
      <c r="D62" s="246">
        <v>80</v>
      </c>
      <c r="E62" s="246">
        <v>16</v>
      </c>
      <c r="F62" s="247">
        <v>5.0830000000000002</v>
      </c>
      <c r="G62" s="247">
        <f t="shared" si="12"/>
        <v>5.0830000000000002</v>
      </c>
      <c r="H62" s="248">
        <f t="shared" si="4"/>
        <v>162.66</v>
      </c>
      <c r="I62" s="248">
        <f t="shared" si="13"/>
        <v>201.03</v>
      </c>
    </row>
    <row r="63" spans="1:9" x14ac:dyDescent="0.25">
      <c r="A63" s="245" t="s">
        <v>22</v>
      </c>
      <c r="B63" s="246">
        <v>1</v>
      </c>
      <c r="C63" s="246">
        <f t="shared" si="11"/>
        <v>172</v>
      </c>
      <c r="D63" s="246">
        <v>160</v>
      </c>
      <c r="E63" s="246">
        <v>12</v>
      </c>
      <c r="F63" s="247">
        <v>5.0830000000000002</v>
      </c>
      <c r="G63" s="247">
        <f t="shared" si="12"/>
        <v>5.0830000000000002</v>
      </c>
      <c r="H63" s="248">
        <f t="shared" si="4"/>
        <v>121.99</v>
      </c>
      <c r="I63" s="248">
        <f t="shared" si="13"/>
        <v>150.77000000000001</v>
      </c>
    </row>
    <row r="64" spans="1:9" x14ac:dyDescent="0.25">
      <c r="A64" s="245" t="s">
        <v>22</v>
      </c>
      <c r="B64" s="246">
        <v>1</v>
      </c>
      <c r="C64" s="246">
        <f t="shared" si="11"/>
        <v>208</v>
      </c>
      <c r="D64" s="246">
        <v>160</v>
      </c>
      <c r="E64" s="246">
        <v>48</v>
      </c>
      <c r="F64" s="247">
        <v>5.0830000000000002</v>
      </c>
      <c r="G64" s="247">
        <f t="shared" si="12"/>
        <v>5.0830000000000002</v>
      </c>
      <c r="H64" s="248">
        <f t="shared" si="4"/>
        <v>487.97</v>
      </c>
      <c r="I64" s="248">
        <f t="shared" si="13"/>
        <v>603.08000000000004</v>
      </c>
    </row>
    <row r="65" spans="1:9" x14ac:dyDescent="0.25">
      <c r="A65" s="245" t="s">
        <v>22</v>
      </c>
      <c r="B65" s="246">
        <v>1</v>
      </c>
      <c r="C65" s="246">
        <f t="shared" si="11"/>
        <v>172</v>
      </c>
      <c r="D65" s="246">
        <v>160</v>
      </c>
      <c r="E65" s="246">
        <v>12</v>
      </c>
      <c r="F65" s="247">
        <v>5.0830000000000002</v>
      </c>
      <c r="G65" s="247">
        <f t="shared" si="12"/>
        <v>5.0830000000000002</v>
      </c>
      <c r="H65" s="248">
        <f t="shared" si="4"/>
        <v>121.99</v>
      </c>
      <c r="I65" s="248">
        <f t="shared" si="13"/>
        <v>150.77000000000001</v>
      </c>
    </row>
    <row r="66" spans="1:9" x14ac:dyDescent="0.25">
      <c r="A66" s="245" t="s">
        <v>22</v>
      </c>
      <c r="B66" s="246">
        <v>1</v>
      </c>
      <c r="C66" s="246">
        <f t="shared" si="11"/>
        <v>172</v>
      </c>
      <c r="D66" s="246">
        <v>160</v>
      </c>
      <c r="E66" s="246">
        <v>12</v>
      </c>
      <c r="F66" s="247">
        <v>5.0830000000000002</v>
      </c>
      <c r="G66" s="247">
        <f t="shared" si="12"/>
        <v>5.0830000000000002</v>
      </c>
      <c r="H66" s="248">
        <f t="shared" si="4"/>
        <v>121.99</v>
      </c>
      <c r="I66" s="248">
        <f t="shared" si="13"/>
        <v>150.77000000000001</v>
      </c>
    </row>
    <row r="67" spans="1:9" x14ac:dyDescent="0.25">
      <c r="A67" s="245" t="s">
        <v>22</v>
      </c>
      <c r="B67" s="246">
        <v>1</v>
      </c>
      <c r="C67" s="246">
        <f t="shared" si="11"/>
        <v>176</v>
      </c>
      <c r="D67" s="246">
        <v>160</v>
      </c>
      <c r="E67" s="246">
        <v>16</v>
      </c>
      <c r="F67" s="247">
        <v>5.0830000000000002</v>
      </c>
      <c r="G67" s="247">
        <f t="shared" si="12"/>
        <v>5.0830000000000002</v>
      </c>
      <c r="H67" s="248">
        <f t="shared" si="4"/>
        <v>162.66</v>
      </c>
      <c r="I67" s="248">
        <f t="shared" si="13"/>
        <v>201.03</v>
      </c>
    </row>
    <row r="68" spans="1:9" x14ac:dyDescent="0.25">
      <c r="A68" s="245" t="s">
        <v>22</v>
      </c>
      <c r="B68" s="246">
        <v>1</v>
      </c>
      <c r="C68" s="246">
        <f t="shared" si="11"/>
        <v>168</v>
      </c>
      <c r="D68" s="246">
        <v>160</v>
      </c>
      <c r="E68" s="246">
        <v>8</v>
      </c>
      <c r="F68" s="247">
        <v>5.0830000000000002</v>
      </c>
      <c r="G68" s="247">
        <f t="shared" si="12"/>
        <v>5.0830000000000002</v>
      </c>
      <c r="H68" s="248">
        <f t="shared" si="4"/>
        <v>81.33</v>
      </c>
      <c r="I68" s="248">
        <f t="shared" si="13"/>
        <v>100.52</v>
      </c>
    </row>
    <row r="69" spans="1:9" x14ac:dyDescent="0.25">
      <c r="A69" s="245" t="s">
        <v>22</v>
      </c>
      <c r="B69" s="246">
        <v>1</v>
      </c>
      <c r="C69" s="246">
        <f t="shared" si="11"/>
        <v>164</v>
      </c>
      <c r="D69" s="246">
        <v>160</v>
      </c>
      <c r="E69" s="246">
        <v>4</v>
      </c>
      <c r="F69" s="247">
        <v>5.0830000000000002</v>
      </c>
      <c r="G69" s="247">
        <f t="shared" si="12"/>
        <v>5.0830000000000002</v>
      </c>
      <c r="H69" s="248">
        <f t="shared" si="4"/>
        <v>40.659999999999997</v>
      </c>
      <c r="I69" s="248">
        <f t="shared" si="13"/>
        <v>50.25</v>
      </c>
    </row>
    <row r="70" spans="1:9" ht="36" customHeight="1" x14ac:dyDescent="0.25">
      <c r="A70" s="277" t="s">
        <v>19</v>
      </c>
      <c r="B70" s="282">
        <f>SUM(B71:B86)</f>
        <v>16</v>
      </c>
      <c r="C70" s="282"/>
      <c r="D70" s="282"/>
      <c r="E70" s="282">
        <f t="shared" ref="E70:I70" si="14">SUM(E71:E86)</f>
        <v>168</v>
      </c>
      <c r="F70" s="282"/>
      <c r="G70" s="282"/>
      <c r="H70" s="283">
        <f t="shared" si="14"/>
        <v>1380.18</v>
      </c>
      <c r="I70" s="283">
        <f t="shared" si="14"/>
        <v>1705.75</v>
      </c>
    </row>
    <row r="71" spans="1:9" x14ac:dyDescent="0.25">
      <c r="A71" s="245" t="s">
        <v>23</v>
      </c>
      <c r="B71" s="246">
        <v>1</v>
      </c>
      <c r="C71" s="246">
        <f t="shared" ref="C71:C86" si="15">D71+E71</f>
        <v>120</v>
      </c>
      <c r="D71" s="246">
        <v>96</v>
      </c>
      <c r="E71" s="246">
        <v>24</v>
      </c>
      <c r="F71" s="247">
        <v>3.6375999999999999</v>
      </c>
      <c r="G71" s="247">
        <f t="shared" ref="G71:G86" si="16">F71</f>
        <v>3.6375999999999999</v>
      </c>
      <c r="H71" s="248">
        <f t="shared" si="4"/>
        <v>174.6</v>
      </c>
      <c r="I71" s="248">
        <f t="shared" ref="I71:I86" si="17">ROUND((H71*0.2359)+H71,2)</f>
        <v>215.79</v>
      </c>
    </row>
    <row r="72" spans="1:9" x14ac:dyDescent="0.25">
      <c r="A72" s="245" t="s">
        <v>679</v>
      </c>
      <c r="B72" s="246">
        <v>1</v>
      </c>
      <c r="C72" s="246">
        <f t="shared" si="15"/>
        <v>104</v>
      </c>
      <c r="D72" s="246">
        <v>96</v>
      </c>
      <c r="E72" s="246">
        <v>8</v>
      </c>
      <c r="F72" s="247">
        <v>3.6375999999999999</v>
      </c>
      <c r="G72" s="247">
        <f t="shared" si="16"/>
        <v>3.6375999999999999</v>
      </c>
      <c r="H72" s="248">
        <f t="shared" si="4"/>
        <v>58.2</v>
      </c>
      <c r="I72" s="248">
        <f t="shared" si="17"/>
        <v>71.930000000000007</v>
      </c>
    </row>
    <row r="73" spans="1:9" x14ac:dyDescent="0.25">
      <c r="A73" s="245" t="s">
        <v>23</v>
      </c>
      <c r="B73" s="246">
        <v>1</v>
      </c>
      <c r="C73" s="246">
        <f t="shared" si="15"/>
        <v>124</v>
      </c>
      <c r="D73" s="246">
        <v>120</v>
      </c>
      <c r="E73" s="246">
        <v>4</v>
      </c>
      <c r="F73" s="247">
        <v>3.6375999999999999</v>
      </c>
      <c r="G73" s="247">
        <f t="shared" si="16"/>
        <v>3.6375999999999999</v>
      </c>
      <c r="H73" s="248">
        <f t="shared" si="4"/>
        <v>29.1</v>
      </c>
      <c r="I73" s="248">
        <f t="shared" si="17"/>
        <v>35.96</v>
      </c>
    </row>
    <row r="74" spans="1:9" x14ac:dyDescent="0.25">
      <c r="A74" s="245" t="s">
        <v>23</v>
      </c>
      <c r="B74" s="246">
        <v>1</v>
      </c>
      <c r="C74" s="246">
        <f t="shared" si="15"/>
        <v>172</v>
      </c>
      <c r="D74" s="246">
        <v>160</v>
      </c>
      <c r="E74" s="246">
        <v>12</v>
      </c>
      <c r="F74" s="247">
        <v>3.6375999999999999</v>
      </c>
      <c r="G74" s="247">
        <f t="shared" si="16"/>
        <v>3.6375999999999999</v>
      </c>
      <c r="H74" s="248">
        <f t="shared" si="4"/>
        <v>87.3</v>
      </c>
      <c r="I74" s="248">
        <f t="shared" si="17"/>
        <v>107.89</v>
      </c>
    </row>
    <row r="75" spans="1:9" x14ac:dyDescent="0.25">
      <c r="A75" s="245" t="s">
        <v>23</v>
      </c>
      <c r="B75" s="246">
        <v>1</v>
      </c>
      <c r="C75" s="246">
        <f t="shared" si="15"/>
        <v>172</v>
      </c>
      <c r="D75" s="246">
        <v>160</v>
      </c>
      <c r="E75" s="246">
        <v>12</v>
      </c>
      <c r="F75" s="247">
        <v>3.6375999999999999</v>
      </c>
      <c r="G75" s="247">
        <f t="shared" si="16"/>
        <v>3.6375999999999999</v>
      </c>
      <c r="H75" s="248">
        <f t="shared" si="4"/>
        <v>87.3</v>
      </c>
      <c r="I75" s="248">
        <f t="shared" si="17"/>
        <v>107.89</v>
      </c>
    </row>
    <row r="76" spans="1:9" x14ac:dyDescent="0.25">
      <c r="A76" s="245" t="s">
        <v>23</v>
      </c>
      <c r="B76" s="246">
        <v>1</v>
      </c>
      <c r="C76" s="246">
        <f t="shared" si="15"/>
        <v>164</v>
      </c>
      <c r="D76" s="246">
        <v>152</v>
      </c>
      <c r="E76" s="246">
        <v>12</v>
      </c>
      <c r="F76" s="247">
        <v>3.6375999999999999</v>
      </c>
      <c r="G76" s="247">
        <f t="shared" si="16"/>
        <v>3.6375999999999999</v>
      </c>
      <c r="H76" s="248">
        <f t="shared" si="4"/>
        <v>87.3</v>
      </c>
      <c r="I76" s="248">
        <f t="shared" si="17"/>
        <v>107.89</v>
      </c>
    </row>
    <row r="77" spans="1:9" x14ac:dyDescent="0.25">
      <c r="A77" s="245" t="s">
        <v>23</v>
      </c>
      <c r="B77" s="246">
        <v>1</v>
      </c>
      <c r="C77" s="246">
        <f t="shared" si="15"/>
        <v>176</v>
      </c>
      <c r="D77" s="246">
        <v>160</v>
      </c>
      <c r="E77" s="246">
        <v>16</v>
      </c>
      <c r="F77" s="247">
        <v>3.6375999999999999</v>
      </c>
      <c r="G77" s="247">
        <f t="shared" si="16"/>
        <v>3.6375999999999999</v>
      </c>
      <c r="H77" s="248">
        <f t="shared" si="4"/>
        <v>116.4</v>
      </c>
      <c r="I77" s="248">
        <f t="shared" si="17"/>
        <v>143.86000000000001</v>
      </c>
    </row>
    <row r="78" spans="1:9" x14ac:dyDescent="0.25">
      <c r="A78" s="245" t="s">
        <v>23</v>
      </c>
      <c r="B78" s="246">
        <v>1</v>
      </c>
      <c r="C78" s="246">
        <f t="shared" si="15"/>
        <v>144</v>
      </c>
      <c r="D78" s="246">
        <v>136</v>
      </c>
      <c r="E78" s="246">
        <v>8</v>
      </c>
      <c r="F78" s="247">
        <v>3.6375999999999999</v>
      </c>
      <c r="G78" s="247">
        <f t="shared" si="16"/>
        <v>3.6375999999999999</v>
      </c>
      <c r="H78" s="248">
        <f t="shared" ref="H78:H86" si="18">ROUND(G78*E78*2,2)</f>
        <v>58.2</v>
      </c>
      <c r="I78" s="248">
        <f t="shared" si="17"/>
        <v>71.930000000000007</v>
      </c>
    </row>
    <row r="79" spans="1:9" x14ac:dyDescent="0.25">
      <c r="A79" s="245" t="s">
        <v>23</v>
      </c>
      <c r="B79" s="246">
        <v>1</v>
      </c>
      <c r="C79" s="246">
        <f t="shared" si="15"/>
        <v>180</v>
      </c>
      <c r="D79" s="246">
        <v>160</v>
      </c>
      <c r="E79" s="246">
        <v>20</v>
      </c>
      <c r="F79" s="247">
        <v>3.6375999999999999</v>
      </c>
      <c r="G79" s="247">
        <f t="shared" si="16"/>
        <v>3.6375999999999999</v>
      </c>
      <c r="H79" s="248">
        <f t="shared" si="18"/>
        <v>145.5</v>
      </c>
      <c r="I79" s="248">
        <f t="shared" si="17"/>
        <v>179.82</v>
      </c>
    </row>
    <row r="80" spans="1:9" x14ac:dyDescent="0.25">
      <c r="A80" s="245" t="s">
        <v>679</v>
      </c>
      <c r="B80" s="246">
        <v>1</v>
      </c>
      <c r="C80" s="246">
        <f t="shared" si="15"/>
        <v>168</v>
      </c>
      <c r="D80" s="246">
        <v>160</v>
      </c>
      <c r="E80" s="246">
        <v>8</v>
      </c>
      <c r="F80" s="247">
        <v>3.4643000000000002</v>
      </c>
      <c r="G80" s="247">
        <f t="shared" si="16"/>
        <v>3.4643000000000002</v>
      </c>
      <c r="H80" s="248">
        <f t="shared" si="18"/>
        <v>55.43</v>
      </c>
      <c r="I80" s="248">
        <f t="shared" si="17"/>
        <v>68.510000000000005</v>
      </c>
    </row>
    <row r="81" spans="1:9" x14ac:dyDescent="0.25">
      <c r="A81" s="245" t="s">
        <v>746</v>
      </c>
      <c r="B81" s="246">
        <v>1</v>
      </c>
      <c r="C81" s="246">
        <f t="shared" si="15"/>
        <v>124</v>
      </c>
      <c r="D81" s="246">
        <v>120</v>
      </c>
      <c r="E81" s="246">
        <v>4</v>
      </c>
      <c r="F81" s="247">
        <v>3.6137000000000001</v>
      </c>
      <c r="G81" s="247">
        <f t="shared" si="16"/>
        <v>3.6137000000000001</v>
      </c>
      <c r="H81" s="248">
        <f t="shared" si="18"/>
        <v>28.91</v>
      </c>
      <c r="I81" s="248">
        <f t="shared" si="17"/>
        <v>35.729999999999997</v>
      </c>
    </row>
    <row r="82" spans="1:9" x14ac:dyDescent="0.25">
      <c r="A82" s="245" t="s">
        <v>23</v>
      </c>
      <c r="B82" s="246">
        <v>1</v>
      </c>
      <c r="C82" s="246">
        <f t="shared" si="15"/>
        <v>136</v>
      </c>
      <c r="D82" s="246">
        <v>128</v>
      </c>
      <c r="E82" s="246">
        <v>8</v>
      </c>
      <c r="F82" s="247">
        <v>3.3090000000000002</v>
      </c>
      <c r="G82" s="247">
        <f t="shared" si="16"/>
        <v>3.3090000000000002</v>
      </c>
      <c r="H82" s="248">
        <f t="shared" si="18"/>
        <v>52.94</v>
      </c>
      <c r="I82" s="248">
        <f t="shared" si="17"/>
        <v>65.430000000000007</v>
      </c>
    </row>
    <row r="83" spans="1:9" x14ac:dyDescent="0.25">
      <c r="A83" s="245" t="s">
        <v>747</v>
      </c>
      <c r="B83" s="246">
        <v>1</v>
      </c>
      <c r="C83" s="246">
        <f t="shared" si="15"/>
        <v>168</v>
      </c>
      <c r="D83" s="246">
        <v>160</v>
      </c>
      <c r="E83" s="246">
        <v>8</v>
      </c>
      <c r="F83" s="247">
        <v>5.7874999999999996</v>
      </c>
      <c r="G83" s="247">
        <f t="shared" si="16"/>
        <v>5.7874999999999996</v>
      </c>
      <c r="H83" s="248">
        <f t="shared" si="18"/>
        <v>92.6</v>
      </c>
      <c r="I83" s="248">
        <f t="shared" si="17"/>
        <v>114.44</v>
      </c>
    </row>
    <row r="84" spans="1:9" x14ac:dyDescent="0.25">
      <c r="A84" s="245" t="s">
        <v>747</v>
      </c>
      <c r="B84" s="246">
        <v>1</v>
      </c>
      <c r="C84" s="246">
        <f t="shared" si="15"/>
        <v>152</v>
      </c>
      <c r="D84" s="246">
        <f>160-16</f>
        <v>144</v>
      </c>
      <c r="E84" s="246">
        <v>8</v>
      </c>
      <c r="F84" s="247">
        <v>5.7874999999999996</v>
      </c>
      <c r="G84" s="247">
        <f t="shared" si="16"/>
        <v>5.7874999999999996</v>
      </c>
      <c r="H84" s="248">
        <f t="shared" si="18"/>
        <v>92.6</v>
      </c>
      <c r="I84" s="248">
        <f t="shared" si="17"/>
        <v>114.44</v>
      </c>
    </row>
    <row r="85" spans="1:9" x14ac:dyDescent="0.25">
      <c r="A85" s="245" t="s">
        <v>747</v>
      </c>
      <c r="B85" s="246">
        <v>1</v>
      </c>
      <c r="C85" s="246">
        <f t="shared" si="15"/>
        <v>160</v>
      </c>
      <c r="D85" s="246">
        <v>152</v>
      </c>
      <c r="E85" s="246">
        <v>8</v>
      </c>
      <c r="F85" s="247">
        <v>6.6813000000000002</v>
      </c>
      <c r="G85" s="247">
        <f t="shared" si="16"/>
        <v>6.6813000000000002</v>
      </c>
      <c r="H85" s="248">
        <f t="shared" si="18"/>
        <v>106.9</v>
      </c>
      <c r="I85" s="248">
        <f t="shared" si="17"/>
        <v>132.12</v>
      </c>
    </row>
    <row r="86" spans="1:9" x14ac:dyDescent="0.25">
      <c r="A86" s="245" t="s">
        <v>747</v>
      </c>
      <c r="B86" s="246">
        <v>1</v>
      </c>
      <c r="C86" s="246">
        <f t="shared" si="15"/>
        <v>152</v>
      </c>
      <c r="D86" s="246">
        <v>144</v>
      </c>
      <c r="E86" s="246">
        <v>8</v>
      </c>
      <c r="F86" s="247">
        <v>6.6813000000000002</v>
      </c>
      <c r="G86" s="247">
        <f t="shared" si="16"/>
        <v>6.6813000000000002</v>
      </c>
      <c r="H86" s="248">
        <f t="shared" si="18"/>
        <v>106.9</v>
      </c>
      <c r="I86" s="248">
        <f t="shared" si="17"/>
        <v>132.12</v>
      </c>
    </row>
    <row r="87" spans="1:9" x14ac:dyDescent="0.25">
      <c r="A87" s="250"/>
      <c r="B87" s="250"/>
      <c r="C87" s="250"/>
      <c r="D87" s="250"/>
      <c r="E87" s="250"/>
      <c r="F87" s="250"/>
      <c r="G87" s="250"/>
      <c r="H87" s="250"/>
      <c r="I87" s="250"/>
    </row>
    <row r="88" spans="1:9" x14ac:dyDescent="0.25">
      <c r="A88" s="252" t="s">
        <v>1</v>
      </c>
      <c r="B88" s="253"/>
      <c r="C88" s="253"/>
      <c r="D88" s="253"/>
      <c r="E88" s="253"/>
      <c r="F88" s="253"/>
      <c r="G88" s="253"/>
      <c r="H88" s="253"/>
      <c r="I88" s="253"/>
    </row>
    <row r="89" spans="1:9" ht="36" customHeight="1" x14ac:dyDescent="0.25">
      <c r="A89" s="550" t="s">
        <v>85</v>
      </c>
      <c r="B89" s="550"/>
      <c r="C89" s="550"/>
      <c r="D89" s="550"/>
      <c r="E89" s="550"/>
      <c r="F89" s="550"/>
      <c r="G89" s="550"/>
      <c r="H89" s="550"/>
      <c r="I89" s="550"/>
    </row>
    <row r="90" spans="1:9" ht="18" customHeight="1" x14ac:dyDescent="0.25">
      <c r="A90" s="253" t="s">
        <v>3</v>
      </c>
      <c r="B90" s="250"/>
      <c r="C90" s="250"/>
      <c r="D90" s="253"/>
      <c r="E90" s="253"/>
      <c r="F90" s="253"/>
      <c r="G90" s="253"/>
      <c r="H90" s="253"/>
      <c r="I90" s="253"/>
    </row>
    <row r="91" spans="1:9" ht="18" customHeight="1" x14ac:dyDescent="0.25">
      <c r="A91" s="253"/>
      <c r="B91" s="253"/>
      <c r="C91" s="253"/>
      <c r="D91" s="253"/>
      <c r="E91" s="253"/>
      <c r="F91" s="253"/>
      <c r="G91" s="253"/>
      <c r="H91" s="253"/>
      <c r="I91" s="253"/>
    </row>
    <row r="92" spans="1:9" ht="18" customHeight="1" x14ac:dyDescent="0.25">
      <c r="A92" s="550" t="s">
        <v>86</v>
      </c>
      <c r="B92" s="550"/>
      <c r="C92" s="550"/>
      <c r="D92" s="550"/>
      <c r="E92" s="550"/>
      <c r="F92" s="550"/>
      <c r="G92" s="550"/>
      <c r="H92" s="550"/>
      <c r="I92" s="550"/>
    </row>
    <row r="93" spans="1:9" ht="18" customHeight="1" x14ac:dyDescent="0.25">
      <c r="A93" s="253"/>
      <c r="B93" s="253"/>
      <c r="C93" s="253"/>
      <c r="D93" s="253"/>
      <c r="E93" s="253"/>
      <c r="F93" s="253"/>
      <c r="G93" s="253"/>
      <c r="H93" s="253"/>
      <c r="I93" s="253"/>
    </row>
    <row r="94" spans="1:9" s="281" customFormat="1" x14ac:dyDescent="0.25">
      <c r="A94" s="546" t="s">
        <v>15</v>
      </c>
      <c r="B94" s="546"/>
      <c r="C94" s="546"/>
      <c r="D94" s="546"/>
      <c r="E94" s="546"/>
      <c r="F94" s="546"/>
      <c r="G94" s="546"/>
      <c r="H94" s="546"/>
      <c r="I94" s="546"/>
    </row>
    <row r="95" spans="1:9" s="281" customFormat="1" x14ac:dyDescent="0.25">
      <c r="A95" s="546" t="s">
        <v>5</v>
      </c>
      <c r="B95" s="546"/>
      <c r="C95" s="546"/>
      <c r="D95" s="546"/>
      <c r="E95" s="546"/>
      <c r="F95" s="546"/>
      <c r="G95" s="546"/>
      <c r="H95" s="546"/>
      <c r="I95" s="546"/>
    </row>
    <row r="96" spans="1:9" s="281" customFormat="1" x14ac:dyDescent="0.25">
      <c r="A96" s="546" t="s">
        <v>7</v>
      </c>
      <c r="B96" s="546"/>
      <c r="C96" s="546"/>
      <c r="D96" s="546"/>
      <c r="E96" s="546"/>
      <c r="F96" s="546"/>
      <c r="G96" s="546"/>
      <c r="H96" s="546"/>
      <c r="I96" s="546"/>
    </row>
    <row r="97" spans="1:9" x14ac:dyDescent="0.25">
      <c r="A97" s="254"/>
      <c r="B97" s="254"/>
      <c r="C97" s="254"/>
      <c r="D97" s="254"/>
      <c r="E97" s="254"/>
      <c r="F97" s="254"/>
      <c r="G97" s="254"/>
      <c r="H97" s="254"/>
      <c r="I97" s="254"/>
    </row>
    <row r="98" spans="1:9" x14ac:dyDescent="0.25">
      <c r="A98" s="250"/>
      <c r="B98" s="250"/>
      <c r="C98" s="250"/>
      <c r="D98" s="250"/>
      <c r="E98" s="250"/>
      <c r="F98" s="250"/>
      <c r="G98" s="250"/>
      <c r="H98" s="250"/>
      <c r="I98" s="250"/>
    </row>
  </sheetData>
  <mergeCells count="17">
    <mergeCell ref="H1:I1"/>
    <mergeCell ref="A2:I2"/>
    <mergeCell ref="A7:A9"/>
    <mergeCell ref="B7:B9"/>
    <mergeCell ref="C7:E7"/>
    <mergeCell ref="F7:F9"/>
    <mergeCell ref="G7:G9"/>
    <mergeCell ref="H7:H9"/>
    <mergeCell ref="I7:I9"/>
    <mergeCell ref="C8:C9"/>
    <mergeCell ref="A95:I95"/>
    <mergeCell ref="A96:I96"/>
    <mergeCell ref="D8:D9"/>
    <mergeCell ref="E8:E9"/>
    <mergeCell ref="A89:I89"/>
    <mergeCell ref="A92:I92"/>
    <mergeCell ref="A94:I94"/>
  </mergeCells>
  <pageMargins left="0.31496062992125984" right="0.31496062992125984" top="0.55118110236220474" bottom="0.35433070866141736" header="0.31496062992125984" footer="0.31496062992125984"/>
  <pageSetup paperSize="9" scale="3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4CBE-4ADF-49C7-8D00-E369F6EF7246}">
  <sheetPr>
    <tabColor theme="5" tint="0.59999389629810485"/>
    <pageSetUpPr fitToPage="1"/>
  </sheetPr>
  <dimension ref="A1:I48"/>
  <sheetViews>
    <sheetView zoomScale="70" zoomScaleNormal="70" zoomScaleSheetLayoutView="80" workbookViewId="0">
      <selection activeCell="D10" sqref="D10"/>
    </sheetView>
  </sheetViews>
  <sheetFormatPr defaultColWidth="9.140625" defaultRowHeight="16.5" x14ac:dyDescent="0.25"/>
  <cols>
    <col min="1" max="1" width="61.28515625" style="237" customWidth="1"/>
    <col min="2" max="2" width="19.85546875" style="237" customWidth="1"/>
    <col min="3" max="5" width="21.7109375" style="237" customWidth="1"/>
    <col min="6" max="9" width="29" style="237" customWidth="1"/>
    <col min="10" max="16384" width="9.140625" style="237"/>
  </cols>
  <sheetData>
    <row r="1" spans="1:9" x14ac:dyDescent="0.25">
      <c r="H1" s="551" t="s">
        <v>897</v>
      </c>
      <c r="I1" s="551"/>
    </row>
    <row r="2" spans="1:9" s="238" customFormat="1" ht="39.75" customHeight="1" x14ac:dyDescent="0.25">
      <c r="A2" s="552" t="s">
        <v>13</v>
      </c>
      <c r="B2" s="552"/>
      <c r="C2" s="552"/>
      <c r="D2" s="552"/>
      <c r="E2" s="552"/>
      <c r="F2" s="552"/>
      <c r="G2" s="552"/>
      <c r="H2" s="552"/>
      <c r="I2" s="552"/>
    </row>
    <row r="4" spans="1:9" x14ac:dyDescent="0.25">
      <c r="A4" s="237" t="s">
        <v>727</v>
      </c>
    </row>
    <row r="5" spans="1:9" x14ac:dyDescent="0.25">
      <c r="A5" s="237" t="s">
        <v>828</v>
      </c>
    </row>
    <row r="6" spans="1:9" x14ac:dyDescent="0.25">
      <c r="E6" s="239"/>
      <c r="H6" s="240"/>
    </row>
    <row r="7" spans="1:9" ht="45.75" customHeight="1" x14ac:dyDescent="0.25">
      <c r="A7" s="553"/>
      <c r="B7" s="553" t="s">
        <v>6</v>
      </c>
      <c r="C7" s="549" t="s">
        <v>8</v>
      </c>
      <c r="D7" s="549"/>
      <c r="E7" s="549"/>
      <c r="F7" s="549" t="s">
        <v>4</v>
      </c>
      <c r="G7" s="549" t="s">
        <v>79</v>
      </c>
      <c r="H7" s="554" t="s">
        <v>9</v>
      </c>
      <c r="I7" s="555" t="s">
        <v>2</v>
      </c>
    </row>
    <row r="8" spans="1:9" ht="24" customHeight="1" x14ac:dyDescent="0.25">
      <c r="A8" s="553"/>
      <c r="B8" s="553"/>
      <c r="C8" s="547" t="s">
        <v>14</v>
      </c>
      <c r="D8" s="547" t="s">
        <v>80</v>
      </c>
      <c r="E8" s="549" t="s">
        <v>10</v>
      </c>
      <c r="F8" s="549"/>
      <c r="G8" s="549"/>
      <c r="H8" s="554"/>
      <c r="I8" s="555"/>
    </row>
    <row r="9" spans="1:9" ht="115.5" customHeight="1" x14ac:dyDescent="0.25">
      <c r="A9" s="553"/>
      <c r="B9" s="553"/>
      <c r="C9" s="548"/>
      <c r="D9" s="548"/>
      <c r="E9" s="549"/>
      <c r="F9" s="549"/>
      <c r="G9" s="549"/>
      <c r="H9" s="554"/>
      <c r="I9" s="555"/>
    </row>
    <row r="10" spans="1:9" ht="20.25" customHeight="1" x14ac:dyDescent="0.25">
      <c r="A10" s="36">
        <v>1</v>
      </c>
      <c r="B10" s="36">
        <v>6</v>
      </c>
      <c r="C10" s="36" t="s">
        <v>81</v>
      </c>
      <c r="D10" s="36">
        <v>8</v>
      </c>
      <c r="E10" s="36">
        <v>9</v>
      </c>
      <c r="F10" s="36">
        <v>11</v>
      </c>
      <c r="G10" s="36">
        <v>12</v>
      </c>
      <c r="H10" s="36">
        <v>13</v>
      </c>
      <c r="I10" s="36" t="s">
        <v>82</v>
      </c>
    </row>
    <row r="11" spans="1:9" s="238" customFormat="1" ht="26.25" customHeight="1" x14ac:dyDescent="0.25">
      <c r="A11" s="241" t="s">
        <v>0</v>
      </c>
      <c r="B11" s="243">
        <f>B12+B16+B32</f>
        <v>23</v>
      </c>
      <c r="C11" s="242"/>
      <c r="D11" s="242"/>
      <c r="E11" s="243">
        <f t="shared" ref="E11:I11" si="0">E12+E16+E32</f>
        <v>281</v>
      </c>
      <c r="F11" s="242"/>
      <c r="G11" s="242"/>
      <c r="H11" s="244">
        <f t="shared" si="0"/>
        <v>3606.4</v>
      </c>
      <c r="I11" s="244">
        <f t="shared" si="0"/>
        <v>4457.1400000000003</v>
      </c>
    </row>
    <row r="12" spans="1:9" ht="37.5" customHeight="1" x14ac:dyDescent="0.25">
      <c r="A12" s="277" t="s">
        <v>16</v>
      </c>
      <c r="B12" s="278">
        <f>SUM(B13:B15)</f>
        <v>3</v>
      </c>
      <c r="C12" s="278"/>
      <c r="D12" s="278"/>
      <c r="E12" s="278">
        <f t="shared" ref="E12:I12" si="1">SUM(E13:E15)</f>
        <v>26</v>
      </c>
      <c r="F12" s="278"/>
      <c r="G12" s="278"/>
      <c r="H12" s="279">
        <f t="shared" si="1"/>
        <v>291.2</v>
      </c>
      <c r="I12" s="279">
        <f t="shared" si="1"/>
        <v>359.89</v>
      </c>
    </row>
    <row r="13" spans="1:9" x14ac:dyDescent="0.25">
      <c r="A13" s="245" t="s">
        <v>729</v>
      </c>
      <c r="B13" s="246">
        <v>1</v>
      </c>
      <c r="C13" s="246">
        <f t="shared" ref="C13:C15" si="2">D13+E13</f>
        <v>191</v>
      </c>
      <c r="D13" s="246">
        <v>184</v>
      </c>
      <c r="E13" s="246">
        <v>7</v>
      </c>
      <c r="F13" s="247">
        <v>5.6</v>
      </c>
      <c r="G13" s="247">
        <f>F13</f>
        <v>5.6</v>
      </c>
      <c r="H13" s="248">
        <f>ROUND(G13*E13*2,2)</f>
        <v>78.400000000000006</v>
      </c>
      <c r="I13" s="248">
        <f>ROUND((H13*0.2359)+H13,2)</f>
        <v>96.89</v>
      </c>
    </row>
    <row r="14" spans="1:9" x14ac:dyDescent="0.25">
      <c r="A14" s="245" t="s">
        <v>729</v>
      </c>
      <c r="B14" s="246">
        <v>1</v>
      </c>
      <c r="C14" s="246">
        <f t="shared" si="2"/>
        <v>194</v>
      </c>
      <c r="D14" s="246">
        <v>184</v>
      </c>
      <c r="E14" s="246">
        <v>10</v>
      </c>
      <c r="F14" s="247">
        <v>5.6</v>
      </c>
      <c r="G14" s="247">
        <f t="shared" ref="G14:G15" si="3">F14</f>
        <v>5.6</v>
      </c>
      <c r="H14" s="248">
        <f t="shared" ref="H14:H37" si="4">ROUND(G14*E14*2,2)</f>
        <v>112</v>
      </c>
      <c r="I14" s="248">
        <f t="shared" ref="I14:I15" si="5">ROUND((H14*0.2359)+H14,2)</f>
        <v>138.41999999999999</v>
      </c>
    </row>
    <row r="15" spans="1:9" x14ac:dyDescent="0.25">
      <c r="A15" s="245" t="s">
        <v>729</v>
      </c>
      <c r="B15" s="246">
        <v>1</v>
      </c>
      <c r="C15" s="246">
        <f t="shared" si="2"/>
        <v>193</v>
      </c>
      <c r="D15" s="246">
        <v>184</v>
      </c>
      <c r="E15" s="246">
        <v>9</v>
      </c>
      <c r="F15" s="247">
        <v>5.6</v>
      </c>
      <c r="G15" s="247">
        <f t="shared" si="3"/>
        <v>5.6</v>
      </c>
      <c r="H15" s="248">
        <f t="shared" si="4"/>
        <v>100.8</v>
      </c>
      <c r="I15" s="248">
        <f t="shared" si="5"/>
        <v>124.58</v>
      </c>
    </row>
    <row r="16" spans="1:9" ht="33" x14ac:dyDescent="0.25">
      <c r="A16" s="277" t="s">
        <v>17</v>
      </c>
      <c r="B16" s="282">
        <f>SUM(B17:B31)</f>
        <v>15</v>
      </c>
      <c r="C16" s="282"/>
      <c r="D16" s="282"/>
      <c r="E16" s="282">
        <f t="shared" ref="E16:I16" si="6">SUM(E17:E31)</f>
        <v>210</v>
      </c>
      <c r="F16" s="282"/>
      <c r="G16" s="282"/>
      <c r="H16" s="283">
        <f t="shared" si="6"/>
        <v>2870.2500000000005</v>
      </c>
      <c r="I16" s="283">
        <f t="shared" si="6"/>
        <v>3547.3400000000006</v>
      </c>
    </row>
    <row r="17" spans="1:9" x14ac:dyDescent="0.25">
      <c r="A17" s="245" t="s">
        <v>742</v>
      </c>
      <c r="B17" s="246">
        <v>1</v>
      </c>
      <c r="C17" s="246">
        <f t="shared" ref="C17:C31" si="7">D17+E17</f>
        <v>200</v>
      </c>
      <c r="D17" s="246">
        <v>184</v>
      </c>
      <c r="E17" s="246">
        <v>16</v>
      </c>
      <c r="F17" s="247">
        <v>7.0541</v>
      </c>
      <c r="G17" s="247">
        <f>F17</f>
        <v>7.0541</v>
      </c>
      <c r="H17" s="248">
        <f t="shared" si="4"/>
        <v>225.73</v>
      </c>
      <c r="I17" s="248">
        <f>ROUND((H17*0.2359)+H17,2)</f>
        <v>278.98</v>
      </c>
    </row>
    <row r="18" spans="1:9" x14ac:dyDescent="0.25">
      <c r="A18" s="245" t="s">
        <v>742</v>
      </c>
      <c r="B18" s="246">
        <v>1</v>
      </c>
      <c r="C18" s="246">
        <f t="shared" si="7"/>
        <v>192</v>
      </c>
      <c r="D18" s="246">
        <v>184</v>
      </c>
      <c r="E18" s="246">
        <v>8</v>
      </c>
      <c r="F18" s="247">
        <v>7.0541</v>
      </c>
      <c r="G18" s="247">
        <f t="shared" ref="G18:G31" si="8">F18</f>
        <v>7.0541</v>
      </c>
      <c r="H18" s="248">
        <f t="shared" si="4"/>
        <v>112.87</v>
      </c>
      <c r="I18" s="248">
        <f t="shared" ref="I18:I31" si="9">ROUND((H18*0.2359)+H18,2)</f>
        <v>139.5</v>
      </c>
    </row>
    <row r="19" spans="1:9" x14ac:dyDescent="0.25">
      <c r="A19" s="245" t="s">
        <v>35</v>
      </c>
      <c r="B19" s="246">
        <v>1</v>
      </c>
      <c r="C19" s="246">
        <f t="shared" si="7"/>
        <v>196</v>
      </c>
      <c r="D19" s="246">
        <v>184</v>
      </c>
      <c r="E19" s="246">
        <v>12</v>
      </c>
      <c r="F19" s="247">
        <v>5.9848999999999997</v>
      </c>
      <c r="G19" s="247">
        <f t="shared" si="8"/>
        <v>5.9848999999999997</v>
      </c>
      <c r="H19" s="248">
        <f t="shared" si="4"/>
        <v>143.63999999999999</v>
      </c>
      <c r="I19" s="248">
        <f t="shared" si="9"/>
        <v>177.52</v>
      </c>
    </row>
    <row r="20" spans="1:9" x14ac:dyDescent="0.25">
      <c r="A20" s="245" t="s">
        <v>35</v>
      </c>
      <c r="B20" s="246">
        <v>1</v>
      </c>
      <c r="C20" s="246">
        <f t="shared" si="7"/>
        <v>188</v>
      </c>
      <c r="D20" s="246">
        <v>184</v>
      </c>
      <c r="E20" s="246">
        <v>4</v>
      </c>
      <c r="F20" s="247">
        <v>5.9848999999999997</v>
      </c>
      <c r="G20" s="247">
        <f t="shared" si="8"/>
        <v>5.9848999999999997</v>
      </c>
      <c r="H20" s="248">
        <f t="shared" si="4"/>
        <v>47.88</v>
      </c>
      <c r="I20" s="248">
        <f t="shared" si="9"/>
        <v>59.17</v>
      </c>
    </row>
    <row r="21" spans="1:9" x14ac:dyDescent="0.25">
      <c r="A21" s="245" t="s">
        <v>741</v>
      </c>
      <c r="B21" s="246">
        <v>1</v>
      </c>
      <c r="C21" s="246">
        <f t="shared" si="7"/>
        <v>144</v>
      </c>
      <c r="D21" s="246">
        <v>120</v>
      </c>
      <c r="E21" s="246">
        <v>24</v>
      </c>
      <c r="F21" s="247">
        <v>7.0541</v>
      </c>
      <c r="G21" s="247">
        <f t="shared" si="8"/>
        <v>7.0541</v>
      </c>
      <c r="H21" s="248">
        <f t="shared" si="4"/>
        <v>338.6</v>
      </c>
      <c r="I21" s="248">
        <f t="shared" si="9"/>
        <v>418.48</v>
      </c>
    </row>
    <row r="22" spans="1:9" x14ac:dyDescent="0.25">
      <c r="A22" s="245" t="s">
        <v>733</v>
      </c>
      <c r="B22" s="246">
        <v>1</v>
      </c>
      <c r="C22" s="246">
        <f t="shared" si="7"/>
        <v>198</v>
      </c>
      <c r="D22" s="246">
        <v>184</v>
      </c>
      <c r="E22" s="246">
        <v>14</v>
      </c>
      <c r="F22" s="247">
        <v>5.9848999999999997</v>
      </c>
      <c r="G22" s="247">
        <f t="shared" si="8"/>
        <v>5.9848999999999997</v>
      </c>
      <c r="H22" s="248">
        <f t="shared" si="4"/>
        <v>167.58</v>
      </c>
      <c r="I22" s="248">
        <f t="shared" si="9"/>
        <v>207.11</v>
      </c>
    </row>
    <row r="23" spans="1:9" x14ac:dyDescent="0.25">
      <c r="A23" s="245" t="s">
        <v>734</v>
      </c>
      <c r="B23" s="246">
        <v>1</v>
      </c>
      <c r="C23" s="246">
        <f t="shared" si="7"/>
        <v>196</v>
      </c>
      <c r="D23" s="246">
        <v>184</v>
      </c>
      <c r="E23" s="246">
        <v>12</v>
      </c>
      <c r="F23" s="247">
        <v>6.5164999999999997</v>
      </c>
      <c r="G23" s="247">
        <f t="shared" si="8"/>
        <v>6.5164999999999997</v>
      </c>
      <c r="H23" s="248">
        <f t="shared" si="4"/>
        <v>156.4</v>
      </c>
      <c r="I23" s="248">
        <f t="shared" si="9"/>
        <v>193.29</v>
      </c>
    </row>
    <row r="24" spans="1:9" ht="18" customHeight="1" x14ac:dyDescent="0.25">
      <c r="A24" s="245" t="s">
        <v>733</v>
      </c>
      <c r="B24" s="246">
        <v>1</v>
      </c>
      <c r="C24" s="246">
        <f t="shared" si="7"/>
        <v>229</v>
      </c>
      <c r="D24" s="246">
        <v>184</v>
      </c>
      <c r="E24" s="246">
        <v>45</v>
      </c>
      <c r="F24" s="247">
        <v>7.0541</v>
      </c>
      <c r="G24" s="247">
        <f t="shared" si="8"/>
        <v>7.0541</v>
      </c>
      <c r="H24" s="248">
        <f t="shared" si="4"/>
        <v>634.87</v>
      </c>
      <c r="I24" s="248">
        <f t="shared" si="9"/>
        <v>784.64</v>
      </c>
    </row>
    <row r="25" spans="1:9" x14ac:dyDescent="0.25">
      <c r="A25" s="245" t="s">
        <v>733</v>
      </c>
      <c r="B25" s="246">
        <v>1</v>
      </c>
      <c r="C25" s="246">
        <f t="shared" si="7"/>
        <v>196</v>
      </c>
      <c r="D25" s="246">
        <v>184</v>
      </c>
      <c r="E25" s="246">
        <v>12</v>
      </c>
      <c r="F25" s="247">
        <v>7.0541</v>
      </c>
      <c r="G25" s="247">
        <f t="shared" si="8"/>
        <v>7.0541</v>
      </c>
      <c r="H25" s="248">
        <f t="shared" si="4"/>
        <v>169.3</v>
      </c>
      <c r="I25" s="248">
        <f t="shared" si="9"/>
        <v>209.24</v>
      </c>
    </row>
    <row r="26" spans="1:9" x14ac:dyDescent="0.25">
      <c r="A26" s="245" t="s">
        <v>734</v>
      </c>
      <c r="B26" s="246">
        <v>1</v>
      </c>
      <c r="C26" s="246">
        <f t="shared" si="7"/>
        <v>192</v>
      </c>
      <c r="D26" s="246">
        <v>184</v>
      </c>
      <c r="E26" s="246">
        <v>8</v>
      </c>
      <c r="F26" s="247">
        <v>7.6932</v>
      </c>
      <c r="G26" s="247">
        <f t="shared" si="8"/>
        <v>7.6932</v>
      </c>
      <c r="H26" s="248">
        <f t="shared" si="4"/>
        <v>123.09</v>
      </c>
      <c r="I26" s="248">
        <f t="shared" si="9"/>
        <v>152.13</v>
      </c>
    </row>
    <row r="27" spans="1:9" x14ac:dyDescent="0.25">
      <c r="A27" s="245" t="s">
        <v>662</v>
      </c>
      <c r="B27" s="246">
        <v>1</v>
      </c>
      <c r="C27" s="246">
        <f t="shared" si="7"/>
        <v>200</v>
      </c>
      <c r="D27" s="246">
        <v>184</v>
      </c>
      <c r="E27" s="246">
        <v>16</v>
      </c>
      <c r="F27" s="247">
        <v>7.0541</v>
      </c>
      <c r="G27" s="247">
        <f t="shared" si="8"/>
        <v>7.0541</v>
      </c>
      <c r="H27" s="248">
        <f t="shared" si="4"/>
        <v>225.73</v>
      </c>
      <c r="I27" s="248">
        <f t="shared" si="9"/>
        <v>278.98</v>
      </c>
    </row>
    <row r="28" spans="1:9" x14ac:dyDescent="0.25">
      <c r="A28" s="245" t="s">
        <v>662</v>
      </c>
      <c r="B28" s="246">
        <v>1</v>
      </c>
      <c r="C28" s="246">
        <f t="shared" si="7"/>
        <v>116</v>
      </c>
      <c r="D28" s="246">
        <v>104</v>
      </c>
      <c r="E28" s="246">
        <v>12</v>
      </c>
      <c r="F28" s="247">
        <v>7.0541</v>
      </c>
      <c r="G28" s="247">
        <f t="shared" si="8"/>
        <v>7.0541</v>
      </c>
      <c r="H28" s="248">
        <f t="shared" si="4"/>
        <v>169.3</v>
      </c>
      <c r="I28" s="248">
        <f t="shared" si="9"/>
        <v>209.24</v>
      </c>
    </row>
    <row r="29" spans="1:9" x14ac:dyDescent="0.25">
      <c r="A29" s="245" t="s">
        <v>662</v>
      </c>
      <c r="B29" s="246">
        <v>1</v>
      </c>
      <c r="C29" s="246">
        <f t="shared" si="7"/>
        <v>172</v>
      </c>
      <c r="D29" s="246">
        <v>160</v>
      </c>
      <c r="E29" s="246">
        <v>12</v>
      </c>
      <c r="F29" s="247">
        <v>7.0541</v>
      </c>
      <c r="G29" s="247">
        <f t="shared" si="8"/>
        <v>7.0541</v>
      </c>
      <c r="H29" s="248">
        <f t="shared" si="4"/>
        <v>169.3</v>
      </c>
      <c r="I29" s="248">
        <f t="shared" si="9"/>
        <v>209.24</v>
      </c>
    </row>
    <row r="30" spans="1:9" x14ac:dyDescent="0.25">
      <c r="A30" s="245" t="s">
        <v>35</v>
      </c>
      <c r="B30" s="246">
        <v>1</v>
      </c>
      <c r="C30" s="246">
        <f t="shared" si="7"/>
        <v>196</v>
      </c>
      <c r="D30" s="246">
        <v>184</v>
      </c>
      <c r="E30" s="246">
        <v>12</v>
      </c>
      <c r="F30" s="247">
        <v>5.9848999999999997</v>
      </c>
      <c r="G30" s="247">
        <f t="shared" si="8"/>
        <v>5.9848999999999997</v>
      </c>
      <c r="H30" s="248">
        <f t="shared" si="4"/>
        <v>143.63999999999999</v>
      </c>
      <c r="I30" s="248">
        <f t="shared" si="9"/>
        <v>177.52</v>
      </c>
    </row>
    <row r="31" spans="1:9" x14ac:dyDescent="0.25">
      <c r="A31" s="245" t="s">
        <v>662</v>
      </c>
      <c r="B31" s="246">
        <v>1</v>
      </c>
      <c r="C31" s="246">
        <f t="shared" si="7"/>
        <v>187</v>
      </c>
      <c r="D31" s="246">
        <v>184</v>
      </c>
      <c r="E31" s="246">
        <v>3</v>
      </c>
      <c r="F31" s="247">
        <v>7.0541</v>
      </c>
      <c r="G31" s="247">
        <f t="shared" si="8"/>
        <v>7.0541</v>
      </c>
      <c r="H31" s="248">
        <f t="shared" si="4"/>
        <v>42.32</v>
      </c>
      <c r="I31" s="248">
        <f t="shared" si="9"/>
        <v>52.3</v>
      </c>
    </row>
    <row r="32" spans="1:9" ht="36" customHeight="1" x14ac:dyDescent="0.25">
      <c r="A32" s="277" t="s">
        <v>19</v>
      </c>
      <c r="B32" s="282">
        <f>SUM(B33:B37)</f>
        <v>5</v>
      </c>
      <c r="C32" s="282"/>
      <c r="D32" s="282"/>
      <c r="E32" s="282">
        <f t="shared" ref="E32:I32" si="10">SUM(E33:E37)</f>
        <v>45</v>
      </c>
      <c r="F32" s="282"/>
      <c r="G32" s="282"/>
      <c r="H32" s="283">
        <f t="shared" si="10"/>
        <v>444.94999999999993</v>
      </c>
      <c r="I32" s="283">
        <f t="shared" si="10"/>
        <v>549.91</v>
      </c>
    </row>
    <row r="33" spans="1:9" x14ac:dyDescent="0.25">
      <c r="A33" s="245" t="s">
        <v>682</v>
      </c>
      <c r="B33" s="246">
        <v>1</v>
      </c>
      <c r="C33" s="246">
        <f t="shared" ref="C33:C37" si="11">D33+E33</f>
        <v>197</v>
      </c>
      <c r="D33" s="246">
        <v>184</v>
      </c>
      <c r="E33" s="246">
        <v>13</v>
      </c>
      <c r="F33" s="247">
        <v>3.7690000000000001</v>
      </c>
      <c r="G33" s="247">
        <f t="shared" ref="G33:G37" si="12">F33</f>
        <v>3.7690000000000001</v>
      </c>
      <c r="H33" s="248">
        <f t="shared" si="4"/>
        <v>97.99</v>
      </c>
      <c r="I33" s="248">
        <f t="shared" ref="I33:I37" si="13">ROUND((H33*0.2359)+H33,2)</f>
        <v>121.11</v>
      </c>
    </row>
    <row r="34" spans="1:9" x14ac:dyDescent="0.25">
      <c r="A34" s="245" t="s">
        <v>747</v>
      </c>
      <c r="B34" s="246">
        <v>1</v>
      </c>
      <c r="C34" s="246">
        <f t="shared" si="11"/>
        <v>192</v>
      </c>
      <c r="D34" s="246">
        <v>184</v>
      </c>
      <c r="E34" s="246">
        <v>8</v>
      </c>
      <c r="F34" s="247">
        <v>5.0326000000000004</v>
      </c>
      <c r="G34" s="247">
        <f t="shared" si="12"/>
        <v>5.0326000000000004</v>
      </c>
      <c r="H34" s="248">
        <f t="shared" si="4"/>
        <v>80.52</v>
      </c>
      <c r="I34" s="248">
        <f t="shared" si="13"/>
        <v>99.51</v>
      </c>
    </row>
    <row r="35" spans="1:9" x14ac:dyDescent="0.25">
      <c r="A35" s="245" t="s">
        <v>747</v>
      </c>
      <c r="B35" s="246">
        <v>1</v>
      </c>
      <c r="C35" s="246">
        <f t="shared" si="11"/>
        <v>160</v>
      </c>
      <c r="D35" s="246">
        <v>152</v>
      </c>
      <c r="E35" s="246">
        <v>8</v>
      </c>
      <c r="F35" s="247">
        <v>5.0326000000000004</v>
      </c>
      <c r="G35" s="247">
        <f t="shared" si="12"/>
        <v>5.0326000000000004</v>
      </c>
      <c r="H35" s="248">
        <f t="shared" si="4"/>
        <v>80.52</v>
      </c>
      <c r="I35" s="248">
        <f t="shared" si="13"/>
        <v>99.51</v>
      </c>
    </row>
    <row r="36" spans="1:9" x14ac:dyDescent="0.25">
      <c r="A36" s="245" t="s">
        <v>747</v>
      </c>
      <c r="B36" s="246">
        <v>1</v>
      </c>
      <c r="C36" s="246">
        <f t="shared" si="11"/>
        <v>184</v>
      </c>
      <c r="D36" s="246">
        <v>176</v>
      </c>
      <c r="E36" s="246">
        <v>8</v>
      </c>
      <c r="F36" s="247">
        <v>5.8098000000000001</v>
      </c>
      <c r="G36" s="247">
        <f t="shared" si="12"/>
        <v>5.8098000000000001</v>
      </c>
      <c r="H36" s="248">
        <f t="shared" si="4"/>
        <v>92.96</v>
      </c>
      <c r="I36" s="248">
        <f t="shared" si="13"/>
        <v>114.89</v>
      </c>
    </row>
    <row r="37" spans="1:9" x14ac:dyDescent="0.25">
      <c r="A37" s="245" t="s">
        <v>747</v>
      </c>
      <c r="B37" s="246">
        <v>1</v>
      </c>
      <c r="C37" s="246">
        <f t="shared" si="11"/>
        <v>144</v>
      </c>
      <c r="D37" s="246">
        <v>136</v>
      </c>
      <c r="E37" s="246">
        <v>8</v>
      </c>
      <c r="F37" s="247">
        <v>5.8098000000000001</v>
      </c>
      <c r="G37" s="247">
        <f t="shared" si="12"/>
        <v>5.8098000000000001</v>
      </c>
      <c r="H37" s="248">
        <f t="shared" si="4"/>
        <v>92.96</v>
      </c>
      <c r="I37" s="248">
        <f t="shared" si="13"/>
        <v>114.89</v>
      </c>
    </row>
    <row r="38" spans="1:9" x14ac:dyDescent="0.25">
      <c r="A38" s="252" t="s">
        <v>1</v>
      </c>
      <c r="B38" s="253"/>
      <c r="C38" s="253"/>
      <c r="D38" s="253"/>
      <c r="E38" s="253"/>
      <c r="F38" s="253"/>
      <c r="G38" s="253"/>
      <c r="H38" s="253"/>
      <c r="I38" s="253"/>
    </row>
    <row r="39" spans="1:9" ht="36" customHeight="1" x14ac:dyDescent="0.25">
      <c r="A39" s="550" t="s">
        <v>85</v>
      </c>
      <c r="B39" s="550"/>
      <c r="C39" s="550"/>
      <c r="D39" s="550"/>
      <c r="E39" s="550"/>
      <c r="F39" s="550"/>
      <c r="G39" s="550"/>
      <c r="H39" s="550"/>
      <c r="I39" s="550"/>
    </row>
    <row r="40" spans="1:9" ht="18" customHeight="1" x14ac:dyDescent="0.25">
      <c r="A40" s="253" t="s">
        <v>3</v>
      </c>
      <c r="B40" s="250"/>
      <c r="C40" s="250"/>
      <c r="D40" s="253"/>
      <c r="E40" s="253"/>
      <c r="F40" s="253"/>
      <c r="G40" s="253"/>
      <c r="H40" s="253"/>
      <c r="I40" s="253"/>
    </row>
    <row r="41" spans="1:9" ht="18" customHeight="1" x14ac:dyDescent="0.25">
      <c r="A41" s="253"/>
      <c r="B41" s="253"/>
      <c r="C41" s="253"/>
      <c r="D41" s="253"/>
      <c r="E41" s="253"/>
      <c r="F41" s="253"/>
      <c r="G41" s="253"/>
      <c r="H41" s="253"/>
      <c r="I41" s="253"/>
    </row>
    <row r="42" spans="1:9" ht="18" customHeight="1" x14ac:dyDescent="0.25">
      <c r="A42" s="550" t="s">
        <v>86</v>
      </c>
      <c r="B42" s="550"/>
      <c r="C42" s="550"/>
      <c r="D42" s="550"/>
      <c r="E42" s="550"/>
      <c r="F42" s="550"/>
      <c r="G42" s="550"/>
      <c r="H42" s="550"/>
      <c r="I42" s="550"/>
    </row>
    <row r="43" spans="1:9" ht="18" customHeight="1" x14ac:dyDescent="0.25">
      <c r="A43" s="253"/>
      <c r="B43" s="253"/>
      <c r="C43" s="253"/>
      <c r="D43" s="253"/>
      <c r="E43" s="253"/>
      <c r="F43" s="253"/>
      <c r="G43" s="253"/>
      <c r="H43" s="253"/>
      <c r="I43" s="253"/>
    </row>
    <row r="44" spans="1:9" s="281" customFormat="1" x14ac:dyDescent="0.25">
      <c r="A44" s="546" t="s">
        <v>15</v>
      </c>
      <c r="B44" s="546"/>
      <c r="C44" s="546"/>
      <c r="D44" s="546"/>
      <c r="E44" s="546"/>
      <c r="F44" s="546"/>
      <c r="G44" s="546"/>
      <c r="H44" s="546"/>
      <c r="I44" s="546"/>
    </row>
    <row r="45" spans="1:9" s="281" customFormat="1" x14ac:dyDescent="0.25">
      <c r="A45" s="546" t="s">
        <v>5</v>
      </c>
      <c r="B45" s="546"/>
      <c r="C45" s="546"/>
      <c r="D45" s="546"/>
      <c r="E45" s="546"/>
      <c r="F45" s="546"/>
      <c r="G45" s="546"/>
      <c r="H45" s="546"/>
      <c r="I45" s="546"/>
    </row>
    <row r="46" spans="1:9" s="281" customFormat="1" x14ac:dyDescent="0.25">
      <c r="A46" s="546" t="s">
        <v>7</v>
      </c>
      <c r="B46" s="546"/>
      <c r="C46" s="546"/>
      <c r="D46" s="546"/>
      <c r="E46" s="546"/>
      <c r="F46" s="546"/>
      <c r="G46" s="546"/>
      <c r="H46" s="546"/>
      <c r="I46" s="546"/>
    </row>
    <row r="47" spans="1:9" x14ac:dyDescent="0.25">
      <c r="A47" s="254"/>
      <c r="B47" s="254"/>
      <c r="C47" s="254"/>
      <c r="D47" s="254"/>
      <c r="E47" s="254"/>
      <c r="F47" s="254"/>
      <c r="G47" s="254"/>
      <c r="H47" s="254"/>
      <c r="I47" s="254"/>
    </row>
    <row r="48" spans="1:9" x14ac:dyDescent="0.25">
      <c r="A48" s="250"/>
      <c r="B48" s="250"/>
      <c r="C48" s="250"/>
      <c r="D48" s="250"/>
      <c r="E48" s="250"/>
      <c r="F48" s="250"/>
      <c r="G48" s="250"/>
      <c r="H48" s="250"/>
      <c r="I48" s="250"/>
    </row>
  </sheetData>
  <mergeCells count="17">
    <mergeCell ref="H1:I1"/>
    <mergeCell ref="A2:I2"/>
    <mergeCell ref="A7:A9"/>
    <mergeCell ref="B7:B9"/>
    <mergeCell ref="C7:E7"/>
    <mergeCell ref="F7:F9"/>
    <mergeCell ref="G7:G9"/>
    <mergeCell ref="H7:H9"/>
    <mergeCell ref="I7:I9"/>
    <mergeCell ref="C8:C9"/>
    <mergeCell ref="A45:I45"/>
    <mergeCell ref="A46:I46"/>
    <mergeCell ref="D8:D9"/>
    <mergeCell ref="E8:E9"/>
    <mergeCell ref="A39:I39"/>
    <mergeCell ref="A42:I42"/>
    <mergeCell ref="A44:I44"/>
  </mergeCells>
  <pageMargins left="0.31496062992125984" right="0.31496062992125984" top="0.55118110236220474" bottom="0.35433070866141736" header="0.31496062992125984" footer="0.31496062992125984"/>
  <pageSetup paperSize="9" scale="3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7" tint="0.59999389629810485"/>
  </sheetPr>
  <dimension ref="A1:M623"/>
  <sheetViews>
    <sheetView zoomScale="86" zoomScaleNormal="86" workbookViewId="0">
      <selection activeCell="A2" sqref="A2:I2"/>
    </sheetView>
  </sheetViews>
  <sheetFormatPr defaultColWidth="9.140625" defaultRowHeight="15.75" x14ac:dyDescent="0.25"/>
  <cols>
    <col min="1" max="1" width="51.28515625" style="159" customWidth="1"/>
    <col min="2" max="2" width="15.28515625" style="160" customWidth="1"/>
    <col min="3" max="3" width="14.5703125" style="159" customWidth="1"/>
    <col min="4" max="4" width="14.7109375" style="159" customWidth="1"/>
    <col min="5" max="5" width="18.42578125" style="159" customWidth="1"/>
    <col min="6" max="6" width="13.85546875" style="159" customWidth="1"/>
    <col min="7" max="7" width="14.7109375" style="159" customWidth="1"/>
    <col min="8" max="8" width="24.5703125" style="159" customWidth="1"/>
    <col min="9" max="9" width="21.42578125" style="159" customWidth="1"/>
    <col min="10" max="10" width="9.140625" style="161"/>
    <col min="11" max="11" width="17" style="159" customWidth="1"/>
    <col min="12" max="12" width="9.140625" style="159"/>
    <col min="13" max="13" width="13.140625" style="159" customWidth="1"/>
    <col min="14" max="16384" width="9.140625" style="159"/>
  </cols>
  <sheetData>
    <row r="1" spans="1:13" x14ac:dyDescent="0.25">
      <c r="H1" s="556" t="s">
        <v>898</v>
      </c>
      <c r="I1" s="556"/>
    </row>
    <row r="2" spans="1:13" s="163" customFormat="1" x14ac:dyDescent="0.25">
      <c r="A2" s="557" t="s">
        <v>13</v>
      </c>
      <c r="B2" s="557"/>
      <c r="C2" s="557"/>
      <c r="D2" s="557"/>
      <c r="E2" s="557"/>
      <c r="F2" s="557"/>
      <c r="G2" s="557"/>
      <c r="H2" s="557"/>
      <c r="I2" s="557"/>
      <c r="J2" s="162"/>
    </row>
    <row r="4" spans="1:13" x14ac:dyDescent="0.25">
      <c r="A4" s="159" t="s">
        <v>832</v>
      </c>
    </row>
    <row r="5" spans="1:13" x14ac:dyDescent="0.25">
      <c r="A5" s="159" t="s">
        <v>889</v>
      </c>
    </row>
    <row r="6" spans="1:13" x14ac:dyDescent="0.25">
      <c r="E6" s="164"/>
      <c r="H6" s="165"/>
    </row>
    <row r="7" spans="1:13" ht="39" customHeight="1" x14ac:dyDescent="0.25">
      <c r="A7" s="558"/>
      <c r="B7" s="558" t="s">
        <v>6</v>
      </c>
      <c r="C7" s="559" t="s">
        <v>8</v>
      </c>
      <c r="D7" s="559"/>
      <c r="E7" s="559"/>
      <c r="F7" s="559" t="s">
        <v>4</v>
      </c>
      <c r="G7" s="559" t="s">
        <v>436</v>
      </c>
      <c r="H7" s="560" t="s">
        <v>9</v>
      </c>
      <c r="I7" s="561" t="s">
        <v>2</v>
      </c>
    </row>
    <row r="8" spans="1:13" x14ac:dyDescent="0.25">
      <c r="A8" s="558"/>
      <c r="B8" s="558"/>
      <c r="C8" s="562" t="s">
        <v>14</v>
      </c>
      <c r="D8" s="562" t="s">
        <v>437</v>
      </c>
      <c r="E8" s="559" t="s">
        <v>10</v>
      </c>
      <c r="F8" s="559"/>
      <c r="G8" s="559"/>
      <c r="H8" s="560"/>
      <c r="I8" s="561"/>
    </row>
    <row r="9" spans="1:13" ht="63" customHeight="1" x14ac:dyDescent="0.25">
      <c r="A9" s="558"/>
      <c r="B9" s="558"/>
      <c r="C9" s="563"/>
      <c r="D9" s="563"/>
      <c r="E9" s="559"/>
      <c r="F9" s="559"/>
      <c r="G9" s="559"/>
      <c r="H9" s="560"/>
      <c r="I9" s="561"/>
    </row>
    <row r="10" spans="1:13" x14ac:dyDescent="0.25">
      <c r="A10" s="166">
        <v>1</v>
      </c>
      <c r="B10" s="166"/>
      <c r="C10" s="166" t="s">
        <v>81</v>
      </c>
      <c r="D10" s="166">
        <v>8</v>
      </c>
      <c r="E10" s="166">
        <v>9</v>
      </c>
      <c r="F10" s="166">
        <v>11</v>
      </c>
      <c r="G10" s="166">
        <v>12</v>
      </c>
      <c r="H10" s="166">
        <v>13</v>
      </c>
      <c r="I10" s="166" t="s">
        <v>82</v>
      </c>
    </row>
    <row r="11" spans="1:13" s="163" customFormat="1" x14ac:dyDescent="0.25">
      <c r="A11" s="167" t="s">
        <v>0</v>
      </c>
      <c r="B11" s="168">
        <f>B12+B94+B139+B157+B162+B166+B221+B234+B276+B325+B348+B374+B405+B434+B444+B448+B474+B485+B518+B536+B544+B567+B584+B587+B599+B363</f>
        <v>533</v>
      </c>
      <c r="C11" s="169"/>
      <c r="D11" s="169"/>
      <c r="E11" s="169">
        <f>E12+E94+E139+E157+E162+E166+E221+E234+E276+E325+E348+E374+E405+E434+E444+E448+E474+E485+E518+E536+E544+E567+E584+E587+E599+E363</f>
        <v>18655.099999999999</v>
      </c>
      <c r="F11" s="169"/>
      <c r="G11" s="169"/>
      <c r="H11" s="169">
        <f>H12+H94+H139+H157+H162+H166+H221+H234+H276+H325+H348+H374+H405+H434+H444+H448+H474+H485+H518+H536+H544+H567+H584+H587+H599+H363</f>
        <v>245921.87</v>
      </c>
      <c r="I11" s="169">
        <f>I12+I94+I139+I157+I162+I166+I221+I234+I276+I325+I348+I374+I405+I434+I444+I448+I474+I485+I518+I536+I544+I567+I584+I587+I599+I363</f>
        <v>303934.95999999996</v>
      </c>
      <c r="J11" s="162"/>
    </row>
    <row r="12" spans="1:13" s="163" customFormat="1" x14ac:dyDescent="0.25">
      <c r="A12" s="170" t="s">
        <v>438</v>
      </c>
      <c r="B12" s="285">
        <f>B13+B42+B79</f>
        <v>78</v>
      </c>
      <c r="C12" s="286"/>
      <c r="D12" s="286"/>
      <c r="E12" s="286">
        <f>E13+E42+E79</f>
        <v>4878.1000000000004</v>
      </c>
      <c r="F12" s="286"/>
      <c r="G12" s="286"/>
      <c r="H12" s="286">
        <f>H13+H42+H79</f>
        <v>74109.429999999993</v>
      </c>
      <c r="I12" s="286">
        <f>I13+I42+I79</f>
        <v>91591.84</v>
      </c>
      <c r="J12" s="162"/>
    </row>
    <row r="13" spans="1:13" s="163" customFormat="1" ht="31.5" x14ac:dyDescent="0.25">
      <c r="A13" s="284" t="s">
        <v>16</v>
      </c>
      <c r="B13" s="172">
        <f>SUM(B14:B41)</f>
        <v>28</v>
      </c>
      <c r="C13" s="173"/>
      <c r="D13" s="173"/>
      <c r="E13" s="173">
        <f>SUM(E14:E41)</f>
        <v>2350.1</v>
      </c>
      <c r="F13" s="173"/>
      <c r="G13" s="173"/>
      <c r="H13" s="173">
        <f>SUM(H14:H41)</f>
        <v>46949.97</v>
      </c>
      <c r="I13" s="173">
        <f>SUM(I14:I41)</f>
        <v>58025.47</v>
      </c>
      <c r="J13" s="162"/>
    </row>
    <row r="14" spans="1:13" s="163" customFormat="1" x14ac:dyDescent="0.25">
      <c r="A14" s="174" t="s">
        <v>439</v>
      </c>
      <c r="B14" s="175">
        <v>1</v>
      </c>
      <c r="C14" s="176">
        <f>D14+E14</f>
        <v>208</v>
      </c>
      <c r="D14" s="177">
        <v>136</v>
      </c>
      <c r="E14" s="177">
        <v>72</v>
      </c>
      <c r="F14" s="178">
        <v>1340.348</v>
      </c>
      <c r="G14" s="504">
        <f>F14/D14</f>
        <v>9.8554999999999993</v>
      </c>
      <c r="H14" s="505">
        <f>ROUND(E14*G14*2,2)</f>
        <v>1419.19</v>
      </c>
      <c r="I14" s="505">
        <f>ROUND(H14*1.2359,2)</f>
        <v>1753.98</v>
      </c>
      <c r="J14" s="162"/>
      <c r="K14" s="179"/>
      <c r="M14" s="179"/>
    </row>
    <row r="15" spans="1:13" s="163" customFormat="1" x14ac:dyDescent="0.25">
      <c r="A15" s="174" t="s">
        <v>439</v>
      </c>
      <c r="B15" s="175">
        <v>1</v>
      </c>
      <c r="C15" s="176">
        <f t="shared" ref="C15:C41" si="0">D15+E15</f>
        <v>224</v>
      </c>
      <c r="D15" s="177">
        <v>160</v>
      </c>
      <c r="E15" s="177">
        <v>64</v>
      </c>
      <c r="F15" s="178">
        <v>1576.88</v>
      </c>
      <c r="G15" s="504">
        <f t="shared" ref="G15:G81" si="1">F15/D15</f>
        <v>9.855500000000001</v>
      </c>
      <c r="H15" s="505">
        <f t="shared" ref="H15:H41" si="2">ROUND(E15*G15*2,2)</f>
        <v>1261.5</v>
      </c>
      <c r="I15" s="505">
        <f t="shared" ref="I15:I41" si="3">ROUND(H15*1.2359,2)</f>
        <v>1559.09</v>
      </c>
      <c r="J15" s="162"/>
    </row>
    <row r="16" spans="1:13" s="163" customFormat="1" x14ac:dyDescent="0.25">
      <c r="A16" s="174" t="s">
        <v>439</v>
      </c>
      <c r="B16" s="175">
        <v>1</v>
      </c>
      <c r="C16" s="176">
        <f t="shared" si="0"/>
        <v>256</v>
      </c>
      <c r="D16" s="177">
        <v>160</v>
      </c>
      <c r="E16" s="177">
        <v>96</v>
      </c>
      <c r="F16" s="178">
        <v>1576.88</v>
      </c>
      <c r="G16" s="504">
        <f t="shared" si="1"/>
        <v>9.855500000000001</v>
      </c>
      <c r="H16" s="505">
        <f t="shared" si="2"/>
        <v>1892.26</v>
      </c>
      <c r="I16" s="505">
        <f t="shared" si="3"/>
        <v>2338.64</v>
      </c>
      <c r="J16" s="162"/>
    </row>
    <row r="17" spans="1:10" s="163" customFormat="1" x14ac:dyDescent="0.25">
      <c r="A17" s="174" t="s">
        <v>439</v>
      </c>
      <c r="B17" s="175">
        <v>1</v>
      </c>
      <c r="C17" s="176">
        <f t="shared" si="0"/>
        <v>200</v>
      </c>
      <c r="D17" s="177">
        <v>120</v>
      </c>
      <c r="E17" s="177">
        <v>80</v>
      </c>
      <c r="F17" s="178">
        <v>1182.6600000000001</v>
      </c>
      <c r="G17" s="504">
        <f t="shared" si="1"/>
        <v>9.855500000000001</v>
      </c>
      <c r="H17" s="505">
        <f t="shared" si="2"/>
        <v>1576.88</v>
      </c>
      <c r="I17" s="505">
        <f t="shared" si="3"/>
        <v>1948.87</v>
      </c>
      <c r="J17" s="162"/>
    </row>
    <row r="18" spans="1:10" s="163" customFormat="1" x14ac:dyDescent="0.25">
      <c r="A18" s="174" t="s">
        <v>439</v>
      </c>
      <c r="B18" s="175">
        <v>1</v>
      </c>
      <c r="C18" s="176">
        <f t="shared" si="0"/>
        <v>202</v>
      </c>
      <c r="D18" s="177">
        <v>160</v>
      </c>
      <c r="E18" s="177">
        <v>42</v>
      </c>
      <c r="F18" s="178">
        <v>1576.88</v>
      </c>
      <c r="G18" s="504">
        <f t="shared" si="1"/>
        <v>9.855500000000001</v>
      </c>
      <c r="H18" s="505">
        <f t="shared" si="2"/>
        <v>827.86</v>
      </c>
      <c r="I18" s="505">
        <f t="shared" si="3"/>
        <v>1023.15</v>
      </c>
      <c r="J18" s="162"/>
    </row>
    <row r="19" spans="1:10" s="163" customFormat="1" x14ac:dyDescent="0.25">
      <c r="A19" s="174" t="s">
        <v>62</v>
      </c>
      <c r="B19" s="175">
        <v>1</v>
      </c>
      <c r="C19" s="176">
        <f t="shared" si="0"/>
        <v>240</v>
      </c>
      <c r="D19" s="180">
        <v>128</v>
      </c>
      <c r="E19" s="180">
        <v>112</v>
      </c>
      <c r="F19" s="181">
        <v>1261.5</v>
      </c>
      <c r="G19" s="504">
        <f t="shared" si="1"/>
        <v>9.85546875</v>
      </c>
      <c r="H19" s="505">
        <f t="shared" si="2"/>
        <v>2207.63</v>
      </c>
      <c r="I19" s="505">
        <f t="shared" si="3"/>
        <v>2728.41</v>
      </c>
      <c r="J19" s="162"/>
    </row>
    <row r="20" spans="1:10" s="163" customFormat="1" x14ac:dyDescent="0.25">
      <c r="A20" s="182" t="s">
        <v>440</v>
      </c>
      <c r="B20" s="175">
        <v>1</v>
      </c>
      <c r="C20" s="176">
        <f t="shared" si="0"/>
        <v>256</v>
      </c>
      <c r="D20" s="180">
        <v>160</v>
      </c>
      <c r="E20" s="180">
        <v>96</v>
      </c>
      <c r="F20" s="181">
        <v>1576.88</v>
      </c>
      <c r="G20" s="504">
        <f t="shared" si="1"/>
        <v>9.855500000000001</v>
      </c>
      <c r="H20" s="505">
        <f t="shared" si="2"/>
        <v>1892.26</v>
      </c>
      <c r="I20" s="505">
        <f t="shared" si="3"/>
        <v>2338.64</v>
      </c>
      <c r="J20" s="162"/>
    </row>
    <row r="21" spans="1:10" s="163" customFormat="1" x14ac:dyDescent="0.25">
      <c r="A21" s="182" t="s">
        <v>440</v>
      </c>
      <c r="B21" s="175">
        <v>1</v>
      </c>
      <c r="C21" s="176">
        <f t="shared" si="0"/>
        <v>136</v>
      </c>
      <c r="D21" s="180">
        <v>96</v>
      </c>
      <c r="E21" s="180">
        <v>40</v>
      </c>
      <c r="F21" s="181">
        <v>946.13</v>
      </c>
      <c r="G21" s="504">
        <f t="shared" si="1"/>
        <v>9.8555208333333333</v>
      </c>
      <c r="H21" s="505">
        <f t="shared" si="2"/>
        <v>788.44</v>
      </c>
      <c r="I21" s="505">
        <f t="shared" si="3"/>
        <v>974.43</v>
      </c>
      <c r="J21" s="162"/>
    </row>
    <row r="22" spans="1:10" s="163" customFormat="1" x14ac:dyDescent="0.25">
      <c r="A22" s="182" t="s">
        <v>441</v>
      </c>
      <c r="B22" s="175">
        <v>1</v>
      </c>
      <c r="C22" s="176">
        <f t="shared" si="0"/>
        <v>152</v>
      </c>
      <c r="D22" s="180">
        <v>120</v>
      </c>
      <c r="E22" s="180">
        <v>32</v>
      </c>
      <c r="F22" s="181">
        <v>1182.6600000000001</v>
      </c>
      <c r="G22" s="504">
        <f t="shared" si="1"/>
        <v>9.855500000000001</v>
      </c>
      <c r="H22" s="505">
        <f t="shared" si="2"/>
        <v>630.75</v>
      </c>
      <c r="I22" s="505">
        <f t="shared" si="3"/>
        <v>779.54</v>
      </c>
      <c r="J22" s="162"/>
    </row>
    <row r="23" spans="1:10" s="163" customFormat="1" x14ac:dyDescent="0.25">
      <c r="A23" s="182" t="s">
        <v>441</v>
      </c>
      <c r="B23" s="175">
        <v>1</v>
      </c>
      <c r="C23" s="176">
        <f t="shared" si="0"/>
        <v>299</v>
      </c>
      <c r="D23" s="180">
        <v>160</v>
      </c>
      <c r="E23" s="180">
        <v>139</v>
      </c>
      <c r="F23" s="181">
        <v>1576.88</v>
      </c>
      <c r="G23" s="504">
        <f t="shared" si="1"/>
        <v>9.855500000000001</v>
      </c>
      <c r="H23" s="505">
        <f t="shared" si="2"/>
        <v>2739.83</v>
      </c>
      <c r="I23" s="505">
        <f t="shared" si="3"/>
        <v>3386.16</v>
      </c>
      <c r="J23" s="162"/>
    </row>
    <row r="24" spans="1:10" s="163" customFormat="1" x14ac:dyDescent="0.25">
      <c r="A24" s="182" t="s">
        <v>441</v>
      </c>
      <c r="B24" s="175">
        <v>1</v>
      </c>
      <c r="C24" s="176">
        <f t="shared" si="0"/>
        <v>185.5</v>
      </c>
      <c r="D24" s="180">
        <v>160</v>
      </c>
      <c r="E24" s="180">
        <v>25.5</v>
      </c>
      <c r="F24" s="181">
        <v>1576.88</v>
      </c>
      <c r="G24" s="504">
        <f t="shared" si="1"/>
        <v>9.855500000000001</v>
      </c>
      <c r="H24" s="505">
        <f t="shared" si="2"/>
        <v>502.63</v>
      </c>
      <c r="I24" s="505">
        <f t="shared" si="3"/>
        <v>621.20000000000005</v>
      </c>
      <c r="J24" s="162"/>
    </row>
    <row r="25" spans="1:10" s="163" customFormat="1" x14ac:dyDescent="0.25">
      <c r="A25" s="182" t="s">
        <v>441</v>
      </c>
      <c r="B25" s="175">
        <v>1</v>
      </c>
      <c r="C25" s="176">
        <f t="shared" si="0"/>
        <v>96</v>
      </c>
      <c r="D25" s="180">
        <v>88</v>
      </c>
      <c r="E25" s="180">
        <v>8</v>
      </c>
      <c r="F25" s="181">
        <v>867.28</v>
      </c>
      <c r="G25" s="504">
        <f>F25/D25</f>
        <v>9.8554545454545455</v>
      </c>
      <c r="H25" s="505">
        <f t="shared" si="2"/>
        <v>157.69</v>
      </c>
      <c r="I25" s="505">
        <f t="shared" si="3"/>
        <v>194.89</v>
      </c>
      <c r="J25" s="162"/>
    </row>
    <row r="26" spans="1:10" s="163" customFormat="1" x14ac:dyDescent="0.25">
      <c r="A26" s="182" t="s">
        <v>442</v>
      </c>
      <c r="B26" s="175">
        <v>1</v>
      </c>
      <c r="C26" s="176">
        <f t="shared" si="0"/>
        <v>328</v>
      </c>
      <c r="D26" s="180">
        <v>160</v>
      </c>
      <c r="E26" s="180">
        <v>168</v>
      </c>
      <c r="F26" s="181">
        <v>1576.88</v>
      </c>
      <c r="G26" s="504">
        <f t="shared" si="1"/>
        <v>9.855500000000001</v>
      </c>
      <c r="H26" s="505">
        <f t="shared" si="2"/>
        <v>3311.45</v>
      </c>
      <c r="I26" s="505">
        <f t="shared" si="3"/>
        <v>4092.62</v>
      </c>
      <c r="J26" s="162"/>
    </row>
    <row r="27" spans="1:10" s="163" customFormat="1" x14ac:dyDescent="0.25">
      <c r="A27" s="182" t="s">
        <v>442</v>
      </c>
      <c r="B27" s="175">
        <v>1</v>
      </c>
      <c r="C27" s="176">
        <f t="shared" si="0"/>
        <v>304</v>
      </c>
      <c r="D27" s="180">
        <v>160</v>
      </c>
      <c r="E27" s="180">
        <v>144</v>
      </c>
      <c r="F27" s="181">
        <v>1576.88</v>
      </c>
      <c r="G27" s="504">
        <f t="shared" si="1"/>
        <v>9.855500000000001</v>
      </c>
      <c r="H27" s="505">
        <f t="shared" si="2"/>
        <v>2838.38</v>
      </c>
      <c r="I27" s="505">
        <f t="shared" si="3"/>
        <v>3507.95</v>
      </c>
      <c r="J27" s="162"/>
    </row>
    <row r="28" spans="1:10" s="163" customFormat="1" x14ac:dyDescent="0.25">
      <c r="A28" s="182" t="s">
        <v>442</v>
      </c>
      <c r="B28" s="175">
        <v>1</v>
      </c>
      <c r="C28" s="176">
        <f t="shared" si="0"/>
        <v>288</v>
      </c>
      <c r="D28" s="180">
        <v>160</v>
      </c>
      <c r="E28" s="180">
        <v>128</v>
      </c>
      <c r="F28" s="181">
        <v>1576.88</v>
      </c>
      <c r="G28" s="504">
        <f t="shared" si="1"/>
        <v>9.855500000000001</v>
      </c>
      <c r="H28" s="505">
        <f t="shared" si="2"/>
        <v>2523.0100000000002</v>
      </c>
      <c r="I28" s="505">
        <f t="shared" si="3"/>
        <v>3118.19</v>
      </c>
      <c r="J28" s="162"/>
    </row>
    <row r="29" spans="1:10" s="163" customFormat="1" x14ac:dyDescent="0.25">
      <c r="A29" s="182" t="s">
        <v>442</v>
      </c>
      <c r="B29" s="175">
        <v>1</v>
      </c>
      <c r="C29" s="176">
        <f t="shared" si="0"/>
        <v>268</v>
      </c>
      <c r="D29" s="180">
        <v>140</v>
      </c>
      <c r="E29" s="180">
        <v>128</v>
      </c>
      <c r="F29" s="181">
        <v>1673.2624999999998</v>
      </c>
      <c r="G29" s="504">
        <f t="shared" si="1"/>
        <v>11.951874999999999</v>
      </c>
      <c r="H29" s="505">
        <f t="shared" si="2"/>
        <v>3059.68</v>
      </c>
      <c r="I29" s="505">
        <f t="shared" si="3"/>
        <v>3781.46</v>
      </c>
      <c r="J29" s="162"/>
    </row>
    <row r="30" spans="1:10" s="163" customFormat="1" x14ac:dyDescent="0.25">
      <c r="A30" s="182" t="s">
        <v>443</v>
      </c>
      <c r="B30" s="175">
        <v>1</v>
      </c>
      <c r="C30" s="176">
        <f t="shared" si="0"/>
        <v>102</v>
      </c>
      <c r="D30" s="180">
        <v>70</v>
      </c>
      <c r="E30" s="180">
        <v>32</v>
      </c>
      <c r="F30" s="181">
        <v>788.83</v>
      </c>
      <c r="G30" s="504">
        <f t="shared" si="1"/>
        <v>11.269</v>
      </c>
      <c r="H30" s="505">
        <f t="shared" si="2"/>
        <v>721.22</v>
      </c>
      <c r="I30" s="505">
        <f t="shared" si="3"/>
        <v>891.36</v>
      </c>
      <c r="J30" s="162"/>
    </row>
    <row r="31" spans="1:10" s="162" customFormat="1" x14ac:dyDescent="0.25">
      <c r="A31" s="174" t="s">
        <v>444</v>
      </c>
      <c r="B31" s="175">
        <v>1</v>
      </c>
      <c r="C31" s="176">
        <f t="shared" si="0"/>
        <v>328</v>
      </c>
      <c r="D31" s="180">
        <v>160</v>
      </c>
      <c r="E31" s="180">
        <v>168</v>
      </c>
      <c r="F31" s="181">
        <v>1576.88</v>
      </c>
      <c r="G31" s="504">
        <f t="shared" si="1"/>
        <v>9.855500000000001</v>
      </c>
      <c r="H31" s="505">
        <f t="shared" si="2"/>
        <v>3311.45</v>
      </c>
      <c r="I31" s="505">
        <f t="shared" si="3"/>
        <v>4092.62</v>
      </c>
    </row>
    <row r="32" spans="1:10" s="162" customFormat="1" x14ac:dyDescent="0.25">
      <c r="A32" s="174" t="s">
        <v>444</v>
      </c>
      <c r="B32" s="175">
        <v>1</v>
      </c>
      <c r="C32" s="176">
        <f t="shared" si="0"/>
        <v>96</v>
      </c>
      <c r="D32" s="180">
        <v>80</v>
      </c>
      <c r="E32" s="180">
        <v>16</v>
      </c>
      <c r="F32" s="181">
        <v>788.44</v>
      </c>
      <c r="G32" s="504">
        <f t="shared" si="1"/>
        <v>9.855500000000001</v>
      </c>
      <c r="H32" s="505">
        <f t="shared" si="2"/>
        <v>315.38</v>
      </c>
      <c r="I32" s="505">
        <f t="shared" si="3"/>
        <v>389.78</v>
      </c>
    </row>
    <row r="33" spans="1:10" s="162" customFormat="1" x14ac:dyDescent="0.25">
      <c r="A33" s="174" t="s">
        <v>444</v>
      </c>
      <c r="B33" s="175">
        <v>1</v>
      </c>
      <c r="C33" s="176">
        <f t="shared" si="0"/>
        <v>285</v>
      </c>
      <c r="D33" s="180">
        <v>160</v>
      </c>
      <c r="E33" s="180">
        <v>125</v>
      </c>
      <c r="F33" s="181">
        <v>1576.88</v>
      </c>
      <c r="G33" s="504">
        <f t="shared" si="1"/>
        <v>9.855500000000001</v>
      </c>
      <c r="H33" s="505">
        <f t="shared" si="2"/>
        <v>2463.88</v>
      </c>
      <c r="I33" s="505">
        <f t="shared" si="3"/>
        <v>3045.11</v>
      </c>
    </row>
    <row r="34" spans="1:10" s="162" customFormat="1" x14ac:dyDescent="0.25">
      <c r="A34" s="174" t="s">
        <v>444</v>
      </c>
      <c r="B34" s="175">
        <v>1</v>
      </c>
      <c r="C34" s="176">
        <f t="shared" si="0"/>
        <v>326.60000000000002</v>
      </c>
      <c r="D34" s="180">
        <v>160</v>
      </c>
      <c r="E34" s="180">
        <v>166.6</v>
      </c>
      <c r="F34" s="181">
        <v>1576.88</v>
      </c>
      <c r="G34" s="504">
        <f t="shared" si="1"/>
        <v>9.855500000000001</v>
      </c>
      <c r="H34" s="505">
        <f t="shared" si="2"/>
        <v>3283.85</v>
      </c>
      <c r="I34" s="505">
        <f t="shared" si="3"/>
        <v>4058.51</v>
      </c>
    </row>
    <row r="35" spans="1:10" s="162" customFormat="1" x14ac:dyDescent="0.25">
      <c r="A35" s="174" t="s">
        <v>445</v>
      </c>
      <c r="B35" s="175">
        <v>1</v>
      </c>
      <c r="C35" s="176">
        <f t="shared" si="0"/>
        <v>170</v>
      </c>
      <c r="D35" s="180">
        <v>85</v>
      </c>
      <c r="E35" s="180">
        <v>85</v>
      </c>
      <c r="F35" s="181">
        <v>837.72</v>
      </c>
      <c r="G35" s="504">
        <f t="shared" si="1"/>
        <v>9.8555294117647065</v>
      </c>
      <c r="H35" s="505">
        <f t="shared" si="2"/>
        <v>1675.44</v>
      </c>
      <c r="I35" s="505">
        <f t="shared" si="3"/>
        <v>2070.6799999999998</v>
      </c>
    </row>
    <row r="36" spans="1:10" s="162" customFormat="1" x14ac:dyDescent="0.25">
      <c r="A36" s="174" t="s">
        <v>445</v>
      </c>
      <c r="B36" s="175">
        <v>1</v>
      </c>
      <c r="C36" s="176">
        <f t="shared" si="0"/>
        <v>154</v>
      </c>
      <c r="D36" s="180">
        <v>77</v>
      </c>
      <c r="E36" s="180">
        <v>77</v>
      </c>
      <c r="F36" s="181">
        <v>758.87</v>
      </c>
      <c r="G36" s="504">
        <f t="shared" si="1"/>
        <v>9.8554545454545455</v>
      </c>
      <c r="H36" s="505">
        <f t="shared" si="2"/>
        <v>1517.74</v>
      </c>
      <c r="I36" s="505">
        <f t="shared" si="3"/>
        <v>1875.77</v>
      </c>
    </row>
    <row r="37" spans="1:10" s="162" customFormat="1" x14ac:dyDescent="0.25">
      <c r="A37" s="174" t="s">
        <v>445</v>
      </c>
      <c r="B37" s="175">
        <v>1</v>
      </c>
      <c r="C37" s="176">
        <f t="shared" si="0"/>
        <v>66</v>
      </c>
      <c r="D37" s="180">
        <v>33</v>
      </c>
      <c r="E37" s="180">
        <v>33</v>
      </c>
      <c r="F37" s="181">
        <v>325.23</v>
      </c>
      <c r="G37" s="504">
        <f t="shared" si="1"/>
        <v>9.8554545454545455</v>
      </c>
      <c r="H37" s="505">
        <f t="shared" si="2"/>
        <v>650.46</v>
      </c>
      <c r="I37" s="505">
        <f t="shared" si="3"/>
        <v>803.9</v>
      </c>
    </row>
    <row r="38" spans="1:10" s="163" customFormat="1" x14ac:dyDescent="0.25">
      <c r="A38" s="182" t="s">
        <v>445</v>
      </c>
      <c r="B38" s="175">
        <v>1</v>
      </c>
      <c r="C38" s="176">
        <f t="shared" si="0"/>
        <v>226</v>
      </c>
      <c r="D38" s="180">
        <v>113</v>
      </c>
      <c r="E38" s="180">
        <v>113</v>
      </c>
      <c r="F38" s="181">
        <v>1113.67</v>
      </c>
      <c r="G38" s="504">
        <f t="shared" si="1"/>
        <v>9.8554867256637166</v>
      </c>
      <c r="H38" s="505">
        <f t="shared" si="2"/>
        <v>2227.34</v>
      </c>
      <c r="I38" s="505">
        <f t="shared" si="3"/>
        <v>2752.77</v>
      </c>
      <c r="J38" s="162"/>
    </row>
    <row r="39" spans="1:10" s="163" customFormat="1" x14ac:dyDescent="0.25">
      <c r="A39" s="182" t="s">
        <v>445</v>
      </c>
      <c r="B39" s="175">
        <v>1</v>
      </c>
      <c r="C39" s="176">
        <f t="shared" si="0"/>
        <v>6</v>
      </c>
      <c r="D39" s="180">
        <v>3</v>
      </c>
      <c r="E39" s="180">
        <v>3</v>
      </c>
      <c r="F39" s="181">
        <v>29.57</v>
      </c>
      <c r="G39" s="504">
        <f t="shared" si="1"/>
        <v>9.8566666666666674</v>
      </c>
      <c r="H39" s="505">
        <f t="shared" si="2"/>
        <v>59.14</v>
      </c>
      <c r="I39" s="505">
        <f t="shared" si="3"/>
        <v>73.09</v>
      </c>
      <c r="J39" s="162"/>
    </row>
    <row r="40" spans="1:10" s="163" customFormat="1" x14ac:dyDescent="0.25">
      <c r="A40" s="182" t="s">
        <v>445</v>
      </c>
      <c r="B40" s="175">
        <v>1</v>
      </c>
      <c r="C40" s="176">
        <f t="shared" si="0"/>
        <v>170</v>
      </c>
      <c r="D40" s="180">
        <v>85</v>
      </c>
      <c r="E40" s="180">
        <v>85</v>
      </c>
      <c r="F40" s="181">
        <v>837.72</v>
      </c>
      <c r="G40" s="504">
        <f t="shared" si="1"/>
        <v>9.8555294117647065</v>
      </c>
      <c r="H40" s="505">
        <f t="shared" si="2"/>
        <v>1675.44</v>
      </c>
      <c r="I40" s="505">
        <f t="shared" si="3"/>
        <v>2070.6799999999998</v>
      </c>
      <c r="J40" s="162"/>
    </row>
    <row r="41" spans="1:10" s="163" customFormat="1" x14ac:dyDescent="0.25">
      <c r="A41" s="182" t="s">
        <v>446</v>
      </c>
      <c r="B41" s="175">
        <v>1</v>
      </c>
      <c r="C41" s="176">
        <f t="shared" si="0"/>
        <v>208</v>
      </c>
      <c r="D41" s="180">
        <v>136</v>
      </c>
      <c r="E41" s="180">
        <v>72</v>
      </c>
      <c r="F41" s="181">
        <v>1340.35</v>
      </c>
      <c r="G41" s="504">
        <f t="shared" si="1"/>
        <v>9.8555147058823529</v>
      </c>
      <c r="H41" s="505">
        <f t="shared" si="2"/>
        <v>1419.19</v>
      </c>
      <c r="I41" s="505">
        <f t="shared" si="3"/>
        <v>1753.98</v>
      </c>
      <c r="J41" s="162"/>
    </row>
    <row r="42" spans="1:10" s="163" customFormat="1" ht="47.25" x14ac:dyDescent="0.25">
      <c r="A42" s="284" t="s">
        <v>17</v>
      </c>
      <c r="B42" s="172">
        <f>SUM(B43:B78)</f>
        <v>36</v>
      </c>
      <c r="C42" s="173"/>
      <c r="D42" s="173"/>
      <c r="E42" s="173">
        <f>SUM(E43:E78)</f>
        <v>1802</v>
      </c>
      <c r="F42" s="173"/>
      <c r="G42" s="291"/>
      <c r="H42" s="291">
        <f>SUM(H43:H78)</f>
        <v>20871.78</v>
      </c>
      <c r="I42" s="291">
        <f>SUM(I43:I78)</f>
        <v>25795.429999999997</v>
      </c>
      <c r="J42" s="162"/>
    </row>
    <row r="43" spans="1:10" s="163" customFormat="1" x14ac:dyDescent="0.25">
      <c r="A43" s="182" t="s">
        <v>447</v>
      </c>
      <c r="B43" s="183">
        <v>1</v>
      </c>
      <c r="C43" s="184">
        <f>D43+E43</f>
        <v>136</v>
      </c>
      <c r="D43" s="177">
        <v>112</v>
      </c>
      <c r="E43" s="177">
        <v>24</v>
      </c>
      <c r="F43" s="178">
        <v>658.94</v>
      </c>
      <c r="G43" s="504">
        <f t="shared" si="1"/>
        <v>5.8833928571428578</v>
      </c>
      <c r="H43" s="505">
        <f t="shared" ref="H43:H78" si="4">ROUND(E43*G43*2,2)</f>
        <v>282.39999999999998</v>
      </c>
      <c r="I43" s="505">
        <f t="shared" ref="I43:I78" si="5">ROUND(H43*1.2359,2)</f>
        <v>349.02</v>
      </c>
      <c r="J43" s="162"/>
    </row>
    <row r="44" spans="1:10" s="163" customFormat="1" x14ac:dyDescent="0.25">
      <c r="A44" s="182" t="s">
        <v>447</v>
      </c>
      <c r="B44" s="183">
        <v>1</v>
      </c>
      <c r="C44" s="184">
        <f t="shared" ref="C44:C78" si="6">D44+E44</f>
        <v>284</v>
      </c>
      <c r="D44" s="177">
        <v>160</v>
      </c>
      <c r="E44" s="177">
        <v>124</v>
      </c>
      <c r="F44" s="178">
        <v>941.34</v>
      </c>
      <c r="G44" s="504">
        <f t="shared" si="1"/>
        <v>5.883375</v>
      </c>
      <c r="H44" s="505">
        <f t="shared" si="4"/>
        <v>1459.08</v>
      </c>
      <c r="I44" s="505">
        <f t="shared" si="5"/>
        <v>1803.28</v>
      </c>
      <c r="J44" s="162"/>
    </row>
    <row r="45" spans="1:10" s="163" customFormat="1" x14ac:dyDescent="0.25">
      <c r="A45" s="182" t="s">
        <v>447</v>
      </c>
      <c r="B45" s="183">
        <v>1</v>
      </c>
      <c r="C45" s="184">
        <f t="shared" si="6"/>
        <v>188</v>
      </c>
      <c r="D45" s="177">
        <v>160</v>
      </c>
      <c r="E45" s="177">
        <v>28</v>
      </c>
      <c r="F45" s="178">
        <v>941.34</v>
      </c>
      <c r="G45" s="504">
        <f t="shared" si="1"/>
        <v>5.883375</v>
      </c>
      <c r="H45" s="505">
        <f t="shared" si="4"/>
        <v>329.47</v>
      </c>
      <c r="I45" s="505">
        <f t="shared" si="5"/>
        <v>407.19</v>
      </c>
      <c r="J45" s="162"/>
    </row>
    <row r="46" spans="1:10" s="163" customFormat="1" x14ac:dyDescent="0.25">
      <c r="A46" s="182" t="s">
        <v>447</v>
      </c>
      <c r="B46" s="183">
        <v>1</v>
      </c>
      <c r="C46" s="184">
        <f t="shared" si="6"/>
        <v>188</v>
      </c>
      <c r="D46" s="177">
        <v>160</v>
      </c>
      <c r="E46" s="177">
        <v>28</v>
      </c>
      <c r="F46" s="178">
        <v>831.44</v>
      </c>
      <c r="G46" s="504">
        <f t="shared" si="1"/>
        <v>5.1965000000000003</v>
      </c>
      <c r="H46" s="505">
        <f t="shared" si="4"/>
        <v>291</v>
      </c>
      <c r="I46" s="505">
        <f t="shared" si="5"/>
        <v>359.65</v>
      </c>
      <c r="J46" s="162"/>
    </row>
    <row r="47" spans="1:10" s="163" customFormat="1" x14ac:dyDescent="0.25">
      <c r="A47" s="182" t="s">
        <v>447</v>
      </c>
      <c r="B47" s="183">
        <v>1</v>
      </c>
      <c r="C47" s="184">
        <f t="shared" si="6"/>
        <v>162</v>
      </c>
      <c r="D47" s="177">
        <v>160</v>
      </c>
      <c r="E47" s="177">
        <v>2</v>
      </c>
      <c r="F47" s="178">
        <v>870</v>
      </c>
      <c r="G47" s="504">
        <f t="shared" si="1"/>
        <v>5.4375</v>
      </c>
      <c r="H47" s="505">
        <f t="shared" si="4"/>
        <v>21.75</v>
      </c>
      <c r="I47" s="505">
        <f t="shared" si="5"/>
        <v>26.88</v>
      </c>
      <c r="J47" s="162"/>
    </row>
    <row r="48" spans="1:10" s="163" customFormat="1" x14ac:dyDescent="0.25">
      <c r="A48" s="182" t="s">
        <v>447</v>
      </c>
      <c r="B48" s="183">
        <v>1</v>
      </c>
      <c r="C48" s="184">
        <f t="shared" si="6"/>
        <v>228</v>
      </c>
      <c r="D48" s="177">
        <v>160</v>
      </c>
      <c r="E48" s="177">
        <v>68</v>
      </c>
      <c r="F48" s="178">
        <v>831.44</v>
      </c>
      <c r="G48" s="504">
        <f t="shared" si="1"/>
        <v>5.1965000000000003</v>
      </c>
      <c r="H48" s="505">
        <f t="shared" si="4"/>
        <v>706.72</v>
      </c>
      <c r="I48" s="505">
        <f t="shared" si="5"/>
        <v>873.44</v>
      </c>
      <c r="J48" s="162"/>
    </row>
    <row r="49" spans="1:10" s="163" customFormat="1" x14ac:dyDescent="0.25">
      <c r="A49" s="182" t="s">
        <v>448</v>
      </c>
      <c r="B49" s="183">
        <v>1</v>
      </c>
      <c r="C49" s="184">
        <f t="shared" si="6"/>
        <v>196</v>
      </c>
      <c r="D49" s="177">
        <v>160</v>
      </c>
      <c r="E49" s="177">
        <v>36</v>
      </c>
      <c r="F49" s="178">
        <v>1099.04</v>
      </c>
      <c r="G49" s="504">
        <f t="shared" si="1"/>
        <v>6.8689999999999998</v>
      </c>
      <c r="H49" s="505">
        <f t="shared" si="4"/>
        <v>494.57</v>
      </c>
      <c r="I49" s="505">
        <f t="shared" si="5"/>
        <v>611.24</v>
      </c>
      <c r="J49" s="162"/>
    </row>
    <row r="50" spans="1:10" s="163" customFormat="1" x14ac:dyDescent="0.25">
      <c r="A50" s="182" t="s">
        <v>449</v>
      </c>
      <c r="B50" s="183">
        <v>1</v>
      </c>
      <c r="C50" s="184">
        <f t="shared" si="6"/>
        <v>136</v>
      </c>
      <c r="D50" s="177">
        <v>104</v>
      </c>
      <c r="E50" s="177">
        <v>32</v>
      </c>
      <c r="F50" s="178">
        <v>611.87</v>
      </c>
      <c r="G50" s="504">
        <f t="shared" si="1"/>
        <v>5.8833653846153844</v>
      </c>
      <c r="H50" s="505">
        <f t="shared" si="4"/>
        <v>376.54</v>
      </c>
      <c r="I50" s="505">
        <f t="shared" si="5"/>
        <v>465.37</v>
      </c>
      <c r="J50" s="162"/>
    </row>
    <row r="51" spans="1:10" s="163" customFormat="1" x14ac:dyDescent="0.25">
      <c r="A51" s="182" t="s">
        <v>449</v>
      </c>
      <c r="B51" s="183">
        <v>1</v>
      </c>
      <c r="C51" s="184">
        <f t="shared" si="6"/>
        <v>176</v>
      </c>
      <c r="D51" s="177">
        <v>128</v>
      </c>
      <c r="E51" s="177">
        <v>48</v>
      </c>
      <c r="F51" s="178">
        <v>753.08</v>
      </c>
      <c r="G51" s="504">
        <f t="shared" si="1"/>
        <v>5.8834375000000003</v>
      </c>
      <c r="H51" s="505">
        <f t="shared" si="4"/>
        <v>564.80999999999995</v>
      </c>
      <c r="I51" s="505">
        <f t="shared" si="5"/>
        <v>698.05</v>
      </c>
      <c r="J51" s="162"/>
    </row>
    <row r="52" spans="1:10" s="163" customFormat="1" x14ac:dyDescent="0.25">
      <c r="A52" s="182" t="s">
        <v>449</v>
      </c>
      <c r="B52" s="183">
        <v>1</v>
      </c>
      <c r="C52" s="184">
        <f t="shared" si="6"/>
        <v>192</v>
      </c>
      <c r="D52" s="177">
        <v>160</v>
      </c>
      <c r="E52" s="177">
        <v>32</v>
      </c>
      <c r="F52" s="178">
        <v>941.34</v>
      </c>
      <c r="G52" s="504">
        <f t="shared" si="1"/>
        <v>5.883375</v>
      </c>
      <c r="H52" s="505">
        <f t="shared" si="4"/>
        <v>376.54</v>
      </c>
      <c r="I52" s="505">
        <f t="shared" si="5"/>
        <v>465.37</v>
      </c>
      <c r="J52" s="162"/>
    </row>
    <row r="53" spans="1:10" s="163" customFormat="1" x14ac:dyDescent="0.25">
      <c r="A53" s="182" t="s">
        <v>449</v>
      </c>
      <c r="B53" s="183">
        <v>1</v>
      </c>
      <c r="C53" s="184">
        <f t="shared" si="6"/>
        <v>168</v>
      </c>
      <c r="D53" s="177">
        <v>128</v>
      </c>
      <c r="E53" s="177">
        <v>40</v>
      </c>
      <c r="F53" s="178">
        <v>753.08</v>
      </c>
      <c r="G53" s="504">
        <f t="shared" si="1"/>
        <v>5.8834375000000003</v>
      </c>
      <c r="H53" s="505">
        <f t="shared" si="4"/>
        <v>470.68</v>
      </c>
      <c r="I53" s="505">
        <f t="shared" si="5"/>
        <v>581.71</v>
      </c>
      <c r="J53" s="162"/>
    </row>
    <row r="54" spans="1:10" s="163" customFormat="1" x14ac:dyDescent="0.25">
      <c r="A54" s="182" t="s">
        <v>449</v>
      </c>
      <c r="B54" s="183">
        <v>1</v>
      </c>
      <c r="C54" s="184">
        <f t="shared" si="6"/>
        <v>252</v>
      </c>
      <c r="D54" s="177">
        <v>160</v>
      </c>
      <c r="E54" s="177">
        <v>92</v>
      </c>
      <c r="F54" s="178">
        <v>941.34</v>
      </c>
      <c r="G54" s="504">
        <f t="shared" si="1"/>
        <v>5.883375</v>
      </c>
      <c r="H54" s="505">
        <f t="shared" si="4"/>
        <v>1082.54</v>
      </c>
      <c r="I54" s="505">
        <f t="shared" si="5"/>
        <v>1337.91</v>
      </c>
      <c r="J54" s="162"/>
    </row>
    <row r="55" spans="1:10" s="163" customFormat="1" x14ac:dyDescent="0.25">
      <c r="A55" s="182" t="s">
        <v>449</v>
      </c>
      <c r="B55" s="183">
        <v>1</v>
      </c>
      <c r="C55" s="184">
        <f t="shared" si="6"/>
        <v>220</v>
      </c>
      <c r="D55" s="177">
        <v>160</v>
      </c>
      <c r="E55" s="177">
        <v>60</v>
      </c>
      <c r="F55" s="178">
        <v>941.34</v>
      </c>
      <c r="G55" s="504">
        <f t="shared" si="1"/>
        <v>5.883375</v>
      </c>
      <c r="H55" s="505">
        <f t="shared" si="4"/>
        <v>706.01</v>
      </c>
      <c r="I55" s="505">
        <f t="shared" si="5"/>
        <v>872.56</v>
      </c>
      <c r="J55" s="162"/>
    </row>
    <row r="56" spans="1:10" s="163" customFormat="1" x14ac:dyDescent="0.25">
      <c r="A56" s="182" t="s">
        <v>449</v>
      </c>
      <c r="B56" s="183">
        <v>1</v>
      </c>
      <c r="C56" s="184">
        <f t="shared" si="6"/>
        <v>108</v>
      </c>
      <c r="D56" s="177">
        <v>80</v>
      </c>
      <c r="E56" s="177">
        <v>28</v>
      </c>
      <c r="F56" s="178">
        <v>470.67</v>
      </c>
      <c r="G56" s="504">
        <f t="shared" si="1"/>
        <v>5.883375</v>
      </c>
      <c r="H56" s="505">
        <f t="shared" si="4"/>
        <v>329.47</v>
      </c>
      <c r="I56" s="505">
        <f t="shared" si="5"/>
        <v>407.19</v>
      </c>
      <c r="J56" s="162"/>
    </row>
    <row r="57" spans="1:10" s="163" customFormat="1" x14ac:dyDescent="0.25">
      <c r="A57" s="182" t="s">
        <v>449</v>
      </c>
      <c r="B57" s="183">
        <v>1</v>
      </c>
      <c r="C57" s="184">
        <f t="shared" si="6"/>
        <v>160</v>
      </c>
      <c r="D57" s="177">
        <v>112</v>
      </c>
      <c r="E57" s="177">
        <v>48</v>
      </c>
      <c r="F57" s="178">
        <v>658.94</v>
      </c>
      <c r="G57" s="504">
        <f t="shared" si="1"/>
        <v>5.8833928571428578</v>
      </c>
      <c r="H57" s="505">
        <f t="shared" si="4"/>
        <v>564.80999999999995</v>
      </c>
      <c r="I57" s="505">
        <f t="shared" si="5"/>
        <v>698.05</v>
      </c>
      <c r="J57" s="162"/>
    </row>
    <row r="58" spans="1:10" s="163" customFormat="1" x14ac:dyDescent="0.25">
      <c r="A58" s="182" t="s">
        <v>449</v>
      </c>
      <c r="B58" s="183">
        <v>1</v>
      </c>
      <c r="C58" s="184">
        <f t="shared" si="6"/>
        <v>252</v>
      </c>
      <c r="D58" s="177">
        <v>160</v>
      </c>
      <c r="E58" s="177">
        <v>92</v>
      </c>
      <c r="F58" s="178">
        <v>941.34</v>
      </c>
      <c r="G58" s="504">
        <f t="shared" si="1"/>
        <v>5.883375</v>
      </c>
      <c r="H58" s="505">
        <f t="shared" si="4"/>
        <v>1082.54</v>
      </c>
      <c r="I58" s="505">
        <f t="shared" si="5"/>
        <v>1337.91</v>
      </c>
      <c r="J58" s="162"/>
    </row>
    <row r="59" spans="1:10" s="163" customFormat="1" x14ac:dyDescent="0.25">
      <c r="A59" s="182" t="s">
        <v>449</v>
      </c>
      <c r="B59" s="183">
        <v>1</v>
      </c>
      <c r="C59" s="184">
        <f t="shared" si="6"/>
        <v>212</v>
      </c>
      <c r="D59" s="177">
        <v>160</v>
      </c>
      <c r="E59" s="177">
        <v>52</v>
      </c>
      <c r="F59" s="178">
        <v>941.34</v>
      </c>
      <c r="G59" s="504">
        <f t="shared" si="1"/>
        <v>5.883375</v>
      </c>
      <c r="H59" s="505">
        <f t="shared" si="4"/>
        <v>611.87</v>
      </c>
      <c r="I59" s="505">
        <f t="shared" si="5"/>
        <v>756.21</v>
      </c>
      <c r="J59" s="162"/>
    </row>
    <row r="60" spans="1:10" s="163" customFormat="1" x14ac:dyDescent="0.25">
      <c r="A60" s="182" t="s">
        <v>449</v>
      </c>
      <c r="B60" s="183">
        <v>1</v>
      </c>
      <c r="C60" s="184">
        <f t="shared" si="6"/>
        <v>184</v>
      </c>
      <c r="D60" s="177">
        <v>160</v>
      </c>
      <c r="E60" s="177">
        <v>24</v>
      </c>
      <c r="F60" s="178">
        <v>941.34</v>
      </c>
      <c r="G60" s="504">
        <f t="shared" si="1"/>
        <v>5.883375</v>
      </c>
      <c r="H60" s="505">
        <f t="shared" si="4"/>
        <v>282.39999999999998</v>
      </c>
      <c r="I60" s="505">
        <f t="shared" si="5"/>
        <v>349.02</v>
      </c>
      <c r="J60" s="162"/>
    </row>
    <row r="61" spans="1:10" s="163" customFormat="1" x14ac:dyDescent="0.25">
      <c r="A61" s="182" t="s">
        <v>449</v>
      </c>
      <c r="B61" s="183">
        <v>1</v>
      </c>
      <c r="C61" s="184">
        <f t="shared" si="6"/>
        <v>232</v>
      </c>
      <c r="D61" s="177">
        <v>160</v>
      </c>
      <c r="E61" s="177">
        <v>72</v>
      </c>
      <c r="F61" s="178">
        <v>941.34</v>
      </c>
      <c r="G61" s="504">
        <f t="shared" si="1"/>
        <v>5.883375</v>
      </c>
      <c r="H61" s="505">
        <f t="shared" si="4"/>
        <v>847.21</v>
      </c>
      <c r="I61" s="505">
        <f t="shared" si="5"/>
        <v>1047.07</v>
      </c>
      <c r="J61" s="162"/>
    </row>
    <row r="62" spans="1:10" s="163" customFormat="1" x14ac:dyDescent="0.25">
      <c r="A62" s="182" t="s">
        <v>450</v>
      </c>
      <c r="B62" s="183">
        <v>1</v>
      </c>
      <c r="C62" s="184">
        <f t="shared" si="6"/>
        <v>262</v>
      </c>
      <c r="D62" s="177">
        <v>160</v>
      </c>
      <c r="E62" s="177">
        <v>102</v>
      </c>
      <c r="F62" s="178">
        <v>941.34</v>
      </c>
      <c r="G62" s="504">
        <f t="shared" si="1"/>
        <v>5.883375</v>
      </c>
      <c r="H62" s="505">
        <f t="shared" si="4"/>
        <v>1200.21</v>
      </c>
      <c r="I62" s="505">
        <f t="shared" si="5"/>
        <v>1483.34</v>
      </c>
      <c r="J62" s="162"/>
    </row>
    <row r="63" spans="1:10" s="163" customFormat="1" x14ac:dyDescent="0.25">
      <c r="A63" s="182" t="s">
        <v>450</v>
      </c>
      <c r="B63" s="183">
        <v>1</v>
      </c>
      <c r="C63" s="184">
        <f t="shared" si="6"/>
        <v>137</v>
      </c>
      <c r="D63" s="177">
        <v>96</v>
      </c>
      <c r="E63" s="177">
        <v>41</v>
      </c>
      <c r="F63" s="178">
        <v>564.80999999999995</v>
      </c>
      <c r="G63" s="504">
        <f t="shared" si="1"/>
        <v>5.8834374999999994</v>
      </c>
      <c r="H63" s="505">
        <f t="shared" si="4"/>
        <v>482.44</v>
      </c>
      <c r="I63" s="505">
        <f t="shared" si="5"/>
        <v>596.25</v>
      </c>
      <c r="J63" s="162"/>
    </row>
    <row r="64" spans="1:10" s="163" customFormat="1" x14ac:dyDescent="0.25">
      <c r="A64" s="182" t="s">
        <v>450</v>
      </c>
      <c r="B64" s="183">
        <v>1</v>
      </c>
      <c r="C64" s="184">
        <f t="shared" si="6"/>
        <v>216</v>
      </c>
      <c r="D64" s="177">
        <v>160</v>
      </c>
      <c r="E64" s="177">
        <v>56</v>
      </c>
      <c r="F64" s="178">
        <v>941.34</v>
      </c>
      <c r="G64" s="504">
        <f t="shared" si="1"/>
        <v>5.883375</v>
      </c>
      <c r="H64" s="505">
        <f t="shared" si="4"/>
        <v>658.94</v>
      </c>
      <c r="I64" s="505">
        <f t="shared" si="5"/>
        <v>814.38</v>
      </c>
      <c r="J64" s="162"/>
    </row>
    <row r="65" spans="1:10" s="163" customFormat="1" x14ac:dyDescent="0.25">
      <c r="A65" s="182" t="s">
        <v>450</v>
      </c>
      <c r="B65" s="183">
        <v>1</v>
      </c>
      <c r="C65" s="184">
        <f t="shared" si="6"/>
        <v>251</v>
      </c>
      <c r="D65" s="177">
        <v>160</v>
      </c>
      <c r="E65" s="177">
        <v>91</v>
      </c>
      <c r="F65" s="178">
        <v>941.34</v>
      </c>
      <c r="G65" s="504">
        <f t="shared" si="1"/>
        <v>5.883375</v>
      </c>
      <c r="H65" s="505">
        <f t="shared" si="4"/>
        <v>1070.77</v>
      </c>
      <c r="I65" s="505">
        <f t="shared" si="5"/>
        <v>1323.36</v>
      </c>
      <c r="J65" s="162"/>
    </row>
    <row r="66" spans="1:10" s="163" customFormat="1" x14ac:dyDescent="0.25">
      <c r="A66" s="182" t="s">
        <v>450</v>
      </c>
      <c r="B66" s="183">
        <v>1</v>
      </c>
      <c r="C66" s="184">
        <f t="shared" si="6"/>
        <v>170</v>
      </c>
      <c r="D66" s="177">
        <v>112</v>
      </c>
      <c r="E66" s="177">
        <v>58</v>
      </c>
      <c r="F66" s="178">
        <v>658.94</v>
      </c>
      <c r="G66" s="504">
        <f t="shared" si="1"/>
        <v>5.8833928571428578</v>
      </c>
      <c r="H66" s="505">
        <f t="shared" si="4"/>
        <v>682.47</v>
      </c>
      <c r="I66" s="505">
        <f t="shared" si="5"/>
        <v>843.46</v>
      </c>
      <c r="J66" s="162"/>
    </row>
    <row r="67" spans="1:10" s="163" customFormat="1" x14ac:dyDescent="0.25">
      <c r="A67" s="182" t="s">
        <v>450</v>
      </c>
      <c r="B67" s="183">
        <v>1</v>
      </c>
      <c r="C67" s="184">
        <f t="shared" si="6"/>
        <v>235</v>
      </c>
      <c r="D67" s="177">
        <v>160</v>
      </c>
      <c r="E67" s="177">
        <v>75</v>
      </c>
      <c r="F67" s="178">
        <v>941.34</v>
      </c>
      <c r="G67" s="504">
        <f t="shared" si="1"/>
        <v>5.883375</v>
      </c>
      <c r="H67" s="505">
        <f t="shared" si="4"/>
        <v>882.51</v>
      </c>
      <c r="I67" s="505">
        <f t="shared" si="5"/>
        <v>1090.69</v>
      </c>
      <c r="J67" s="162"/>
    </row>
    <row r="68" spans="1:10" s="163" customFormat="1" x14ac:dyDescent="0.25">
      <c r="A68" s="182" t="s">
        <v>451</v>
      </c>
      <c r="B68" s="183">
        <v>1</v>
      </c>
      <c r="C68" s="184">
        <f t="shared" si="6"/>
        <v>192</v>
      </c>
      <c r="D68" s="177">
        <v>160</v>
      </c>
      <c r="E68" s="177">
        <v>32</v>
      </c>
      <c r="F68" s="178">
        <v>831.44</v>
      </c>
      <c r="G68" s="504">
        <f t="shared" si="1"/>
        <v>5.1965000000000003</v>
      </c>
      <c r="H68" s="505">
        <f t="shared" si="4"/>
        <v>332.58</v>
      </c>
      <c r="I68" s="505">
        <f t="shared" si="5"/>
        <v>411.04</v>
      </c>
      <c r="J68" s="162"/>
    </row>
    <row r="69" spans="1:10" s="163" customFormat="1" x14ac:dyDescent="0.25">
      <c r="A69" s="182" t="s">
        <v>451</v>
      </c>
      <c r="B69" s="183">
        <v>1</v>
      </c>
      <c r="C69" s="184">
        <f t="shared" si="6"/>
        <v>192</v>
      </c>
      <c r="D69" s="177">
        <v>160</v>
      </c>
      <c r="E69" s="177">
        <v>32</v>
      </c>
      <c r="F69" s="178">
        <v>831.44</v>
      </c>
      <c r="G69" s="504">
        <f t="shared" si="1"/>
        <v>5.1965000000000003</v>
      </c>
      <c r="H69" s="505">
        <f t="shared" si="4"/>
        <v>332.58</v>
      </c>
      <c r="I69" s="505">
        <f t="shared" si="5"/>
        <v>411.04</v>
      </c>
      <c r="J69" s="162"/>
    </row>
    <row r="70" spans="1:10" s="163" customFormat="1" x14ac:dyDescent="0.25">
      <c r="A70" s="182" t="s">
        <v>451</v>
      </c>
      <c r="B70" s="183">
        <v>1</v>
      </c>
      <c r="C70" s="184">
        <f t="shared" si="6"/>
        <v>140</v>
      </c>
      <c r="D70" s="177">
        <v>96</v>
      </c>
      <c r="E70" s="177">
        <v>44</v>
      </c>
      <c r="F70" s="178">
        <v>564.80999999999995</v>
      </c>
      <c r="G70" s="504">
        <f t="shared" si="1"/>
        <v>5.8834374999999994</v>
      </c>
      <c r="H70" s="505">
        <f t="shared" si="4"/>
        <v>517.74</v>
      </c>
      <c r="I70" s="505">
        <f t="shared" si="5"/>
        <v>639.87</v>
      </c>
      <c r="J70" s="162"/>
    </row>
    <row r="71" spans="1:10" s="163" customFormat="1" x14ac:dyDescent="0.25">
      <c r="A71" s="182" t="s">
        <v>451</v>
      </c>
      <c r="B71" s="183">
        <v>1</v>
      </c>
      <c r="C71" s="184">
        <f t="shared" si="6"/>
        <v>112</v>
      </c>
      <c r="D71" s="177">
        <v>96</v>
      </c>
      <c r="E71" s="177">
        <v>16</v>
      </c>
      <c r="F71" s="178">
        <v>564.80999999999995</v>
      </c>
      <c r="G71" s="504">
        <f t="shared" si="1"/>
        <v>5.8834374999999994</v>
      </c>
      <c r="H71" s="505">
        <f t="shared" si="4"/>
        <v>188.27</v>
      </c>
      <c r="I71" s="505">
        <f t="shared" si="5"/>
        <v>232.68</v>
      </c>
      <c r="J71" s="162"/>
    </row>
    <row r="72" spans="1:10" s="163" customFormat="1" x14ac:dyDescent="0.25">
      <c r="A72" s="182" t="s">
        <v>451</v>
      </c>
      <c r="B72" s="183">
        <v>1</v>
      </c>
      <c r="C72" s="184">
        <f t="shared" si="6"/>
        <v>208</v>
      </c>
      <c r="D72" s="177">
        <v>160</v>
      </c>
      <c r="E72" s="177">
        <v>48</v>
      </c>
      <c r="F72" s="178">
        <v>831.44</v>
      </c>
      <c r="G72" s="504">
        <f t="shared" si="1"/>
        <v>5.1965000000000003</v>
      </c>
      <c r="H72" s="505">
        <f t="shared" si="4"/>
        <v>498.86</v>
      </c>
      <c r="I72" s="505">
        <f t="shared" si="5"/>
        <v>616.54</v>
      </c>
      <c r="J72" s="162"/>
    </row>
    <row r="73" spans="1:10" s="163" customFormat="1" x14ac:dyDescent="0.25">
      <c r="A73" s="182" t="s">
        <v>451</v>
      </c>
      <c r="B73" s="183">
        <v>1</v>
      </c>
      <c r="C73" s="184">
        <f t="shared" si="6"/>
        <v>84</v>
      </c>
      <c r="D73" s="177">
        <v>72</v>
      </c>
      <c r="E73" s="177">
        <v>12</v>
      </c>
      <c r="F73" s="178">
        <v>423.6</v>
      </c>
      <c r="G73" s="504">
        <f t="shared" si="1"/>
        <v>5.8833333333333337</v>
      </c>
      <c r="H73" s="505">
        <f t="shared" si="4"/>
        <v>141.19999999999999</v>
      </c>
      <c r="I73" s="505">
        <f t="shared" si="5"/>
        <v>174.51</v>
      </c>
      <c r="J73" s="162"/>
    </row>
    <row r="74" spans="1:10" s="163" customFormat="1" x14ac:dyDescent="0.25">
      <c r="A74" s="182" t="s">
        <v>451</v>
      </c>
      <c r="B74" s="183">
        <v>1</v>
      </c>
      <c r="C74" s="184">
        <f t="shared" si="6"/>
        <v>168</v>
      </c>
      <c r="D74" s="177">
        <v>136</v>
      </c>
      <c r="E74" s="177">
        <v>32</v>
      </c>
      <c r="F74" s="178">
        <v>706.72</v>
      </c>
      <c r="G74" s="504">
        <f t="shared" si="1"/>
        <v>5.196470588235294</v>
      </c>
      <c r="H74" s="505">
        <f t="shared" si="4"/>
        <v>332.57</v>
      </c>
      <c r="I74" s="505">
        <f t="shared" si="5"/>
        <v>411.02</v>
      </c>
      <c r="J74" s="162"/>
    </row>
    <row r="75" spans="1:10" s="163" customFormat="1" x14ac:dyDescent="0.25">
      <c r="A75" s="182" t="s">
        <v>451</v>
      </c>
      <c r="B75" s="183">
        <v>1</v>
      </c>
      <c r="C75" s="184">
        <f t="shared" si="6"/>
        <v>212</v>
      </c>
      <c r="D75" s="177">
        <v>160</v>
      </c>
      <c r="E75" s="177">
        <v>52</v>
      </c>
      <c r="F75" s="178">
        <v>831.44</v>
      </c>
      <c r="G75" s="504">
        <f t="shared" si="1"/>
        <v>5.1965000000000003</v>
      </c>
      <c r="H75" s="505">
        <f t="shared" si="4"/>
        <v>540.44000000000005</v>
      </c>
      <c r="I75" s="505">
        <f t="shared" si="5"/>
        <v>667.93</v>
      </c>
      <c r="J75" s="162"/>
    </row>
    <row r="76" spans="1:10" s="163" customFormat="1" x14ac:dyDescent="0.25">
      <c r="A76" s="182" t="s">
        <v>451</v>
      </c>
      <c r="B76" s="183">
        <v>1</v>
      </c>
      <c r="C76" s="184">
        <f t="shared" si="6"/>
        <v>216</v>
      </c>
      <c r="D76" s="177">
        <v>160</v>
      </c>
      <c r="E76" s="177">
        <v>56</v>
      </c>
      <c r="F76" s="178">
        <v>941.34</v>
      </c>
      <c r="G76" s="504">
        <f t="shared" si="1"/>
        <v>5.883375</v>
      </c>
      <c r="H76" s="505">
        <f t="shared" si="4"/>
        <v>658.94</v>
      </c>
      <c r="I76" s="505">
        <f t="shared" si="5"/>
        <v>814.38</v>
      </c>
      <c r="J76" s="162"/>
    </row>
    <row r="77" spans="1:10" s="163" customFormat="1" x14ac:dyDescent="0.25">
      <c r="A77" s="182" t="s">
        <v>452</v>
      </c>
      <c r="B77" s="183">
        <v>1</v>
      </c>
      <c r="C77" s="184">
        <f t="shared" si="6"/>
        <v>150</v>
      </c>
      <c r="D77" s="177">
        <v>96</v>
      </c>
      <c r="E77" s="177">
        <v>54</v>
      </c>
      <c r="F77" s="178">
        <v>564.80999999999995</v>
      </c>
      <c r="G77" s="504">
        <f t="shared" si="1"/>
        <v>5.8834374999999994</v>
      </c>
      <c r="H77" s="505">
        <f t="shared" si="4"/>
        <v>635.41</v>
      </c>
      <c r="I77" s="505">
        <f t="shared" si="5"/>
        <v>785.3</v>
      </c>
      <c r="J77" s="162"/>
    </row>
    <row r="78" spans="1:10" s="163" customFormat="1" x14ac:dyDescent="0.25">
      <c r="A78" s="182" t="s">
        <v>452</v>
      </c>
      <c r="B78" s="183">
        <v>1</v>
      </c>
      <c r="C78" s="184">
        <f t="shared" si="6"/>
        <v>231</v>
      </c>
      <c r="D78" s="177">
        <v>160</v>
      </c>
      <c r="E78" s="177">
        <v>71</v>
      </c>
      <c r="F78" s="178">
        <v>941.34</v>
      </c>
      <c r="G78" s="504">
        <f t="shared" si="1"/>
        <v>5.883375</v>
      </c>
      <c r="H78" s="505">
        <f t="shared" si="4"/>
        <v>835.44</v>
      </c>
      <c r="I78" s="505">
        <f t="shared" si="5"/>
        <v>1032.52</v>
      </c>
      <c r="J78" s="162"/>
    </row>
    <row r="79" spans="1:10" s="163" customFormat="1" ht="47.25" x14ac:dyDescent="0.25">
      <c r="A79" s="284" t="s">
        <v>103</v>
      </c>
      <c r="B79" s="172">
        <f t="shared" ref="B79:E79" si="7">SUM(B80:B93)</f>
        <v>14</v>
      </c>
      <c r="C79" s="173"/>
      <c r="D79" s="173"/>
      <c r="E79" s="173">
        <f t="shared" si="7"/>
        <v>726</v>
      </c>
      <c r="F79" s="173"/>
      <c r="G79" s="291"/>
      <c r="H79" s="291">
        <f>SUM(H80:H93)</f>
        <v>6287.6799999999994</v>
      </c>
      <c r="I79" s="291">
        <f>SUM(I80:I93)</f>
        <v>7770.9400000000005</v>
      </c>
      <c r="J79" s="162"/>
    </row>
    <row r="80" spans="1:10" s="163" customFormat="1" x14ac:dyDescent="0.25">
      <c r="A80" s="182" t="s">
        <v>22</v>
      </c>
      <c r="B80" s="183">
        <v>1</v>
      </c>
      <c r="C80" s="184">
        <f>D80+E80</f>
        <v>228</v>
      </c>
      <c r="D80" s="177">
        <v>160</v>
      </c>
      <c r="E80" s="177">
        <v>68</v>
      </c>
      <c r="F80" s="178">
        <v>692.86</v>
      </c>
      <c r="G80" s="504">
        <f t="shared" si="1"/>
        <v>4.3303750000000001</v>
      </c>
      <c r="H80" s="505">
        <f t="shared" ref="H80:H133" si="8">ROUND(E80*G80*2,2)</f>
        <v>588.92999999999995</v>
      </c>
      <c r="I80" s="505">
        <f t="shared" ref="I80:I93" si="9">ROUND(H80*1.2359,2)</f>
        <v>727.86</v>
      </c>
      <c r="J80" s="162"/>
    </row>
    <row r="81" spans="1:10" s="163" customFormat="1" x14ac:dyDescent="0.25">
      <c r="A81" s="182" t="s">
        <v>22</v>
      </c>
      <c r="B81" s="183">
        <v>1</v>
      </c>
      <c r="C81" s="184">
        <f t="shared" ref="C81:C93" si="10">D81+E81</f>
        <v>196</v>
      </c>
      <c r="D81" s="177">
        <v>136</v>
      </c>
      <c r="E81" s="177">
        <v>60</v>
      </c>
      <c r="F81" s="178">
        <v>588.92999999999995</v>
      </c>
      <c r="G81" s="504">
        <f t="shared" si="1"/>
        <v>4.3303676470588233</v>
      </c>
      <c r="H81" s="505">
        <f t="shared" si="8"/>
        <v>519.64</v>
      </c>
      <c r="I81" s="505">
        <f t="shared" si="9"/>
        <v>642.22</v>
      </c>
      <c r="J81" s="162"/>
    </row>
    <row r="82" spans="1:10" s="163" customFormat="1" x14ac:dyDescent="0.25">
      <c r="A82" s="182" t="s">
        <v>22</v>
      </c>
      <c r="B82" s="183">
        <v>1</v>
      </c>
      <c r="C82" s="184">
        <f t="shared" si="10"/>
        <v>228</v>
      </c>
      <c r="D82" s="177">
        <v>160</v>
      </c>
      <c r="E82" s="177">
        <v>68</v>
      </c>
      <c r="F82" s="178">
        <v>692.86</v>
      </c>
      <c r="G82" s="504">
        <f t="shared" ref="G82:G93" si="11">F82/D82</f>
        <v>4.3303750000000001</v>
      </c>
      <c r="H82" s="505">
        <f t="shared" si="8"/>
        <v>588.92999999999995</v>
      </c>
      <c r="I82" s="505">
        <f t="shared" si="9"/>
        <v>727.86</v>
      </c>
      <c r="J82" s="162"/>
    </row>
    <row r="83" spans="1:10" s="163" customFormat="1" x14ac:dyDescent="0.25">
      <c r="A83" s="182" t="s">
        <v>22</v>
      </c>
      <c r="B83" s="183">
        <v>1</v>
      </c>
      <c r="C83" s="184">
        <f t="shared" si="10"/>
        <v>136</v>
      </c>
      <c r="D83" s="177">
        <v>104</v>
      </c>
      <c r="E83" s="177">
        <v>32</v>
      </c>
      <c r="F83" s="178">
        <v>450.36</v>
      </c>
      <c r="G83" s="504">
        <f t="shared" si="11"/>
        <v>4.3303846153846157</v>
      </c>
      <c r="H83" s="505">
        <f t="shared" si="8"/>
        <v>277.14</v>
      </c>
      <c r="I83" s="505">
        <f t="shared" si="9"/>
        <v>342.52</v>
      </c>
      <c r="J83" s="162"/>
    </row>
    <row r="84" spans="1:10" s="163" customFormat="1" x14ac:dyDescent="0.25">
      <c r="A84" s="182" t="s">
        <v>22</v>
      </c>
      <c r="B84" s="183">
        <v>1</v>
      </c>
      <c r="C84" s="184">
        <f t="shared" si="10"/>
        <v>184</v>
      </c>
      <c r="D84" s="177">
        <v>160</v>
      </c>
      <c r="E84" s="177">
        <v>24</v>
      </c>
      <c r="F84" s="178">
        <v>692.86</v>
      </c>
      <c r="G84" s="504">
        <f t="shared" si="11"/>
        <v>4.3303750000000001</v>
      </c>
      <c r="H84" s="505">
        <f t="shared" si="8"/>
        <v>207.86</v>
      </c>
      <c r="I84" s="505">
        <f t="shared" si="9"/>
        <v>256.89</v>
      </c>
      <c r="J84" s="162"/>
    </row>
    <row r="85" spans="1:10" s="163" customFormat="1" x14ac:dyDescent="0.25">
      <c r="A85" s="182" t="s">
        <v>22</v>
      </c>
      <c r="B85" s="183">
        <v>1</v>
      </c>
      <c r="C85" s="184">
        <f t="shared" si="10"/>
        <v>246</v>
      </c>
      <c r="D85" s="177">
        <v>160</v>
      </c>
      <c r="E85" s="177">
        <v>86</v>
      </c>
      <c r="F85" s="178">
        <v>692.86</v>
      </c>
      <c r="G85" s="504">
        <f t="shared" si="11"/>
        <v>4.3303750000000001</v>
      </c>
      <c r="H85" s="505">
        <f t="shared" si="8"/>
        <v>744.82</v>
      </c>
      <c r="I85" s="505">
        <f t="shared" si="9"/>
        <v>920.52</v>
      </c>
      <c r="J85" s="162"/>
    </row>
    <row r="86" spans="1:10" s="163" customFormat="1" x14ac:dyDescent="0.25">
      <c r="A86" s="182" t="s">
        <v>22</v>
      </c>
      <c r="B86" s="183">
        <v>1</v>
      </c>
      <c r="C86" s="184">
        <f t="shared" si="10"/>
        <v>112</v>
      </c>
      <c r="D86" s="177">
        <v>72</v>
      </c>
      <c r="E86" s="177">
        <v>40</v>
      </c>
      <c r="F86" s="178">
        <v>311.79000000000002</v>
      </c>
      <c r="G86" s="504">
        <f t="shared" si="11"/>
        <v>4.3304166666666672</v>
      </c>
      <c r="H86" s="505">
        <f t="shared" si="8"/>
        <v>346.43</v>
      </c>
      <c r="I86" s="505">
        <f t="shared" si="9"/>
        <v>428.15</v>
      </c>
      <c r="J86" s="162"/>
    </row>
    <row r="87" spans="1:10" s="163" customFormat="1" x14ac:dyDescent="0.25">
      <c r="A87" s="182" t="s">
        <v>22</v>
      </c>
      <c r="B87" s="183">
        <v>1</v>
      </c>
      <c r="C87" s="184">
        <f t="shared" si="10"/>
        <v>92</v>
      </c>
      <c r="D87" s="177">
        <v>72</v>
      </c>
      <c r="E87" s="177">
        <v>20</v>
      </c>
      <c r="F87" s="178">
        <v>311.79000000000002</v>
      </c>
      <c r="G87" s="504">
        <f t="shared" si="11"/>
        <v>4.3304166666666672</v>
      </c>
      <c r="H87" s="505">
        <f t="shared" si="8"/>
        <v>173.22</v>
      </c>
      <c r="I87" s="505">
        <f t="shared" si="9"/>
        <v>214.08</v>
      </c>
      <c r="J87" s="162"/>
    </row>
    <row r="88" spans="1:10" s="163" customFormat="1" x14ac:dyDescent="0.25">
      <c r="A88" s="182" t="s">
        <v>22</v>
      </c>
      <c r="B88" s="183">
        <v>1</v>
      </c>
      <c r="C88" s="184">
        <f t="shared" si="10"/>
        <v>212</v>
      </c>
      <c r="D88" s="177">
        <v>160</v>
      </c>
      <c r="E88" s="177">
        <v>52</v>
      </c>
      <c r="F88" s="178">
        <v>692.86</v>
      </c>
      <c r="G88" s="504">
        <f t="shared" si="11"/>
        <v>4.3303750000000001</v>
      </c>
      <c r="H88" s="505">
        <f t="shared" si="8"/>
        <v>450.36</v>
      </c>
      <c r="I88" s="505">
        <f t="shared" si="9"/>
        <v>556.6</v>
      </c>
      <c r="J88" s="162"/>
    </row>
    <row r="89" spans="1:10" s="163" customFormat="1" x14ac:dyDescent="0.25">
      <c r="A89" s="182" t="s">
        <v>22</v>
      </c>
      <c r="B89" s="183">
        <v>1</v>
      </c>
      <c r="C89" s="184">
        <f t="shared" si="10"/>
        <v>240</v>
      </c>
      <c r="D89" s="177">
        <v>160</v>
      </c>
      <c r="E89" s="177">
        <v>80</v>
      </c>
      <c r="F89" s="178">
        <v>692.86</v>
      </c>
      <c r="G89" s="504">
        <f t="shared" si="11"/>
        <v>4.3303750000000001</v>
      </c>
      <c r="H89" s="505">
        <f t="shared" si="8"/>
        <v>692.86</v>
      </c>
      <c r="I89" s="505">
        <f t="shared" si="9"/>
        <v>856.31</v>
      </c>
      <c r="J89" s="162"/>
    </row>
    <row r="90" spans="1:10" s="163" customFormat="1" x14ac:dyDescent="0.25">
      <c r="A90" s="182" t="s">
        <v>22</v>
      </c>
      <c r="B90" s="183">
        <v>1</v>
      </c>
      <c r="C90" s="184">
        <f t="shared" si="10"/>
        <v>144</v>
      </c>
      <c r="D90" s="177">
        <v>96</v>
      </c>
      <c r="E90" s="177">
        <v>48</v>
      </c>
      <c r="F90" s="178">
        <v>415.72</v>
      </c>
      <c r="G90" s="504">
        <f t="shared" si="11"/>
        <v>4.3304166666666672</v>
      </c>
      <c r="H90" s="505">
        <f t="shared" si="8"/>
        <v>415.72</v>
      </c>
      <c r="I90" s="505">
        <f t="shared" si="9"/>
        <v>513.79</v>
      </c>
      <c r="J90" s="162"/>
    </row>
    <row r="91" spans="1:10" s="163" customFormat="1" x14ac:dyDescent="0.25">
      <c r="A91" s="182" t="s">
        <v>22</v>
      </c>
      <c r="B91" s="183">
        <v>1</v>
      </c>
      <c r="C91" s="184">
        <f t="shared" si="10"/>
        <v>36</v>
      </c>
      <c r="D91" s="177">
        <v>8</v>
      </c>
      <c r="E91" s="177">
        <v>28</v>
      </c>
      <c r="F91" s="178">
        <v>34.64</v>
      </c>
      <c r="G91" s="504">
        <f t="shared" si="11"/>
        <v>4.33</v>
      </c>
      <c r="H91" s="505">
        <f t="shared" si="8"/>
        <v>242.48</v>
      </c>
      <c r="I91" s="505">
        <f t="shared" si="9"/>
        <v>299.68</v>
      </c>
      <c r="J91" s="162"/>
    </row>
    <row r="92" spans="1:10" s="163" customFormat="1" x14ac:dyDescent="0.25">
      <c r="A92" s="182" t="s">
        <v>22</v>
      </c>
      <c r="B92" s="183">
        <v>1</v>
      </c>
      <c r="C92" s="184">
        <f t="shared" si="10"/>
        <v>224</v>
      </c>
      <c r="D92" s="177">
        <v>160</v>
      </c>
      <c r="E92" s="177">
        <v>64</v>
      </c>
      <c r="F92" s="178">
        <v>692.86</v>
      </c>
      <c r="G92" s="504">
        <f t="shared" si="11"/>
        <v>4.3303750000000001</v>
      </c>
      <c r="H92" s="505">
        <f t="shared" si="8"/>
        <v>554.29</v>
      </c>
      <c r="I92" s="505">
        <f t="shared" si="9"/>
        <v>685.05</v>
      </c>
      <c r="J92" s="162"/>
    </row>
    <row r="93" spans="1:10" s="163" customFormat="1" x14ac:dyDescent="0.25">
      <c r="A93" s="182" t="s">
        <v>22</v>
      </c>
      <c r="B93" s="183">
        <v>1</v>
      </c>
      <c r="C93" s="184">
        <f t="shared" si="10"/>
        <v>216</v>
      </c>
      <c r="D93" s="177">
        <v>160</v>
      </c>
      <c r="E93" s="177">
        <v>56</v>
      </c>
      <c r="F93" s="178">
        <v>692.86</v>
      </c>
      <c r="G93" s="504">
        <f t="shared" si="11"/>
        <v>4.3303750000000001</v>
      </c>
      <c r="H93" s="505">
        <f t="shared" si="8"/>
        <v>485</v>
      </c>
      <c r="I93" s="505">
        <f t="shared" si="9"/>
        <v>599.41</v>
      </c>
      <c r="J93" s="162"/>
    </row>
    <row r="94" spans="1:10" s="163" customFormat="1" x14ac:dyDescent="0.25">
      <c r="A94" s="287" t="s">
        <v>453</v>
      </c>
      <c r="B94" s="285">
        <f>B95+B108+B134</f>
        <v>41</v>
      </c>
      <c r="C94" s="286"/>
      <c r="D94" s="286"/>
      <c r="E94" s="286">
        <f>E95+E108+E134</f>
        <v>1528</v>
      </c>
      <c r="F94" s="286"/>
      <c r="G94" s="286"/>
      <c r="H94" s="286">
        <f>H95+H108+H134</f>
        <v>23732.239999999998</v>
      </c>
      <c r="I94" s="286">
        <f>I95+I108+I134</f>
        <v>29330.67</v>
      </c>
      <c r="J94" s="162"/>
    </row>
    <row r="95" spans="1:10" s="163" customFormat="1" ht="31.5" x14ac:dyDescent="0.25">
      <c r="A95" s="284" t="s">
        <v>16</v>
      </c>
      <c r="B95" s="172">
        <f>SUM(B96:B107)</f>
        <v>12</v>
      </c>
      <c r="C95" s="173"/>
      <c r="D95" s="173"/>
      <c r="E95" s="173">
        <f>SUM(E96:E107)</f>
        <v>774</v>
      </c>
      <c r="F95" s="173"/>
      <c r="G95" s="291"/>
      <c r="H95" s="291">
        <f>SUM(H96:H107)</f>
        <v>15256.3</v>
      </c>
      <c r="I95" s="291">
        <f>SUM(I96:I107)</f>
        <v>18855.25</v>
      </c>
      <c r="J95" s="162"/>
    </row>
    <row r="96" spans="1:10" s="163" customFormat="1" x14ac:dyDescent="0.25">
      <c r="A96" s="182" t="s">
        <v>454</v>
      </c>
      <c r="B96" s="183">
        <v>1</v>
      </c>
      <c r="C96" s="184">
        <f>D96+E96</f>
        <v>223</v>
      </c>
      <c r="D96" s="180">
        <v>160</v>
      </c>
      <c r="E96" s="180">
        <v>63</v>
      </c>
      <c r="F96" s="181">
        <v>1576.88</v>
      </c>
      <c r="G96" s="504">
        <f t="shared" ref="G96:G107" si="12">F96/D96</f>
        <v>9.855500000000001</v>
      </c>
      <c r="H96" s="505">
        <f t="shared" si="8"/>
        <v>1241.79</v>
      </c>
      <c r="I96" s="505">
        <f t="shared" ref="I96:I107" si="13">ROUND(H96*1.2359,2)</f>
        <v>1534.73</v>
      </c>
      <c r="J96" s="162"/>
    </row>
    <row r="97" spans="1:13" s="163" customFormat="1" x14ac:dyDescent="0.25">
      <c r="A97" s="182" t="s">
        <v>454</v>
      </c>
      <c r="B97" s="183">
        <v>1</v>
      </c>
      <c r="C97" s="184">
        <f>D97+E97</f>
        <v>224</v>
      </c>
      <c r="D97" s="180">
        <v>160</v>
      </c>
      <c r="E97" s="180">
        <v>64</v>
      </c>
      <c r="F97" s="181">
        <v>1576.88</v>
      </c>
      <c r="G97" s="504">
        <f t="shared" si="12"/>
        <v>9.855500000000001</v>
      </c>
      <c r="H97" s="505">
        <f t="shared" si="8"/>
        <v>1261.5</v>
      </c>
      <c r="I97" s="505">
        <f t="shared" si="13"/>
        <v>1559.09</v>
      </c>
      <c r="J97" s="162"/>
    </row>
    <row r="98" spans="1:13" s="163" customFormat="1" x14ac:dyDescent="0.25">
      <c r="A98" s="182" t="s">
        <v>454</v>
      </c>
      <c r="B98" s="183">
        <v>1</v>
      </c>
      <c r="C98" s="184">
        <f t="shared" ref="C98:C107" si="14">D98+E98</f>
        <v>168</v>
      </c>
      <c r="D98" s="180">
        <v>160</v>
      </c>
      <c r="E98" s="180">
        <v>8</v>
      </c>
      <c r="F98" s="181">
        <v>1576.88</v>
      </c>
      <c r="G98" s="504">
        <f t="shared" si="12"/>
        <v>9.855500000000001</v>
      </c>
      <c r="H98" s="505">
        <f t="shared" si="8"/>
        <v>157.69</v>
      </c>
      <c r="I98" s="505">
        <f t="shared" si="13"/>
        <v>194.89</v>
      </c>
      <c r="J98" s="162"/>
    </row>
    <row r="99" spans="1:13" x14ac:dyDescent="0.25">
      <c r="A99" s="182" t="s">
        <v>454</v>
      </c>
      <c r="B99" s="183">
        <v>1</v>
      </c>
      <c r="C99" s="184">
        <f t="shared" si="14"/>
        <v>207</v>
      </c>
      <c r="D99" s="180">
        <v>160</v>
      </c>
      <c r="E99" s="180">
        <v>47</v>
      </c>
      <c r="F99" s="181">
        <v>1576.88</v>
      </c>
      <c r="G99" s="504">
        <f t="shared" si="12"/>
        <v>9.855500000000001</v>
      </c>
      <c r="H99" s="505">
        <f t="shared" si="8"/>
        <v>926.42</v>
      </c>
      <c r="I99" s="505">
        <f t="shared" si="13"/>
        <v>1144.96</v>
      </c>
    </row>
    <row r="100" spans="1:13" s="161" customFormat="1" x14ac:dyDescent="0.25">
      <c r="A100" s="182" t="s">
        <v>454</v>
      </c>
      <c r="B100" s="183">
        <v>1</v>
      </c>
      <c r="C100" s="184">
        <f t="shared" si="14"/>
        <v>228</v>
      </c>
      <c r="D100" s="180">
        <v>160</v>
      </c>
      <c r="E100" s="180">
        <v>68</v>
      </c>
      <c r="F100" s="181">
        <v>1576.88</v>
      </c>
      <c r="G100" s="504">
        <f t="shared" si="12"/>
        <v>9.855500000000001</v>
      </c>
      <c r="H100" s="505">
        <f t="shared" si="8"/>
        <v>1340.35</v>
      </c>
      <c r="I100" s="505">
        <f t="shared" si="13"/>
        <v>1656.54</v>
      </c>
      <c r="K100" s="159"/>
      <c r="L100" s="159"/>
      <c r="M100" s="159"/>
    </row>
    <row r="101" spans="1:13" s="161" customFormat="1" x14ac:dyDescent="0.25">
      <c r="A101" s="182" t="s">
        <v>454</v>
      </c>
      <c r="B101" s="183">
        <v>1</v>
      </c>
      <c r="C101" s="184">
        <f t="shared" si="14"/>
        <v>216</v>
      </c>
      <c r="D101" s="180">
        <v>160</v>
      </c>
      <c r="E101" s="180">
        <v>56</v>
      </c>
      <c r="F101" s="181">
        <v>1576.88</v>
      </c>
      <c r="G101" s="504">
        <f t="shared" si="12"/>
        <v>9.855500000000001</v>
      </c>
      <c r="H101" s="505">
        <f t="shared" si="8"/>
        <v>1103.82</v>
      </c>
      <c r="I101" s="505">
        <f t="shared" si="13"/>
        <v>1364.21</v>
      </c>
      <c r="K101" s="159"/>
      <c r="L101" s="159"/>
      <c r="M101" s="159"/>
    </row>
    <row r="102" spans="1:13" s="161" customFormat="1" x14ac:dyDescent="0.25">
      <c r="A102" s="182" t="s">
        <v>454</v>
      </c>
      <c r="B102" s="183">
        <v>1</v>
      </c>
      <c r="C102" s="184">
        <f t="shared" si="14"/>
        <v>160</v>
      </c>
      <c r="D102" s="180">
        <v>120</v>
      </c>
      <c r="E102" s="180">
        <v>40</v>
      </c>
      <c r="F102" s="181">
        <v>1182.6600000000001</v>
      </c>
      <c r="G102" s="504">
        <f t="shared" si="12"/>
        <v>9.855500000000001</v>
      </c>
      <c r="H102" s="505">
        <f t="shared" si="8"/>
        <v>788.44</v>
      </c>
      <c r="I102" s="505">
        <f t="shared" si="13"/>
        <v>974.43</v>
      </c>
      <c r="K102" s="159"/>
      <c r="L102" s="159"/>
      <c r="M102" s="159"/>
    </row>
    <row r="103" spans="1:13" s="161" customFormat="1" x14ac:dyDescent="0.25">
      <c r="A103" s="182" t="s">
        <v>454</v>
      </c>
      <c r="B103" s="183">
        <v>1</v>
      </c>
      <c r="C103" s="184">
        <f t="shared" si="14"/>
        <v>170</v>
      </c>
      <c r="D103" s="180">
        <v>120</v>
      </c>
      <c r="E103" s="180">
        <v>50</v>
      </c>
      <c r="F103" s="181">
        <v>1182.6600000000001</v>
      </c>
      <c r="G103" s="504">
        <f t="shared" si="12"/>
        <v>9.855500000000001</v>
      </c>
      <c r="H103" s="505">
        <f t="shared" si="8"/>
        <v>985.55</v>
      </c>
      <c r="I103" s="505">
        <f t="shared" si="13"/>
        <v>1218.04</v>
      </c>
      <c r="K103" s="159"/>
      <c r="L103" s="159"/>
      <c r="M103" s="159"/>
    </row>
    <row r="104" spans="1:13" s="161" customFormat="1" x14ac:dyDescent="0.25">
      <c r="A104" s="182" t="s">
        <v>454</v>
      </c>
      <c r="B104" s="183">
        <v>1</v>
      </c>
      <c r="C104" s="184">
        <f t="shared" si="14"/>
        <v>184</v>
      </c>
      <c r="D104" s="180">
        <v>160</v>
      </c>
      <c r="E104" s="180">
        <v>24</v>
      </c>
      <c r="F104" s="181">
        <v>1576.88</v>
      </c>
      <c r="G104" s="504">
        <f t="shared" si="12"/>
        <v>9.855500000000001</v>
      </c>
      <c r="H104" s="505">
        <f t="shared" si="8"/>
        <v>473.06</v>
      </c>
      <c r="I104" s="505">
        <f t="shared" si="13"/>
        <v>584.65</v>
      </c>
      <c r="K104" s="159"/>
      <c r="L104" s="159"/>
      <c r="M104" s="159"/>
    </row>
    <row r="105" spans="1:13" s="161" customFormat="1" x14ac:dyDescent="0.25">
      <c r="A105" s="182" t="s">
        <v>445</v>
      </c>
      <c r="B105" s="183">
        <v>1</v>
      </c>
      <c r="C105" s="184">
        <f t="shared" si="14"/>
        <v>154</v>
      </c>
      <c r="D105" s="180">
        <v>77</v>
      </c>
      <c r="E105" s="180">
        <v>77</v>
      </c>
      <c r="F105" s="181">
        <v>758.87</v>
      </c>
      <c r="G105" s="504">
        <f t="shared" si="12"/>
        <v>9.8554545454545455</v>
      </c>
      <c r="H105" s="505">
        <f t="shared" si="8"/>
        <v>1517.74</v>
      </c>
      <c r="I105" s="505">
        <f t="shared" si="13"/>
        <v>1875.77</v>
      </c>
      <c r="K105" s="159"/>
      <c r="L105" s="159"/>
      <c r="M105" s="159"/>
    </row>
    <row r="106" spans="1:13" s="161" customFormat="1" x14ac:dyDescent="0.25">
      <c r="A106" s="182" t="s">
        <v>445</v>
      </c>
      <c r="B106" s="183">
        <v>1</v>
      </c>
      <c r="C106" s="184">
        <f t="shared" si="14"/>
        <v>266</v>
      </c>
      <c r="D106" s="180">
        <v>133</v>
      </c>
      <c r="E106" s="180">
        <v>133</v>
      </c>
      <c r="F106" s="181">
        <v>1310.78</v>
      </c>
      <c r="G106" s="504">
        <f t="shared" si="12"/>
        <v>9.8554887218045106</v>
      </c>
      <c r="H106" s="505">
        <f t="shared" si="8"/>
        <v>2621.56</v>
      </c>
      <c r="I106" s="505">
        <f t="shared" si="13"/>
        <v>3239.99</v>
      </c>
      <c r="K106" s="159"/>
      <c r="L106" s="159"/>
      <c r="M106" s="159"/>
    </row>
    <row r="107" spans="1:13" s="161" customFormat="1" x14ac:dyDescent="0.25">
      <c r="A107" s="182" t="s">
        <v>445</v>
      </c>
      <c r="B107" s="183">
        <v>1</v>
      </c>
      <c r="C107" s="184">
        <f t="shared" si="14"/>
        <v>288</v>
      </c>
      <c r="D107" s="180">
        <v>144</v>
      </c>
      <c r="E107" s="180">
        <v>144</v>
      </c>
      <c r="F107" s="181">
        <v>1419.19</v>
      </c>
      <c r="G107" s="504">
        <f t="shared" si="12"/>
        <v>9.8554861111111123</v>
      </c>
      <c r="H107" s="505">
        <f t="shared" si="8"/>
        <v>2838.38</v>
      </c>
      <c r="I107" s="505">
        <f t="shared" si="13"/>
        <v>3507.95</v>
      </c>
      <c r="K107" s="159"/>
      <c r="L107" s="159"/>
      <c r="M107" s="159"/>
    </row>
    <row r="108" spans="1:13" s="161" customFormat="1" ht="47.25" x14ac:dyDescent="0.25">
      <c r="A108" s="284" t="s">
        <v>17</v>
      </c>
      <c r="B108" s="172">
        <f>SUM(B109:B133)</f>
        <v>25</v>
      </c>
      <c r="C108" s="173"/>
      <c r="D108" s="173"/>
      <c r="E108" s="173">
        <f>SUM(E109:E133)</f>
        <v>616</v>
      </c>
      <c r="F108" s="173"/>
      <c r="G108" s="291"/>
      <c r="H108" s="291">
        <f>SUM(H109:H133)</f>
        <v>7264.61</v>
      </c>
      <c r="I108" s="291">
        <f>SUM(I109:I133)</f>
        <v>8978.3399999999983</v>
      </c>
      <c r="K108" s="159"/>
      <c r="L108" s="159"/>
      <c r="M108" s="159"/>
    </row>
    <row r="109" spans="1:13" s="161" customFormat="1" x14ac:dyDescent="0.25">
      <c r="A109" s="182" t="s">
        <v>455</v>
      </c>
      <c r="B109" s="183">
        <v>1</v>
      </c>
      <c r="C109" s="288">
        <f>D109+E109</f>
        <v>188</v>
      </c>
      <c r="D109" s="180">
        <v>160</v>
      </c>
      <c r="E109" s="180">
        <v>28</v>
      </c>
      <c r="F109" s="181">
        <v>941.34</v>
      </c>
      <c r="G109" s="504">
        <f t="shared" ref="G109:G138" si="15">F109/D109</f>
        <v>5.883375</v>
      </c>
      <c r="H109" s="505">
        <f t="shared" si="8"/>
        <v>329.47</v>
      </c>
      <c r="I109" s="505">
        <f t="shared" ref="I109:I133" si="16">ROUND(H109*1.2359,2)</f>
        <v>407.19</v>
      </c>
      <c r="K109" s="159"/>
      <c r="L109" s="159"/>
      <c r="M109" s="159"/>
    </row>
    <row r="110" spans="1:13" s="161" customFormat="1" x14ac:dyDescent="0.25">
      <c r="A110" s="182" t="s">
        <v>455</v>
      </c>
      <c r="B110" s="183">
        <v>1</v>
      </c>
      <c r="C110" s="288">
        <f t="shared" ref="C110:C133" si="17">D110+E110</f>
        <v>208</v>
      </c>
      <c r="D110" s="180">
        <v>160</v>
      </c>
      <c r="E110" s="180">
        <v>48</v>
      </c>
      <c r="F110" s="181">
        <v>941.34</v>
      </c>
      <c r="G110" s="504">
        <f t="shared" si="15"/>
        <v>5.883375</v>
      </c>
      <c r="H110" s="505">
        <f t="shared" si="8"/>
        <v>564.79999999999995</v>
      </c>
      <c r="I110" s="505">
        <f t="shared" si="16"/>
        <v>698.04</v>
      </c>
      <c r="K110" s="159"/>
      <c r="L110" s="159"/>
      <c r="M110" s="159"/>
    </row>
    <row r="111" spans="1:13" s="161" customFormat="1" x14ac:dyDescent="0.25">
      <c r="A111" s="182" t="s">
        <v>455</v>
      </c>
      <c r="B111" s="183">
        <v>1</v>
      </c>
      <c r="C111" s="288">
        <f t="shared" si="17"/>
        <v>184</v>
      </c>
      <c r="D111" s="180">
        <v>160</v>
      </c>
      <c r="E111" s="180">
        <v>24</v>
      </c>
      <c r="F111" s="181">
        <v>941.34</v>
      </c>
      <c r="G111" s="504">
        <f t="shared" si="15"/>
        <v>5.883375</v>
      </c>
      <c r="H111" s="505">
        <f t="shared" si="8"/>
        <v>282.39999999999998</v>
      </c>
      <c r="I111" s="505">
        <f t="shared" si="16"/>
        <v>349.02</v>
      </c>
      <c r="K111" s="159"/>
      <c r="L111" s="159"/>
      <c r="M111" s="159"/>
    </row>
    <row r="112" spans="1:13" s="161" customFormat="1" x14ac:dyDescent="0.25">
      <c r="A112" s="182" t="s">
        <v>455</v>
      </c>
      <c r="B112" s="183">
        <v>1</v>
      </c>
      <c r="C112" s="288">
        <f t="shared" si="17"/>
        <v>192</v>
      </c>
      <c r="D112" s="180">
        <v>160</v>
      </c>
      <c r="E112" s="180">
        <v>32</v>
      </c>
      <c r="F112" s="181">
        <v>941.34</v>
      </c>
      <c r="G112" s="504">
        <f t="shared" si="15"/>
        <v>5.883375</v>
      </c>
      <c r="H112" s="505">
        <f t="shared" si="8"/>
        <v>376.54</v>
      </c>
      <c r="I112" s="505">
        <f t="shared" si="16"/>
        <v>465.37</v>
      </c>
      <c r="K112" s="159"/>
      <c r="L112" s="159"/>
      <c r="M112" s="159"/>
    </row>
    <row r="113" spans="1:13" s="161" customFormat="1" x14ac:dyDescent="0.25">
      <c r="A113" s="182" t="s">
        <v>455</v>
      </c>
      <c r="B113" s="183">
        <v>1</v>
      </c>
      <c r="C113" s="288">
        <f t="shared" si="17"/>
        <v>180</v>
      </c>
      <c r="D113" s="180">
        <v>160</v>
      </c>
      <c r="E113" s="180">
        <v>20</v>
      </c>
      <c r="F113" s="181">
        <v>941.34</v>
      </c>
      <c r="G113" s="504">
        <f t="shared" si="15"/>
        <v>5.883375</v>
      </c>
      <c r="H113" s="505">
        <f t="shared" si="8"/>
        <v>235.34</v>
      </c>
      <c r="I113" s="505">
        <f t="shared" si="16"/>
        <v>290.86</v>
      </c>
      <c r="K113" s="159"/>
      <c r="L113" s="159"/>
      <c r="M113" s="159"/>
    </row>
    <row r="114" spans="1:13" s="161" customFormat="1" x14ac:dyDescent="0.25">
      <c r="A114" s="182" t="s">
        <v>455</v>
      </c>
      <c r="B114" s="183">
        <v>1</v>
      </c>
      <c r="C114" s="288">
        <f t="shared" si="17"/>
        <v>116</v>
      </c>
      <c r="D114" s="180">
        <v>112</v>
      </c>
      <c r="E114" s="180">
        <v>4</v>
      </c>
      <c r="F114" s="181">
        <v>658.94</v>
      </c>
      <c r="G114" s="504">
        <f t="shared" si="15"/>
        <v>5.8833928571428578</v>
      </c>
      <c r="H114" s="505">
        <f t="shared" si="8"/>
        <v>47.07</v>
      </c>
      <c r="I114" s="505">
        <f t="shared" si="16"/>
        <v>58.17</v>
      </c>
      <c r="K114" s="159"/>
      <c r="L114" s="159"/>
      <c r="M114" s="159"/>
    </row>
    <row r="115" spans="1:13" s="161" customFormat="1" x14ac:dyDescent="0.25">
      <c r="A115" s="182" t="s">
        <v>455</v>
      </c>
      <c r="B115" s="183">
        <v>1</v>
      </c>
      <c r="C115" s="288">
        <f t="shared" si="17"/>
        <v>164</v>
      </c>
      <c r="D115" s="180">
        <v>160</v>
      </c>
      <c r="E115" s="180">
        <v>4</v>
      </c>
      <c r="F115" s="181">
        <v>941.34</v>
      </c>
      <c r="G115" s="504">
        <f t="shared" si="15"/>
        <v>5.883375</v>
      </c>
      <c r="H115" s="505">
        <f t="shared" si="8"/>
        <v>47.07</v>
      </c>
      <c r="I115" s="505">
        <f t="shared" si="16"/>
        <v>58.17</v>
      </c>
      <c r="K115" s="159"/>
      <c r="L115" s="159"/>
      <c r="M115" s="159"/>
    </row>
    <row r="116" spans="1:13" s="161" customFormat="1" x14ac:dyDescent="0.25">
      <c r="A116" s="182" t="s">
        <v>455</v>
      </c>
      <c r="B116" s="183">
        <v>1</v>
      </c>
      <c r="C116" s="288">
        <f t="shared" si="17"/>
        <v>184</v>
      </c>
      <c r="D116" s="180">
        <v>160</v>
      </c>
      <c r="E116" s="180">
        <v>24</v>
      </c>
      <c r="F116" s="181">
        <v>941.34</v>
      </c>
      <c r="G116" s="504">
        <f t="shared" si="15"/>
        <v>5.883375</v>
      </c>
      <c r="H116" s="505">
        <f t="shared" si="8"/>
        <v>282.39999999999998</v>
      </c>
      <c r="I116" s="505">
        <f t="shared" si="16"/>
        <v>349.02</v>
      </c>
      <c r="K116" s="159"/>
      <c r="L116" s="159"/>
      <c r="M116" s="159"/>
    </row>
    <row r="117" spans="1:13" s="161" customFormat="1" x14ac:dyDescent="0.25">
      <c r="A117" s="182" t="s">
        <v>455</v>
      </c>
      <c r="B117" s="183">
        <v>1</v>
      </c>
      <c r="C117" s="288">
        <f t="shared" si="17"/>
        <v>192</v>
      </c>
      <c r="D117" s="180">
        <v>160</v>
      </c>
      <c r="E117" s="180">
        <v>32</v>
      </c>
      <c r="F117" s="181">
        <v>941.34</v>
      </c>
      <c r="G117" s="504">
        <f t="shared" si="15"/>
        <v>5.883375</v>
      </c>
      <c r="H117" s="505">
        <f t="shared" si="8"/>
        <v>376.54</v>
      </c>
      <c r="I117" s="505">
        <f t="shared" si="16"/>
        <v>465.37</v>
      </c>
      <c r="K117" s="159"/>
      <c r="L117" s="159"/>
      <c r="M117" s="159"/>
    </row>
    <row r="118" spans="1:13" s="161" customFormat="1" x14ac:dyDescent="0.25">
      <c r="A118" s="182" t="s">
        <v>455</v>
      </c>
      <c r="B118" s="183">
        <v>1</v>
      </c>
      <c r="C118" s="288">
        <f t="shared" si="17"/>
        <v>192</v>
      </c>
      <c r="D118" s="180">
        <v>160</v>
      </c>
      <c r="E118" s="180">
        <v>32</v>
      </c>
      <c r="F118" s="181">
        <v>941.34</v>
      </c>
      <c r="G118" s="504">
        <f t="shared" si="15"/>
        <v>5.883375</v>
      </c>
      <c r="H118" s="505">
        <f t="shared" si="8"/>
        <v>376.54</v>
      </c>
      <c r="I118" s="505">
        <f t="shared" si="16"/>
        <v>465.37</v>
      </c>
      <c r="K118" s="159"/>
      <c r="L118" s="159"/>
      <c r="M118" s="159"/>
    </row>
    <row r="119" spans="1:13" s="161" customFormat="1" x14ac:dyDescent="0.25">
      <c r="A119" s="182" t="s">
        <v>455</v>
      </c>
      <c r="B119" s="183">
        <v>1</v>
      </c>
      <c r="C119" s="288">
        <f t="shared" si="17"/>
        <v>176</v>
      </c>
      <c r="D119" s="180">
        <v>160</v>
      </c>
      <c r="E119" s="180">
        <v>16</v>
      </c>
      <c r="F119" s="181">
        <v>941.34</v>
      </c>
      <c r="G119" s="504">
        <f t="shared" si="15"/>
        <v>5.883375</v>
      </c>
      <c r="H119" s="505">
        <f t="shared" si="8"/>
        <v>188.27</v>
      </c>
      <c r="I119" s="505">
        <f t="shared" si="16"/>
        <v>232.68</v>
      </c>
      <c r="K119" s="159"/>
      <c r="L119" s="159"/>
      <c r="M119" s="159"/>
    </row>
    <row r="120" spans="1:13" s="161" customFormat="1" x14ac:dyDescent="0.25">
      <c r="A120" s="182" t="s">
        <v>455</v>
      </c>
      <c r="B120" s="183">
        <v>1</v>
      </c>
      <c r="C120" s="288">
        <f t="shared" si="17"/>
        <v>200</v>
      </c>
      <c r="D120" s="180">
        <v>160</v>
      </c>
      <c r="E120" s="180">
        <v>40</v>
      </c>
      <c r="F120" s="181">
        <v>941.34</v>
      </c>
      <c r="G120" s="504">
        <f t="shared" si="15"/>
        <v>5.883375</v>
      </c>
      <c r="H120" s="505">
        <f t="shared" si="8"/>
        <v>470.67</v>
      </c>
      <c r="I120" s="505">
        <f t="shared" si="16"/>
        <v>581.70000000000005</v>
      </c>
      <c r="K120" s="159"/>
      <c r="L120" s="159"/>
      <c r="M120" s="159"/>
    </row>
    <row r="121" spans="1:13" s="161" customFormat="1" x14ac:dyDescent="0.25">
      <c r="A121" s="182" t="s">
        <v>455</v>
      </c>
      <c r="B121" s="183">
        <v>1</v>
      </c>
      <c r="C121" s="288">
        <f t="shared" si="17"/>
        <v>108</v>
      </c>
      <c r="D121" s="180">
        <v>88</v>
      </c>
      <c r="E121" s="180">
        <v>20</v>
      </c>
      <c r="F121" s="181">
        <v>517.74</v>
      </c>
      <c r="G121" s="504">
        <f t="shared" si="15"/>
        <v>5.8834090909090913</v>
      </c>
      <c r="H121" s="505">
        <f t="shared" si="8"/>
        <v>235.34</v>
      </c>
      <c r="I121" s="505">
        <f t="shared" si="16"/>
        <v>290.86</v>
      </c>
      <c r="K121" s="159"/>
      <c r="L121" s="159"/>
      <c r="M121" s="159"/>
    </row>
    <row r="122" spans="1:13" s="161" customFormat="1" x14ac:dyDescent="0.25">
      <c r="A122" s="182" t="s">
        <v>455</v>
      </c>
      <c r="B122" s="183">
        <v>1</v>
      </c>
      <c r="C122" s="288">
        <f t="shared" si="17"/>
        <v>192</v>
      </c>
      <c r="D122" s="180">
        <v>160</v>
      </c>
      <c r="E122" s="180">
        <v>32</v>
      </c>
      <c r="F122" s="181">
        <v>941.34</v>
      </c>
      <c r="G122" s="504">
        <f t="shared" si="15"/>
        <v>5.883375</v>
      </c>
      <c r="H122" s="505">
        <f t="shared" si="8"/>
        <v>376.54</v>
      </c>
      <c r="I122" s="505">
        <f t="shared" si="16"/>
        <v>465.37</v>
      </c>
      <c r="K122" s="159"/>
      <c r="L122" s="159"/>
      <c r="M122" s="159"/>
    </row>
    <row r="123" spans="1:13" s="161" customFormat="1" x14ac:dyDescent="0.25">
      <c r="A123" s="182" t="s">
        <v>455</v>
      </c>
      <c r="B123" s="183">
        <v>1</v>
      </c>
      <c r="C123" s="288">
        <f t="shared" si="17"/>
        <v>120</v>
      </c>
      <c r="D123" s="180">
        <v>104</v>
      </c>
      <c r="E123" s="180">
        <v>16</v>
      </c>
      <c r="F123" s="181">
        <v>611.87</v>
      </c>
      <c r="G123" s="504">
        <f t="shared" si="15"/>
        <v>5.8833653846153844</v>
      </c>
      <c r="H123" s="505">
        <f t="shared" si="8"/>
        <v>188.27</v>
      </c>
      <c r="I123" s="505">
        <f t="shared" si="16"/>
        <v>232.68</v>
      </c>
      <c r="K123" s="159"/>
      <c r="L123" s="159"/>
      <c r="M123" s="159"/>
    </row>
    <row r="124" spans="1:13" s="161" customFormat="1" x14ac:dyDescent="0.25">
      <c r="A124" s="182" t="s">
        <v>455</v>
      </c>
      <c r="B124" s="183">
        <v>1</v>
      </c>
      <c r="C124" s="288">
        <f t="shared" si="17"/>
        <v>132</v>
      </c>
      <c r="D124" s="180">
        <v>128</v>
      </c>
      <c r="E124" s="180">
        <v>4</v>
      </c>
      <c r="F124" s="181">
        <v>753.08</v>
      </c>
      <c r="G124" s="504">
        <f t="shared" si="15"/>
        <v>5.8834375000000003</v>
      </c>
      <c r="H124" s="505">
        <f t="shared" si="8"/>
        <v>47.07</v>
      </c>
      <c r="I124" s="505">
        <f t="shared" si="16"/>
        <v>58.17</v>
      </c>
      <c r="K124" s="159"/>
      <c r="L124" s="159"/>
      <c r="M124" s="159"/>
    </row>
    <row r="125" spans="1:13" s="161" customFormat="1" x14ac:dyDescent="0.25">
      <c r="A125" s="182" t="s">
        <v>455</v>
      </c>
      <c r="B125" s="183">
        <v>1</v>
      </c>
      <c r="C125" s="288">
        <f t="shared" si="17"/>
        <v>188</v>
      </c>
      <c r="D125" s="180">
        <v>160</v>
      </c>
      <c r="E125" s="180">
        <v>28</v>
      </c>
      <c r="F125" s="181">
        <v>941.34</v>
      </c>
      <c r="G125" s="504">
        <f t="shared" si="15"/>
        <v>5.883375</v>
      </c>
      <c r="H125" s="505">
        <f t="shared" si="8"/>
        <v>329.47</v>
      </c>
      <c r="I125" s="505">
        <f t="shared" si="16"/>
        <v>407.19</v>
      </c>
      <c r="K125" s="159"/>
      <c r="L125" s="159"/>
      <c r="M125" s="159"/>
    </row>
    <row r="126" spans="1:13" s="161" customFormat="1" x14ac:dyDescent="0.25">
      <c r="A126" s="182" t="s">
        <v>455</v>
      </c>
      <c r="B126" s="183">
        <v>1</v>
      </c>
      <c r="C126" s="288">
        <f t="shared" si="17"/>
        <v>192</v>
      </c>
      <c r="D126" s="180">
        <v>160</v>
      </c>
      <c r="E126" s="180">
        <v>32</v>
      </c>
      <c r="F126" s="181">
        <v>941.34</v>
      </c>
      <c r="G126" s="504">
        <f t="shared" si="15"/>
        <v>5.883375</v>
      </c>
      <c r="H126" s="505">
        <f t="shared" si="8"/>
        <v>376.54</v>
      </c>
      <c r="I126" s="505">
        <f t="shared" si="16"/>
        <v>465.37</v>
      </c>
      <c r="K126" s="159"/>
      <c r="L126" s="159"/>
      <c r="M126" s="159"/>
    </row>
    <row r="127" spans="1:13" s="161" customFormat="1" x14ac:dyDescent="0.25">
      <c r="A127" s="182" t="s">
        <v>455</v>
      </c>
      <c r="B127" s="183">
        <v>1</v>
      </c>
      <c r="C127" s="288">
        <f t="shared" si="17"/>
        <v>148</v>
      </c>
      <c r="D127" s="180">
        <v>144</v>
      </c>
      <c r="E127" s="180">
        <v>4</v>
      </c>
      <c r="F127" s="181">
        <v>847.21</v>
      </c>
      <c r="G127" s="504">
        <f t="shared" si="15"/>
        <v>5.8834027777777784</v>
      </c>
      <c r="H127" s="505">
        <f t="shared" si="8"/>
        <v>47.07</v>
      </c>
      <c r="I127" s="505">
        <f t="shared" si="16"/>
        <v>58.17</v>
      </c>
      <c r="K127" s="159"/>
      <c r="L127" s="159"/>
      <c r="M127" s="159"/>
    </row>
    <row r="128" spans="1:13" s="161" customFormat="1" x14ac:dyDescent="0.25">
      <c r="A128" s="182" t="s">
        <v>451</v>
      </c>
      <c r="B128" s="183">
        <v>1</v>
      </c>
      <c r="C128" s="288">
        <f t="shared" si="17"/>
        <v>188</v>
      </c>
      <c r="D128" s="180">
        <v>160</v>
      </c>
      <c r="E128" s="180">
        <v>28</v>
      </c>
      <c r="F128" s="181">
        <v>831.44</v>
      </c>
      <c r="G128" s="504">
        <f t="shared" si="15"/>
        <v>5.1965000000000003</v>
      </c>
      <c r="H128" s="505">
        <f t="shared" si="8"/>
        <v>291</v>
      </c>
      <c r="I128" s="505">
        <f t="shared" si="16"/>
        <v>359.65</v>
      </c>
      <c r="K128" s="159"/>
      <c r="L128" s="159"/>
      <c r="M128" s="159"/>
    </row>
    <row r="129" spans="1:13" s="161" customFormat="1" x14ac:dyDescent="0.25">
      <c r="A129" s="182" t="s">
        <v>451</v>
      </c>
      <c r="B129" s="183">
        <v>1</v>
      </c>
      <c r="C129" s="288">
        <f t="shared" si="17"/>
        <v>168</v>
      </c>
      <c r="D129" s="180">
        <v>160</v>
      </c>
      <c r="E129" s="180">
        <v>8</v>
      </c>
      <c r="F129" s="181">
        <v>831.44</v>
      </c>
      <c r="G129" s="504">
        <f t="shared" si="15"/>
        <v>5.1965000000000003</v>
      </c>
      <c r="H129" s="505">
        <f t="shared" si="8"/>
        <v>83.14</v>
      </c>
      <c r="I129" s="505">
        <f t="shared" si="16"/>
        <v>102.75</v>
      </c>
      <c r="K129" s="159"/>
      <c r="L129" s="159"/>
      <c r="M129" s="159"/>
    </row>
    <row r="130" spans="1:13" s="161" customFormat="1" x14ac:dyDescent="0.25">
      <c r="A130" s="182" t="s">
        <v>451</v>
      </c>
      <c r="B130" s="183">
        <v>1</v>
      </c>
      <c r="C130" s="288">
        <f t="shared" si="17"/>
        <v>192</v>
      </c>
      <c r="D130" s="180">
        <v>160</v>
      </c>
      <c r="E130" s="180">
        <v>32</v>
      </c>
      <c r="F130" s="181">
        <v>941.34</v>
      </c>
      <c r="G130" s="504">
        <f t="shared" si="15"/>
        <v>5.883375</v>
      </c>
      <c r="H130" s="505">
        <f t="shared" si="8"/>
        <v>376.54</v>
      </c>
      <c r="I130" s="505">
        <f t="shared" si="16"/>
        <v>465.37</v>
      </c>
      <c r="K130" s="159"/>
      <c r="L130" s="159"/>
      <c r="M130" s="159"/>
    </row>
    <row r="131" spans="1:13" s="161" customFormat="1" x14ac:dyDescent="0.25">
      <c r="A131" s="182" t="s">
        <v>451</v>
      </c>
      <c r="B131" s="183">
        <v>1</v>
      </c>
      <c r="C131" s="288">
        <f t="shared" si="17"/>
        <v>204</v>
      </c>
      <c r="D131" s="180">
        <v>160</v>
      </c>
      <c r="E131" s="180">
        <v>44</v>
      </c>
      <c r="F131" s="181">
        <v>831.44</v>
      </c>
      <c r="G131" s="504">
        <f t="shared" si="15"/>
        <v>5.1965000000000003</v>
      </c>
      <c r="H131" s="505">
        <f t="shared" si="8"/>
        <v>457.29</v>
      </c>
      <c r="I131" s="505">
        <f t="shared" si="16"/>
        <v>565.16</v>
      </c>
      <c r="K131" s="159"/>
      <c r="L131" s="159"/>
      <c r="M131" s="159"/>
    </row>
    <row r="132" spans="1:13" s="161" customFormat="1" x14ac:dyDescent="0.25">
      <c r="A132" s="182" t="s">
        <v>448</v>
      </c>
      <c r="B132" s="183">
        <v>1</v>
      </c>
      <c r="C132" s="288">
        <f t="shared" si="17"/>
        <v>168</v>
      </c>
      <c r="D132" s="180">
        <v>160</v>
      </c>
      <c r="E132" s="180">
        <v>8</v>
      </c>
      <c r="F132" s="181">
        <v>1099.04</v>
      </c>
      <c r="G132" s="504">
        <f t="shared" si="15"/>
        <v>6.8689999999999998</v>
      </c>
      <c r="H132" s="505">
        <f t="shared" si="8"/>
        <v>109.9</v>
      </c>
      <c r="I132" s="505">
        <f t="shared" si="16"/>
        <v>135.83000000000001</v>
      </c>
      <c r="K132" s="159"/>
      <c r="L132" s="159"/>
      <c r="M132" s="159"/>
    </row>
    <row r="133" spans="1:13" s="161" customFormat="1" x14ac:dyDescent="0.25">
      <c r="A133" s="182" t="s">
        <v>448</v>
      </c>
      <c r="B133" s="183">
        <v>1</v>
      </c>
      <c r="C133" s="288">
        <f t="shared" si="17"/>
        <v>216</v>
      </c>
      <c r="D133" s="180">
        <v>160</v>
      </c>
      <c r="E133" s="180">
        <v>56</v>
      </c>
      <c r="F133" s="181">
        <v>1099.04</v>
      </c>
      <c r="G133" s="504">
        <f t="shared" si="15"/>
        <v>6.8689999999999998</v>
      </c>
      <c r="H133" s="505">
        <f t="shared" si="8"/>
        <v>769.33</v>
      </c>
      <c r="I133" s="505">
        <f t="shared" si="16"/>
        <v>950.81</v>
      </c>
      <c r="K133" s="159"/>
      <c r="L133" s="159"/>
      <c r="M133" s="159"/>
    </row>
    <row r="134" spans="1:13" s="161" customFormat="1" ht="48.75" customHeight="1" x14ac:dyDescent="0.25">
      <c r="A134" s="284" t="s">
        <v>103</v>
      </c>
      <c r="B134" s="172">
        <f>SUM(B135:B138)</f>
        <v>4</v>
      </c>
      <c r="C134" s="173"/>
      <c r="D134" s="173"/>
      <c r="E134" s="173">
        <f>SUM(E135:E138)</f>
        <v>138</v>
      </c>
      <c r="F134" s="173"/>
      <c r="G134" s="291"/>
      <c r="H134" s="291">
        <f>SUM(H135:H138)</f>
        <v>1211.33</v>
      </c>
      <c r="I134" s="291">
        <f>SUM(I135:I138)</f>
        <v>1497.08</v>
      </c>
      <c r="K134" s="159"/>
      <c r="L134" s="159"/>
      <c r="M134" s="159"/>
    </row>
    <row r="135" spans="1:13" s="161" customFormat="1" x14ac:dyDescent="0.25">
      <c r="A135" s="182" t="s">
        <v>22</v>
      </c>
      <c r="B135" s="183">
        <v>1</v>
      </c>
      <c r="C135" s="184">
        <f>D135+E135</f>
        <v>214</v>
      </c>
      <c r="D135" s="180">
        <v>160</v>
      </c>
      <c r="E135" s="180">
        <v>54</v>
      </c>
      <c r="F135" s="181">
        <v>716.77</v>
      </c>
      <c r="G135" s="504">
        <f t="shared" si="15"/>
        <v>4.4798124999999995</v>
      </c>
      <c r="H135" s="505">
        <f t="shared" ref="H135:H165" si="18">ROUND(E135*G135*2,2)</f>
        <v>483.82</v>
      </c>
      <c r="I135" s="505">
        <f>ROUND(H135*1.2359,2)</f>
        <v>597.95000000000005</v>
      </c>
      <c r="K135" s="159"/>
      <c r="L135" s="159"/>
      <c r="M135" s="159"/>
    </row>
    <row r="136" spans="1:13" s="161" customFormat="1" x14ac:dyDescent="0.25">
      <c r="A136" s="182" t="s">
        <v>22</v>
      </c>
      <c r="B136" s="183">
        <v>1</v>
      </c>
      <c r="C136" s="184">
        <f t="shared" ref="C136:C138" si="19">D136+E136</f>
        <v>116</v>
      </c>
      <c r="D136" s="180">
        <v>104</v>
      </c>
      <c r="E136" s="180">
        <v>12</v>
      </c>
      <c r="F136" s="181">
        <v>450.36</v>
      </c>
      <c r="G136" s="504">
        <f t="shared" si="15"/>
        <v>4.3303846153846157</v>
      </c>
      <c r="H136" s="505">
        <f t="shared" si="18"/>
        <v>103.93</v>
      </c>
      <c r="I136" s="505">
        <f>ROUND(H136*1.2359,2)</f>
        <v>128.44999999999999</v>
      </c>
      <c r="K136" s="159"/>
      <c r="L136" s="159"/>
      <c r="M136" s="159"/>
    </row>
    <row r="137" spans="1:13" s="161" customFormat="1" x14ac:dyDescent="0.25">
      <c r="A137" s="182" t="s">
        <v>22</v>
      </c>
      <c r="B137" s="183">
        <v>1</v>
      </c>
      <c r="C137" s="184">
        <f t="shared" si="19"/>
        <v>144</v>
      </c>
      <c r="D137" s="180">
        <v>120</v>
      </c>
      <c r="E137" s="180">
        <v>24</v>
      </c>
      <c r="F137" s="181">
        <v>519.65</v>
      </c>
      <c r="G137" s="504">
        <f t="shared" si="15"/>
        <v>4.3304166666666664</v>
      </c>
      <c r="H137" s="505">
        <f t="shared" si="18"/>
        <v>207.86</v>
      </c>
      <c r="I137" s="505">
        <f>ROUND(H137*1.2359,2)</f>
        <v>256.89</v>
      </c>
      <c r="K137" s="159"/>
      <c r="L137" s="159"/>
      <c r="M137" s="159"/>
    </row>
    <row r="138" spans="1:13" s="161" customFormat="1" x14ac:dyDescent="0.25">
      <c r="A138" s="182" t="s">
        <v>22</v>
      </c>
      <c r="B138" s="183">
        <v>1</v>
      </c>
      <c r="C138" s="184">
        <f t="shared" si="19"/>
        <v>208</v>
      </c>
      <c r="D138" s="180">
        <v>160</v>
      </c>
      <c r="E138" s="180">
        <v>48</v>
      </c>
      <c r="F138" s="181">
        <v>692.86</v>
      </c>
      <c r="G138" s="504">
        <f t="shared" si="15"/>
        <v>4.3303750000000001</v>
      </c>
      <c r="H138" s="505">
        <f t="shared" si="18"/>
        <v>415.72</v>
      </c>
      <c r="I138" s="505">
        <f>ROUND(H138*1.2359,2)</f>
        <v>513.79</v>
      </c>
      <c r="K138" s="159"/>
      <c r="L138" s="159"/>
      <c r="M138" s="159"/>
    </row>
    <row r="139" spans="1:13" s="161" customFormat="1" x14ac:dyDescent="0.25">
      <c r="A139" s="289" t="s">
        <v>456</v>
      </c>
      <c r="B139" s="285">
        <f t="shared" ref="B139:E139" si="20">B140+B153</f>
        <v>15</v>
      </c>
      <c r="C139" s="286"/>
      <c r="D139" s="286"/>
      <c r="E139" s="286">
        <f t="shared" si="20"/>
        <v>334</v>
      </c>
      <c r="F139" s="286"/>
      <c r="G139" s="286"/>
      <c r="H139" s="286">
        <f>H140+H153</f>
        <v>3707.88</v>
      </c>
      <c r="I139" s="286">
        <f>I140+I153</f>
        <v>4582.57</v>
      </c>
      <c r="K139" s="159"/>
      <c r="L139" s="159"/>
      <c r="M139" s="159"/>
    </row>
    <row r="140" spans="1:13" s="161" customFormat="1" ht="47.25" x14ac:dyDescent="0.25">
      <c r="A140" s="284" t="s">
        <v>17</v>
      </c>
      <c r="B140" s="290">
        <f t="shared" ref="B140" si="21">SUM(B141:B152)</f>
        <v>12</v>
      </c>
      <c r="C140" s="291"/>
      <c r="D140" s="291"/>
      <c r="E140" s="291">
        <f>SUM(E141:E152)</f>
        <v>288</v>
      </c>
      <c r="F140" s="291"/>
      <c r="G140" s="291"/>
      <c r="H140" s="291">
        <f>SUM(H141:H152)</f>
        <v>3333.59</v>
      </c>
      <c r="I140" s="291">
        <f>SUM(I141:I152)</f>
        <v>4119.99</v>
      </c>
      <c r="K140" s="159"/>
      <c r="L140" s="159"/>
      <c r="M140" s="159"/>
    </row>
    <row r="141" spans="1:13" s="161" customFormat="1" x14ac:dyDescent="0.25">
      <c r="A141" s="182" t="s">
        <v>448</v>
      </c>
      <c r="B141" s="183">
        <v>1</v>
      </c>
      <c r="C141" s="184">
        <f>D141+E141</f>
        <v>172</v>
      </c>
      <c r="D141" s="180">
        <v>160</v>
      </c>
      <c r="E141" s="180">
        <v>12</v>
      </c>
      <c r="F141" s="181">
        <v>1150</v>
      </c>
      <c r="G141" s="504">
        <f t="shared" ref="G141:G156" si="22">F141/D141</f>
        <v>7.1875</v>
      </c>
      <c r="H141" s="505">
        <f t="shared" si="18"/>
        <v>172.5</v>
      </c>
      <c r="I141" s="505">
        <f t="shared" ref="I141:I152" si="23">ROUND(H141*1.2359,2)</f>
        <v>213.19</v>
      </c>
      <c r="K141" s="159"/>
      <c r="L141" s="159"/>
      <c r="M141" s="159"/>
    </row>
    <row r="142" spans="1:13" s="161" customFormat="1" x14ac:dyDescent="0.25">
      <c r="A142" s="182" t="s">
        <v>449</v>
      </c>
      <c r="B142" s="183">
        <v>1</v>
      </c>
      <c r="C142" s="184">
        <f t="shared" ref="C142:C152" si="24">D142+E142</f>
        <v>92</v>
      </c>
      <c r="D142" s="180">
        <v>80</v>
      </c>
      <c r="E142" s="180">
        <v>12</v>
      </c>
      <c r="F142" s="181">
        <v>470.67</v>
      </c>
      <c r="G142" s="504">
        <f t="shared" si="22"/>
        <v>5.883375</v>
      </c>
      <c r="H142" s="505">
        <f t="shared" si="18"/>
        <v>141.19999999999999</v>
      </c>
      <c r="I142" s="505">
        <f t="shared" si="23"/>
        <v>174.51</v>
      </c>
      <c r="K142" s="159"/>
      <c r="L142" s="159"/>
      <c r="M142" s="159"/>
    </row>
    <row r="143" spans="1:13" x14ac:dyDescent="0.25">
      <c r="A143" s="182" t="s">
        <v>449</v>
      </c>
      <c r="B143" s="183">
        <v>1</v>
      </c>
      <c r="C143" s="184">
        <f t="shared" si="24"/>
        <v>165</v>
      </c>
      <c r="D143" s="180">
        <v>160</v>
      </c>
      <c r="E143" s="180">
        <v>5</v>
      </c>
      <c r="F143" s="181">
        <v>941.34</v>
      </c>
      <c r="G143" s="504">
        <f t="shared" si="22"/>
        <v>5.883375</v>
      </c>
      <c r="H143" s="505">
        <f t="shared" si="18"/>
        <v>58.83</v>
      </c>
      <c r="I143" s="505">
        <f t="shared" si="23"/>
        <v>72.709999999999994</v>
      </c>
    </row>
    <row r="144" spans="1:13" s="161" customFormat="1" x14ac:dyDescent="0.25">
      <c r="A144" s="174" t="s">
        <v>449</v>
      </c>
      <c r="B144" s="175">
        <v>1</v>
      </c>
      <c r="C144" s="176">
        <f t="shared" si="24"/>
        <v>184</v>
      </c>
      <c r="D144" s="177">
        <v>160</v>
      </c>
      <c r="E144" s="177">
        <v>24</v>
      </c>
      <c r="F144" s="178">
        <v>941.34</v>
      </c>
      <c r="G144" s="504">
        <f t="shared" si="22"/>
        <v>5.883375</v>
      </c>
      <c r="H144" s="505">
        <f t="shared" si="18"/>
        <v>282.39999999999998</v>
      </c>
      <c r="I144" s="505">
        <f t="shared" si="23"/>
        <v>349.02</v>
      </c>
    </row>
    <row r="145" spans="1:9" x14ac:dyDescent="0.25">
      <c r="A145" s="182" t="s">
        <v>449</v>
      </c>
      <c r="B145" s="183">
        <v>1</v>
      </c>
      <c r="C145" s="184">
        <f t="shared" si="24"/>
        <v>180</v>
      </c>
      <c r="D145" s="180">
        <v>160</v>
      </c>
      <c r="E145" s="180">
        <v>20</v>
      </c>
      <c r="F145" s="181">
        <v>941.34</v>
      </c>
      <c r="G145" s="504">
        <f t="shared" si="22"/>
        <v>5.883375</v>
      </c>
      <c r="H145" s="505">
        <f t="shared" si="18"/>
        <v>235.34</v>
      </c>
      <c r="I145" s="505">
        <f t="shared" si="23"/>
        <v>290.86</v>
      </c>
    </row>
    <row r="146" spans="1:9" s="161" customFormat="1" x14ac:dyDescent="0.25">
      <c r="A146" s="174" t="s">
        <v>449</v>
      </c>
      <c r="B146" s="175">
        <v>1</v>
      </c>
      <c r="C146" s="176">
        <f>D146+E146</f>
        <v>164</v>
      </c>
      <c r="D146" s="177">
        <v>160</v>
      </c>
      <c r="E146" s="177">
        <v>4</v>
      </c>
      <c r="F146" s="178">
        <v>941.34</v>
      </c>
      <c r="G146" s="504">
        <f t="shared" si="22"/>
        <v>5.883375</v>
      </c>
      <c r="H146" s="505">
        <f t="shared" si="18"/>
        <v>47.07</v>
      </c>
      <c r="I146" s="505">
        <f t="shared" si="23"/>
        <v>58.17</v>
      </c>
    </row>
    <row r="147" spans="1:9" x14ac:dyDescent="0.25">
      <c r="A147" s="182" t="s">
        <v>449</v>
      </c>
      <c r="B147" s="183">
        <v>1</v>
      </c>
      <c r="C147" s="184">
        <f t="shared" si="24"/>
        <v>192</v>
      </c>
      <c r="D147" s="180">
        <v>160</v>
      </c>
      <c r="E147" s="180">
        <v>32</v>
      </c>
      <c r="F147" s="181">
        <v>941.34</v>
      </c>
      <c r="G147" s="504">
        <f t="shared" si="22"/>
        <v>5.883375</v>
      </c>
      <c r="H147" s="505">
        <f t="shared" si="18"/>
        <v>376.54</v>
      </c>
      <c r="I147" s="505">
        <f t="shared" si="23"/>
        <v>465.37</v>
      </c>
    </row>
    <row r="148" spans="1:9" x14ac:dyDescent="0.25">
      <c r="A148" s="182" t="s">
        <v>449</v>
      </c>
      <c r="B148" s="183">
        <v>1</v>
      </c>
      <c r="C148" s="184">
        <f t="shared" si="24"/>
        <v>84</v>
      </c>
      <c r="D148" s="180">
        <v>64</v>
      </c>
      <c r="E148" s="180">
        <v>20</v>
      </c>
      <c r="F148" s="181">
        <v>376.54</v>
      </c>
      <c r="G148" s="504">
        <f t="shared" si="22"/>
        <v>5.8834375000000003</v>
      </c>
      <c r="H148" s="505">
        <f t="shared" si="18"/>
        <v>235.34</v>
      </c>
      <c r="I148" s="505">
        <f t="shared" si="23"/>
        <v>290.86</v>
      </c>
    </row>
    <row r="149" spans="1:9" x14ac:dyDescent="0.25">
      <c r="A149" s="182" t="s">
        <v>449</v>
      </c>
      <c r="B149" s="183">
        <v>1</v>
      </c>
      <c r="C149" s="184">
        <f t="shared" si="24"/>
        <v>226</v>
      </c>
      <c r="D149" s="180">
        <v>160</v>
      </c>
      <c r="E149" s="180">
        <v>66</v>
      </c>
      <c r="F149" s="181">
        <v>941.34</v>
      </c>
      <c r="G149" s="504">
        <f t="shared" si="22"/>
        <v>5.883375</v>
      </c>
      <c r="H149" s="505">
        <f t="shared" si="18"/>
        <v>776.61</v>
      </c>
      <c r="I149" s="505">
        <f t="shared" si="23"/>
        <v>959.81</v>
      </c>
    </row>
    <row r="150" spans="1:9" x14ac:dyDescent="0.25">
      <c r="A150" s="182" t="s">
        <v>451</v>
      </c>
      <c r="B150" s="183">
        <v>1</v>
      </c>
      <c r="C150" s="184">
        <f t="shared" si="24"/>
        <v>190</v>
      </c>
      <c r="D150" s="180">
        <v>160</v>
      </c>
      <c r="E150" s="180">
        <v>30</v>
      </c>
      <c r="F150" s="181">
        <v>941.34</v>
      </c>
      <c r="G150" s="504">
        <f t="shared" si="22"/>
        <v>5.883375</v>
      </c>
      <c r="H150" s="505">
        <f t="shared" si="18"/>
        <v>353</v>
      </c>
      <c r="I150" s="505">
        <f t="shared" si="23"/>
        <v>436.27</v>
      </c>
    </row>
    <row r="151" spans="1:9" x14ac:dyDescent="0.25">
      <c r="A151" s="182" t="s">
        <v>451</v>
      </c>
      <c r="B151" s="183">
        <v>1</v>
      </c>
      <c r="C151" s="184">
        <f t="shared" si="24"/>
        <v>187</v>
      </c>
      <c r="D151" s="180">
        <v>160</v>
      </c>
      <c r="E151" s="180">
        <v>27</v>
      </c>
      <c r="F151" s="181">
        <v>831.44</v>
      </c>
      <c r="G151" s="504">
        <f t="shared" si="22"/>
        <v>5.1965000000000003</v>
      </c>
      <c r="H151" s="505">
        <f t="shared" si="18"/>
        <v>280.61</v>
      </c>
      <c r="I151" s="505">
        <f t="shared" si="23"/>
        <v>346.81</v>
      </c>
    </row>
    <row r="152" spans="1:9" x14ac:dyDescent="0.25">
      <c r="A152" s="182" t="s">
        <v>451</v>
      </c>
      <c r="B152" s="183">
        <v>1</v>
      </c>
      <c r="C152" s="184">
        <f t="shared" si="24"/>
        <v>100</v>
      </c>
      <c r="D152" s="180">
        <v>64</v>
      </c>
      <c r="E152" s="180">
        <v>36</v>
      </c>
      <c r="F152" s="181">
        <v>332.58</v>
      </c>
      <c r="G152" s="504">
        <f t="shared" si="22"/>
        <v>5.1965624999999998</v>
      </c>
      <c r="H152" s="505">
        <f t="shared" si="18"/>
        <v>374.15</v>
      </c>
      <c r="I152" s="505">
        <f t="shared" si="23"/>
        <v>462.41</v>
      </c>
    </row>
    <row r="153" spans="1:9" ht="51" customHeight="1" x14ac:dyDescent="0.25">
      <c r="A153" s="284" t="s">
        <v>103</v>
      </c>
      <c r="B153" s="172">
        <f>SUM(B154:B156)</f>
        <v>3</v>
      </c>
      <c r="C153" s="173"/>
      <c r="D153" s="173"/>
      <c r="E153" s="173">
        <f>SUM(E154:E156)</f>
        <v>46</v>
      </c>
      <c r="F153" s="173"/>
      <c r="G153" s="291"/>
      <c r="H153" s="291">
        <f>SUM(H154:H156)</f>
        <v>374.29</v>
      </c>
      <c r="I153" s="291">
        <f>SUM(I154:I156)</f>
        <v>462.58</v>
      </c>
    </row>
    <row r="154" spans="1:9" x14ac:dyDescent="0.25">
      <c r="A154" s="182" t="s">
        <v>22</v>
      </c>
      <c r="B154" s="183">
        <v>1</v>
      </c>
      <c r="C154" s="184">
        <f t="shared" ref="C154:C156" si="25">D154+E154</f>
        <v>172</v>
      </c>
      <c r="D154" s="180">
        <v>160</v>
      </c>
      <c r="E154" s="180">
        <v>12</v>
      </c>
      <c r="F154" s="181">
        <v>692.86</v>
      </c>
      <c r="G154" s="504">
        <f t="shared" si="22"/>
        <v>4.3303750000000001</v>
      </c>
      <c r="H154" s="505">
        <f t="shared" si="18"/>
        <v>103.93</v>
      </c>
      <c r="I154" s="505">
        <f>ROUND(H154*1.2359,2)</f>
        <v>128.44999999999999</v>
      </c>
    </row>
    <row r="155" spans="1:9" x14ac:dyDescent="0.25">
      <c r="A155" s="182" t="s">
        <v>22</v>
      </c>
      <c r="B155" s="183">
        <v>1</v>
      </c>
      <c r="C155" s="184">
        <f t="shared" si="25"/>
        <v>184</v>
      </c>
      <c r="D155" s="180">
        <v>160</v>
      </c>
      <c r="E155" s="180">
        <v>24</v>
      </c>
      <c r="F155" s="181">
        <v>692.86</v>
      </c>
      <c r="G155" s="504">
        <f t="shared" si="22"/>
        <v>4.3303750000000001</v>
      </c>
      <c r="H155" s="505">
        <f t="shared" si="18"/>
        <v>207.86</v>
      </c>
      <c r="I155" s="505">
        <f>ROUND(H155*1.2359,2)</f>
        <v>256.89</v>
      </c>
    </row>
    <row r="156" spans="1:9" x14ac:dyDescent="0.25">
      <c r="A156" s="182" t="s">
        <v>22</v>
      </c>
      <c r="B156" s="183">
        <v>1</v>
      </c>
      <c r="C156" s="184">
        <f t="shared" si="25"/>
        <v>122</v>
      </c>
      <c r="D156" s="180">
        <v>112</v>
      </c>
      <c r="E156" s="180">
        <v>10</v>
      </c>
      <c r="F156" s="181">
        <v>350</v>
      </c>
      <c r="G156" s="504">
        <f t="shared" si="22"/>
        <v>3.125</v>
      </c>
      <c r="H156" s="505">
        <f t="shared" si="18"/>
        <v>62.5</v>
      </c>
      <c r="I156" s="505">
        <f>ROUND(H156*1.2359,2)</f>
        <v>77.239999999999995</v>
      </c>
    </row>
    <row r="157" spans="1:9" x14ac:dyDescent="0.25">
      <c r="A157" s="289" t="s">
        <v>457</v>
      </c>
      <c r="B157" s="285">
        <f t="shared" ref="B157:E157" si="26">B158</f>
        <v>3</v>
      </c>
      <c r="C157" s="286"/>
      <c r="D157" s="286"/>
      <c r="E157" s="286">
        <f t="shared" si="26"/>
        <v>56</v>
      </c>
      <c r="F157" s="286"/>
      <c r="G157" s="286"/>
      <c r="H157" s="286">
        <f>H158</f>
        <v>714.12</v>
      </c>
      <c r="I157" s="286">
        <f>I158</f>
        <v>882.57999999999993</v>
      </c>
    </row>
    <row r="158" spans="1:9" ht="47.25" x14ac:dyDescent="0.25">
      <c r="A158" s="284" t="s">
        <v>17</v>
      </c>
      <c r="B158" s="172">
        <f>SUM(B159:B161)</f>
        <v>3</v>
      </c>
      <c r="C158" s="173"/>
      <c r="D158" s="173"/>
      <c r="E158" s="173">
        <f>SUM(E159:E161)</f>
        <v>56</v>
      </c>
      <c r="F158" s="173"/>
      <c r="G158" s="291"/>
      <c r="H158" s="291">
        <f>SUM(H159:H161)</f>
        <v>714.12</v>
      </c>
      <c r="I158" s="291">
        <f>SUM(I159:I161)</f>
        <v>882.57999999999993</v>
      </c>
    </row>
    <row r="159" spans="1:9" x14ac:dyDescent="0.25">
      <c r="A159" s="182" t="s">
        <v>458</v>
      </c>
      <c r="B159" s="183">
        <v>1</v>
      </c>
      <c r="C159" s="184">
        <f>D159+E159</f>
        <v>108</v>
      </c>
      <c r="D159" s="180">
        <v>80</v>
      </c>
      <c r="E159" s="180">
        <v>28</v>
      </c>
      <c r="F159" s="181">
        <v>549.52</v>
      </c>
      <c r="G159" s="504">
        <f t="shared" ref="G159:G161" si="27">F159/D159</f>
        <v>6.8689999999999998</v>
      </c>
      <c r="H159" s="505">
        <f t="shared" si="18"/>
        <v>384.66</v>
      </c>
      <c r="I159" s="505">
        <f>ROUND(H159*1.2359,2)</f>
        <v>475.4</v>
      </c>
    </row>
    <row r="160" spans="1:9" x14ac:dyDescent="0.25">
      <c r="A160" s="182" t="s">
        <v>458</v>
      </c>
      <c r="B160" s="183">
        <v>1</v>
      </c>
      <c r="C160" s="184">
        <f t="shared" ref="C160:C161" si="28">D160+E160</f>
        <v>84</v>
      </c>
      <c r="D160" s="180">
        <v>80</v>
      </c>
      <c r="E160" s="180">
        <v>4</v>
      </c>
      <c r="F160" s="181">
        <v>470.67</v>
      </c>
      <c r="G160" s="504">
        <f t="shared" si="27"/>
        <v>5.883375</v>
      </c>
      <c r="H160" s="505">
        <f t="shared" si="18"/>
        <v>47.07</v>
      </c>
      <c r="I160" s="505">
        <f>ROUND(H160*1.2359,2)</f>
        <v>58.17</v>
      </c>
    </row>
    <row r="161" spans="1:9" x14ac:dyDescent="0.25">
      <c r="A161" s="182" t="s">
        <v>458</v>
      </c>
      <c r="B161" s="183">
        <v>1</v>
      </c>
      <c r="C161" s="184">
        <f t="shared" si="28"/>
        <v>40</v>
      </c>
      <c r="D161" s="180">
        <v>16</v>
      </c>
      <c r="E161" s="180">
        <v>24</v>
      </c>
      <c r="F161" s="181">
        <v>94.13</v>
      </c>
      <c r="G161" s="504">
        <f t="shared" si="27"/>
        <v>5.8831249999999997</v>
      </c>
      <c r="H161" s="505">
        <f t="shared" si="18"/>
        <v>282.39</v>
      </c>
      <c r="I161" s="505">
        <f>ROUND(H161*1.2359,2)</f>
        <v>349.01</v>
      </c>
    </row>
    <row r="162" spans="1:9" x14ac:dyDescent="0.25">
      <c r="A162" s="289" t="s">
        <v>459</v>
      </c>
      <c r="B162" s="285">
        <f>B163</f>
        <v>2</v>
      </c>
      <c r="C162" s="286"/>
      <c r="D162" s="286"/>
      <c r="E162" s="286">
        <f t="shared" ref="E162:I162" si="29">E163</f>
        <v>22.75</v>
      </c>
      <c r="F162" s="286"/>
      <c r="G162" s="286"/>
      <c r="H162" s="286">
        <f>H163</f>
        <v>337.64</v>
      </c>
      <c r="I162" s="286">
        <f t="shared" si="29"/>
        <v>417.29</v>
      </c>
    </row>
    <row r="163" spans="1:9" ht="47.25" x14ac:dyDescent="0.25">
      <c r="A163" s="284" t="s">
        <v>17</v>
      </c>
      <c r="B163" s="290">
        <f t="shared" ref="B163" si="30">SUM(B164:B165)</f>
        <v>2</v>
      </c>
      <c r="C163" s="291"/>
      <c r="D163" s="291"/>
      <c r="E163" s="291">
        <f>SUM(E164:E165)</f>
        <v>22.75</v>
      </c>
      <c r="F163" s="291"/>
      <c r="G163" s="291"/>
      <c r="H163" s="291">
        <f>SUM(H164:H165)</f>
        <v>337.64</v>
      </c>
      <c r="I163" s="291">
        <f>SUM(I164:I165)</f>
        <v>417.29</v>
      </c>
    </row>
    <row r="164" spans="1:9" x14ac:dyDescent="0.25">
      <c r="A164" s="182" t="s">
        <v>458</v>
      </c>
      <c r="B164" s="183">
        <v>1</v>
      </c>
      <c r="C164" s="184">
        <f>D164+E164</f>
        <v>148.75</v>
      </c>
      <c r="D164" s="180">
        <v>140</v>
      </c>
      <c r="E164" s="180">
        <v>8.75</v>
      </c>
      <c r="F164" s="181">
        <v>941.81</v>
      </c>
      <c r="G164" s="504">
        <f t="shared" ref="G164:G165" si="31">F164/D164</f>
        <v>6.7272142857142851</v>
      </c>
      <c r="H164" s="505">
        <f t="shared" ref="H164" si="32">ROUND(E164*G164*2,2)</f>
        <v>117.73</v>
      </c>
      <c r="I164" s="505">
        <f>ROUND(H164*1.2359,2)</f>
        <v>145.5</v>
      </c>
    </row>
    <row r="165" spans="1:9" x14ac:dyDescent="0.25">
      <c r="A165" s="182" t="s">
        <v>458</v>
      </c>
      <c r="B165" s="183">
        <v>1</v>
      </c>
      <c r="C165" s="184">
        <f>D165+E165</f>
        <v>119</v>
      </c>
      <c r="D165" s="180">
        <v>105</v>
      </c>
      <c r="E165" s="180">
        <v>14</v>
      </c>
      <c r="F165" s="181">
        <v>824.68</v>
      </c>
      <c r="G165" s="504">
        <f t="shared" si="31"/>
        <v>7.8540952380952378</v>
      </c>
      <c r="H165" s="505">
        <f t="shared" si="18"/>
        <v>219.91</v>
      </c>
      <c r="I165" s="505">
        <f>ROUND(H165*1.2359,2)</f>
        <v>271.79000000000002</v>
      </c>
    </row>
    <row r="166" spans="1:9" x14ac:dyDescent="0.25">
      <c r="A166" s="289" t="s">
        <v>460</v>
      </c>
      <c r="B166" s="285">
        <f t="shared" ref="B166" si="33">B167+B173+B205</f>
        <v>51</v>
      </c>
      <c r="C166" s="286"/>
      <c r="D166" s="286"/>
      <c r="E166" s="286">
        <f>E167+E173+E205</f>
        <v>1790</v>
      </c>
      <c r="F166" s="286"/>
      <c r="G166" s="286"/>
      <c r="H166" s="286">
        <f>H167+H173+H205</f>
        <v>24210.870000000003</v>
      </c>
      <c r="I166" s="286">
        <f>I167+I173+I205</f>
        <v>29922.22</v>
      </c>
    </row>
    <row r="167" spans="1:9" ht="31.5" x14ac:dyDescent="0.25">
      <c r="A167" s="284" t="s">
        <v>16</v>
      </c>
      <c r="B167" s="290">
        <f>SUM(B168:B172)</f>
        <v>5</v>
      </c>
      <c r="C167" s="291"/>
      <c r="D167" s="291"/>
      <c r="E167" s="291">
        <f>SUM(E168:E172)</f>
        <v>558</v>
      </c>
      <c r="F167" s="291"/>
      <c r="G167" s="291"/>
      <c r="H167" s="291">
        <f>SUM(H168:H172)</f>
        <v>10998.73</v>
      </c>
      <c r="I167" s="291">
        <f>SUM(I168:I172)</f>
        <v>13593.34</v>
      </c>
    </row>
    <row r="168" spans="1:9" x14ac:dyDescent="0.25">
      <c r="A168" s="182" t="s">
        <v>439</v>
      </c>
      <c r="B168" s="183">
        <v>1</v>
      </c>
      <c r="C168" s="184">
        <f>D168+E168</f>
        <v>208</v>
      </c>
      <c r="D168" s="180">
        <v>120</v>
      </c>
      <c r="E168" s="180">
        <v>88</v>
      </c>
      <c r="F168" s="181">
        <v>1182.6600000000001</v>
      </c>
      <c r="G168" s="504">
        <f t="shared" ref="G168:G220" si="34">F168/D168</f>
        <v>9.855500000000001</v>
      </c>
      <c r="H168" s="505">
        <f t="shared" ref="H168:H230" si="35">ROUND(E168*G168*2,2)</f>
        <v>1734.57</v>
      </c>
      <c r="I168" s="505">
        <f>ROUND(H168*1.2359,2)</f>
        <v>2143.7600000000002</v>
      </c>
    </row>
    <row r="169" spans="1:9" x14ac:dyDescent="0.25">
      <c r="A169" s="182" t="s">
        <v>439</v>
      </c>
      <c r="B169" s="183">
        <v>1</v>
      </c>
      <c r="C169" s="184">
        <f t="shared" ref="C169:C172" si="36">D169+E169</f>
        <v>200</v>
      </c>
      <c r="D169" s="180">
        <v>128</v>
      </c>
      <c r="E169" s="180">
        <v>72</v>
      </c>
      <c r="F169" s="181">
        <v>1261.5</v>
      </c>
      <c r="G169" s="504">
        <f t="shared" si="34"/>
        <v>9.85546875</v>
      </c>
      <c r="H169" s="505">
        <f t="shared" si="35"/>
        <v>1419.19</v>
      </c>
      <c r="I169" s="505">
        <f>ROUND(H169*1.2359,2)</f>
        <v>1753.98</v>
      </c>
    </row>
    <row r="170" spans="1:9" x14ac:dyDescent="0.25">
      <c r="A170" s="182" t="s">
        <v>461</v>
      </c>
      <c r="B170" s="183">
        <v>1</v>
      </c>
      <c r="C170" s="184">
        <f t="shared" si="36"/>
        <v>214</v>
      </c>
      <c r="D170" s="180">
        <v>160</v>
      </c>
      <c r="E170" s="180">
        <v>54</v>
      </c>
      <c r="F170" s="181">
        <v>1576.88</v>
      </c>
      <c r="G170" s="504">
        <f t="shared" si="34"/>
        <v>9.855500000000001</v>
      </c>
      <c r="H170" s="505">
        <f t="shared" si="35"/>
        <v>1064.3900000000001</v>
      </c>
      <c r="I170" s="505">
        <f>ROUND(H170*1.2359,2)</f>
        <v>1315.48</v>
      </c>
    </row>
    <row r="171" spans="1:9" x14ac:dyDescent="0.25">
      <c r="A171" s="182" t="s">
        <v>461</v>
      </c>
      <c r="B171" s="183">
        <v>1</v>
      </c>
      <c r="C171" s="184">
        <f t="shared" si="36"/>
        <v>312</v>
      </c>
      <c r="D171" s="180">
        <v>144</v>
      </c>
      <c r="E171" s="180">
        <v>168</v>
      </c>
      <c r="F171" s="181">
        <v>1419.19</v>
      </c>
      <c r="G171" s="504">
        <f t="shared" si="34"/>
        <v>9.8554861111111123</v>
      </c>
      <c r="H171" s="505">
        <f t="shared" si="35"/>
        <v>3311.44</v>
      </c>
      <c r="I171" s="505">
        <f>ROUND(H171*1.2359,2)</f>
        <v>4092.61</v>
      </c>
    </row>
    <row r="172" spans="1:9" x14ac:dyDescent="0.25">
      <c r="A172" s="182" t="s">
        <v>442</v>
      </c>
      <c r="B172" s="183">
        <v>1</v>
      </c>
      <c r="C172" s="184">
        <f t="shared" si="36"/>
        <v>336</v>
      </c>
      <c r="D172" s="180">
        <v>160</v>
      </c>
      <c r="E172" s="180">
        <v>176</v>
      </c>
      <c r="F172" s="181">
        <v>1576.88</v>
      </c>
      <c r="G172" s="504">
        <f t="shared" si="34"/>
        <v>9.855500000000001</v>
      </c>
      <c r="H172" s="505">
        <f>ROUND(E172*G172*2,2)</f>
        <v>3469.14</v>
      </c>
      <c r="I172" s="505">
        <f>ROUND(H172*1.2359,2)</f>
        <v>4287.51</v>
      </c>
    </row>
    <row r="173" spans="1:9" ht="47.25" x14ac:dyDescent="0.25">
      <c r="A173" s="284" t="s">
        <v>17</v>
      </c>
      <c r="B173" s="172">
        <f>SUM(B174:B204)</f>
        <v>31</v>
      </c>
      <c r="C173" s="173"/>
      <c r="D173" s="173"/>
      <c r="E173" s="173">
        <f>SUM(E174:E204)</f>
        <v>836</v>
      </c>
      <c r="F173" s="173"/>
      <c r="G173" s="291"/>
      <c r="H173" s="291">
        <f>SUM(H174:H204)</f>
        <v>9798.5600000000013</v>
      </c>
      <c r="I173" s="291">
        <f>SUM(I174:I204)</f>
        <v>12110.060000000003</v>
      </c>
    </row>
    <row r="174" spans="1:9" x14ac:dyDescent="0.25">
      <c r="A174" s="182" t="s">
        <v>462</v>
      </c>
      <c r="B174" s="183">
        <v>1</v>
      </c>
      <c r="C174" s="184">
        <f>D174+E174</f>
        <v>104</v>
      </c>
      <c r="D174" s="180">
        <v>96</v>
      </c>
      <c r="E174" s="180">
        <v>8</v>
      </c>
      <c r="F174" s="181">
        <v>564.80999999999995</v>
      </c>
      <c r="G174" s="504">
        <f t="shared" si="34"/>
        <v>5.8834374999999994</v>
      </c>
      <c r="H174" s="505">
        <f t="shared" si="35"/>
        <v>94.14</v>
      </c>
      <c r="I174" s="505">
        <f t="shared" ref="I174:I204" si="37">ROUND(H174*1.2359,2)</f>
        <v>116.35</v>
      </c>
    </row>
    <row r="175" spans="1:9" x14ac:dyDescent="0.25">
      <c r="A175" s="182" t="s">
        <v>462</v>
      </c>
      <c r="B175" s="183">
        <v>1</v>
      </c>
      <c r="C175" s="184">
        <f t="shared" ref="C175:C204" si="38">D175+E175</f>
        <v>192</v>
      </c>
      <c r="D175" s="180">
        <v>160</v>
      </c>
      <c r="E175" s="180">
        <v>32</v>
      </c>
      <c r="F175" s="181">
        <v>941.34</v>
      </c>
      <c r="G175" s="504">
        <f t="shared" si="34"/>
        <v>5.883375</v>
      </c>
      <c r="H175" s="505">
        <f t="shared" si="35"/>
        <v>376.54</v>
      </c>
      <c r="I175" s="505">
        <f t="shared" si="37"/>
        <v>465.37</v>
      </c>
    </row>
    <row r="176" spans="1:9" x14ac:dyDescent="0.25">
      <c r="A176" s="182" t="s">
        <v>462</v>
      </c>
      <c r="B176" s="183">
        <v>1</v>
      </c>
      <c r="C176" s="184">
        <f t="shared" si="38"/>
        <v>86</v>
      </c>
      <c r="D176" s="180">
        <v>64</v>
      </c>
      <c r="E176" s="180">
        <v>22</v>
      </c>
      <c r="F176" s="181">
        <v>376.54</v>
      </c>
      <c r="G176" s="504">
        <f t="shared" si="34"/>
        <v>5.8834375000000003</v>
      </c>
      <c r="H176" s="505">
        <f t="shared" si="35"/>
        <v>258.87</v>
      </c>
      <c r="I176" s="505">
        <f t="shared" si="37"/>
        <v>319.94</v>
      </c>
    </row>
    <row r="177" spans="1:9" x14ac:dyDescent="0.25">
      <c r="A177" s="182" t="s">
        <v>462</v>
      </c>
      <c r="B177" s="183">
        <v>1</v>
      </c>
      <c r="C177" s="184">
        <f t="shared" si="38"/>
        <v>98</v>
      </c>
      <c r="D177" s="180">
        <v>64</v>
      </c>
      <c r="E177" s="180">
        <v>34</v>
      </c>
      <c r="F177" s="181">
        <v>376.54</v>
      </c>
      <c r="G177" s="504">
        <f t="shared" si="34"/>
        <v>5.8834375000000003</v>
      </c>
      <c r="H177" s="505">
        <f t="shared" si="35"/>
        <v>400.07</v>
      </c>
      <c r="I177" s="505">
        <f t="shared" si="37"/>
        <v>494.45</v>
      </c>
    </row>
    <row r="178" spans="1:9" x14ac:dyDescent="0.25">
      <c r="A178" s="182" t="s">
        <v>462</v>
      </c>
      <c r="B178" s="183">
        <v>1</v>
      </c>
      <c r="C178" s="184">
        <f t="shared" si="38"/>
        <v>164</v>
      </c>
      <c r="D178" s="180">
        <v>136</v>
      </c>
      <c r="E178" s="180">
        <v>28</v>
      </c>
      <c r="F178" s="181">
        <v>800.14</v>
      </c>
      <c r="G178" s="504">
        <f t="shared" si="34"/>
        <v>5.883382352941176</v>
      </c>
      <c r="H178" s="505">
        <f t="shared" si="35"/>
        <v>329.47</v>
      </c>
      <c r="I178" s="505">
        <f t="shared" si="37"/>
        <v>407.19</v>
      </c>
    </row>
    <row r="179" spans="1:9" x14ac:dyDescent="0.25">
      <c r="A179" s="182" t="s">
        <v>462</v>
      </c>
      <c r="B179" s="183">
        <v>1</v>
      </c>
      <c r="C179" s="184">
        <f t="shared" si="38"/>
        <v>204</v>
      </c>
      <c r="D179" s="180">
        <v>160</v>
      </c>
      <c r="E179" s="180">
        <v>44</v>
      </c>
      <c r="F179" s="181">
        <v>941.34</v>
      </c>
      <c r="G179" s="504">
        <f t="shared" si="34"/>
        <v>5.883375</v>
      </c>
      <c r="H179" s="505">
        <f t="shared" si="35"/>
        <v>517.74</v>
      </c>
      <c r="I179" s="505">
        <f t="shared" si="37"/>
        <v>639.87</v>
      </c>
    </row>
    <row r="180" spans="1:9" x14ac:dyDescent="0.25">
      <c r="A180" s="182" t="s">
        <v>462</v>
      </c>
      <c r="B180" s="183">
        <v>1</v>
      </c>
      <c r="C180" s="184">
        <f t="shared" si="38"/>
        <v>184</v>
      </c>
      <c r="D180" s="180">
        <v>160</v>
      </c>
      <c r="E180" s="180">
        <v>24</v>
      </c>
      <c r="F180" s="181">
        <v>941.34</v>
      </c>
      <c r="G180" s="504">
        <f t="shared" si="34"/>
        <v>5.883375</v>
      </c>
      <c r="H180" s="505">
        <f t="shared" si="35"/>
        <v>282.39999999999998</v>
      </c>
      <c r="I180" s="505">
        <f t="shared" si="37"/>
        <v>349.02</v>
      </c>
    </row>
    <row r="181" spans="1:9" x14ac:dyDescent="0.25">
      <c r="A181" s="182" t="s">
        <v>462</v>
      </c>
      <c r="B181" s="183">
        <v>1</v>
      </c>
      <c r="C181" s="184">
        <f t="shared" si="38"/>
        <v>144</v>
      </c>
      <c r="D181" s="180">
        <v>120</v>
      </c>
      <c r="E181" s="180">
        <v>24</v>
      </c>
      <c r="F181" s="181">
        <v>706.01</v>
      </c>
      <c r="G181" s="504">
        <f t="shared" si="34"/>
        <v>5.8834166666666663</v>
      </c>
      <c r="H181" s="505">
        <f t="shared" si="35"/>
        <v>282.39999999999998</v>
      </c>
      <c r="I181" s="505">
        <f t="shared" si="37"/>
        <v>349.02</v>
      </c>
    </row>
    <row r="182" spans="1:9" x14ac:dyDescent="0.25">
      <c r="A182" s="182" t="s">
        <v>462</v>
      </c>
      <c r="B182" s="183">
        <v>1</v>
      </c>
      <c r="C182" s="184">
        <f t="shared" si="38"/>
        <v>184</v>
      </c>
      <c r="D182" s="180">
        <v>160</v>
      </c>
      <c r="E182" s="180">
        <v>24</v>
      </c>
      <c r="F182" s="181">
        <v>941.34</v>
      </c>
      <c r="G182" s="504">
        <f t="shared" si="34"/>
        <v>5.883375</v>
      </c>
      <c r="H182" s="505">
        <f t="shared" si="35"/>
        <v>282.39999999999998</v>
      </c>
      <c r="I182" s="505">
        <f t="shared" si="37"/>
        <v>349.02</v>
      </c>
    </row>
    <row r="183" spans="1:9" x14ac:dyDescent="0.25">
      <c r="A183" s="182" t="s">
        <v>450</v>
      </c>
      <c r="B183" s="183">
        <v>1</v>
      </c>
      <c r="C183" s="184">
        <f t="shared" si="38"/>
        <v>124</v>
      </c>
      <c r="D183" s="180">
        <v>120</v>
      </c>
      <c r="E183" s="180">
        <v>4</v>
      </c>
      <c r="F183" s="181">
        <v>706.01</v>
      </c>
      <c r="G183" s="504">
        <f t="shared" si="34"/>
        <v>5.8834166666666663</v>
      </c>
      <c r="H183" s="505">
        <f t="shared" si="35"/>
        <v>47.07</v>
      </c>
      <c r="I183" s="505">
        <f t="shared" si="37"/>
        <v>58.17</v>
      </c>
    </row>
    <row r="184" spans="1:9" x14ac:dyDescent="0.25">
      <c r="A184" s="182" t="s">
        <v>450</v>
      </c>
      <c r="B184" s="183">
        <v>1</v>
      </c>
      <c r="C184" s="184">
        <f t="shared" si="38"/>
        <v>196</v>
      </c>
      <c r="D184" s="180">
        <v>160</v>
      </c>
      <c r="E184" s="180">
        <v>36</v>
      </c>
      <c r="F184" s="181">
        <v>941.34</v>
      </c>
      <c r="G184" s="504">
        <f t="shared" si="34"/>
        <v>5.883375</v>
      </c>
      <c r="H184" s="505">
        <f t="shared" si="35"/>
        <v>423.6</v>
      </c>
      <c r="I184" s="505">
        <f t="shared" si="37"/>
        <v>523.53</v>
      </c>
    </row>
    <row r="185" spans="1:9" x14ac:dyDescent="0.25">
      <c r="A185" s="182" t="s">
        <v>450</v>
      </c>
      <c r="B185" s="183">
        <v>1</v>
      </c>
      <c r="C185" s="184">
        <f t="shared" si="38"/>
        <v>192</v>
      </c>
      <c r="D185" s="180">
        <v>160</v>
      </c>
      <c r="E185" s="180">
        <v>32</v>
      </c>
      <c r="F185" s="181">
        <v>941.34</v>
      </c>
      <c r="G185" s="504">
        <f t="shared" si="34"/>
        <v>5.883375</v>
      </c>
      <c r="H185" s="505">
        <f t="shared" si="35"/>
        <v>376.54</v>
      </c>
      <c r="I185" s="505">
        <f t="shared" si="37"/>
        <v>465.37</v>
      </c>
    </row>
    <row r="186" spans="1:9" x14ac:dyDescent="0.25">
      <c r="A186" s="182" t="s">
        <v>451</v>
      </c>
      <c r="B186" s="183">
        <v>1</v>
      </c>
      <c r="C186" s="184">
        <f t="shared" si="38"/>
        <v>192</v>
      </c>
      <c r="D186" s="180">
        <v>160</v>
      </c>
      <c r="E186" s="180">
        <v>32</v>
      </c>
      <c r="F186" s="181">
        <v>941.34</v>
      </c>
      <c r="G186" s="504">
        <f t="shared" si="34"/>
        <v>5.883375</v>
      </c>
      <c r="H186" s="505">
        <f t="shared" si="35"/>
        <v>376.54</v>
      </c>
      <c r="I186" s="505">
        <f t="shared" si="37"/>
        <v>465.37</v>
      </c>
    </row>
    <row r="187" spans="1:9" x14ac:dyDescent="0.25">
      <c r="A187" s="182" t="s">
        <v>463</v>
      </c>
      <c r="B187" s="183">
        <v>1</v>
      </c>
      <c r="C187" s="184">
        <f t="shared" si="38"/>
        <v>136</v>
      </c>
      <c r="D187" s="180">
        <v>120</v>
      </c>
      <c r="E187" s="180">
        <v>16</v>
      </c>
      <c r="F187" s="181">
        <v>706.01</v>
      </c>
      <c r="G187" s="504">
        <f t="shared" si="34"/>
        <v>5.8834166666666663</v>
      </c>
      <c r="H187" s="505">
        <f t="shared" si="35"/>
        <v>188.27</v>
      </c>
      <c r="I187" s="505">
        <f t="shared" si="37"/>
        <v>232.68</v>
      </c>
    </row>
    <row r="188" spans="1:9" x14ac:dyDescent="0.25">
      <c r="A188" s="182" t="s">
        <v>463</v>
      </c>
      <c r="B188" s="183">
        <v>1</v>
      </c>
      <c r="C188" s="184">
        <f t="shared" si="38"/>
        <v>210</v>
      </c>
      <c r="D188" s="180">
        <v>160</v>
      </c>
      <c r="E188" s="180">
        <v>50</v>
      </c>
      <c r="F188" s="181">
        <v>941.34</v>
      </c>
      <c r="G188" s="504">
        <f t="shared" si="34"/>
        <v>5.883375</v>
      </c>
      <c r="H188" s="505">
        <f t="shared" si="35"/>
        <v>588.34</v>
      </c>
      <c r="I188" s="505">
        <f t="shared" si="37"/>
        <v>727.13</v>
      </c>
    </row>
    <row r="189" spans="1:9" x14ac:dyDescent="0.25">
      <c r="A189" s="182" t="s">
        <v>463</v>
      </c>
      <c r="B189" s="183">
        <v>1</v>
      </c>
      <c r="C189" s="184">
        <f t="shared" si="38"/>
        <v>192</v>
      </c>
      <c r="D189" s="180">
        <v>160</v>
      </c>
      <c r="E189" s="180">
        <v>32</v>
      </c>
      <c r="F189" s="181">
        <v>941.34</v>
      </c>
      <c r="G189" s="504">
        <f t="shared" si="34"/>
        <v>5.883375</v>
      </c>
      <c r="H189" s="505">
        <f t="shared" si="35"/>
        <v>376.54</v>
      </c>
      <c r="I189" s="505">
        <f t="shared" si="37"/>
        <v>465.37</v>
      </c>
    </row>
    <row r="190" spans="1:9" x14ac:dyDescent="0.25">
      <c r="A190" s="182" t="s">
        <v>463</v>
      </c>
      <c r="B190" s="183">
        <v>1</v>
      </c>
      <c r="C190" s="184">
        <f t="shared" si="38"/>
        <v>216</v>
      </c>
      <c r="D190" s="180">
        <v>160</v>
      </c>
      <c r="E190" s="180">
        <v>56</v>
      </c>
      <c r="F190" s="181">
        <v>941.34</v>
      </c>
      <c r="G190" s="504">
        <f t="shared" si="34"/>
        <v>5.883375</v>
      </c>
      <c r="H190" s="505">
        <f t="shared" si="35"/>
        <v>658.94</v>
      </c>
      <c r="I190" s="505">
        <f t="shared" si="37"/>
        <v>814.38</v>
      </c>
    </row>
    <row r="191" spans="1:9" x14ac:dyDescent="0.25">
      <c r="A191" s="182" t="s">
        <v>463</v>
      </c>
      <c r="B191" s="183">
        <v>1</v>
      </c>
      <c r="C191" s="184">
        <f t="shared" si="38"/>
        <v>120</v>
      </c>
      <c r="D191" s="180">
        <v>112</v>
      </c>
      <c r="E191" s="180">
        <v>8</v>
      </c>
      <c r="F191" s="181">
        <v>658.94</v>
      </c>
      <c r="G191" s="504">
        <f t="shared" si="34"/>
        <v>5.8833928571428578</v>
      </c>
      <c r="H191" s="505">
        <f t="shared" si="35"/>
        <v>94.13</v>
      </c>
      <c r="I191" s="505">
        <f t="shared" si="37"/>
        <v>116.34</v>
      </c>
    </row>
    <row r="192" spans="1:9" x14ac:dyDescent="0.25">
      <c r="A192" s="182" t="s">
        <v>463</v>
      </c>
      <c r="B192" s="183">
        <v>1</v>
      </c>
      <c r="C192" s="184">
        <f t="shared" si="38"/>
        <v>188</v>
      </c>
      <c r="D192" s="180">
        <v>160</v>
      </c>
      <c r="E192" s="180">
        <v>28</v>
      </c>
      <c r="F192" s="181">
        <v>941.34</v>
      </c>
      <c r="G192" s="504">
        <f t="shared" si="34"/>
        <v>5.883375</v>
      </c>
      <c r="H192" s="505">
        <f t="shared" si="35"/>
        <v>329.47</v>
      </c>
      <c r="I192" s="505">
        <f t="shared" si="37"/>
        <v>407.19</v>
      </c>
    </row>
    <row r="193" spans="1:9" x14ac:dyDescent="0.25">
      <c r="A193" s="182" t="s">
        <v>463</v>
      </c>
      <c r="B193" s="183">
        <v>1</v>
      </c>
      <c r="C193" s="184">
        <f t="shared" si="38"/>
        <v>216</v>
      </c>
      <c r="D193" s="180">
        <v>160</v>
      </c>
      <c r="E193" s="180">
        <v>56</v>
      </c>
      <c r="F193" s="181">
        <v>941.34</v>
      </c>
      <c r="G193" s="504">
        <f t="shared" si="34"/>
        <v>5.883375</v>
      </c>
      <c r="H193" s="505">
        <f t="shared" si="35"/>
        <v>658.94</v>
      </c>
      <c r="I193" s="505">
        <f t="shared" si="37"/>
        <v>814.38</v>
      </c>
    </row>
    <row r="194" spans="1:9" x14ac:dyDescent="0.25">
      <c r="A194" s="182" t="s">
        <v>463</v>
      </c>
      <c r="B194" s="183">
        <v>1</v>
      </c>
      <c r="C194" s="184">
        <f t="shared" si="38"/>
        <v>112</v>
      </c>
      <c r="D194" s="180">
        <v>96</v>
      </c>
      <c r="E194" s="180">
        <v>16</v>
      </c>
      <c r="F194" s="181">
        <v>564.80999999999995</v>
      </c>
      <c r="G194" s="504">
        <f t="shared" si="34"/>
        <v>5.8834374999999994</v>
      </c>
      <c r="H194" s="505">
        <f t="shared" si="35"/>
        <v>188.27</v>
      </c>
      <c r="I194" s="505">
        <f t="shared" si="37"/>
        <v>232.68</v>
      </c>
    </row>
    <row r="195" spans="1:9" x14ac:dyDescent="0.25">
      <c r="A195" s="182" t="s">
        <v>463</v>
      </c>
      <c r="B195" s="183">
        <v>1</v>
      </c>
      <c r="C195" s="184">
        <f t="shared" si="38"/>
        <v>144</v>
      </c>
      <c r="D195" s="180">
        <v>136</v>
      </c>
      <c r="E195" s="180">
        <v>8</v>
      </c>
      <c r="F195" s="181">
        <v>800.14</v>
      </c>
      <c r="G195" s="504">
        <f t="shared" si="34"/>
        <v>5.883382352941176</v>
      </c>
      <c r="H195" s="505">
        <f t="shared" si="35"/>
        <v>94.13</v>
      </c>
      <c r="I195" s="505">
        <f t="shared" si="37"/>
        <v>116.34</v>
      </c>
    </row>
    <row r="196" spans="1:9" x14ac:dyDescent="0.25">
      <c r="A196" s="182" t="s">
        <v>463</v>
      </c>
      <c r="B196" s="183">
        <v>1</v>
      </c>
      <c r="C196" s="184">
        <f t="shared" si="38"/>
        <v>174</v>
      </c>
      <c r="D196" s="180">
        <v>152</v>
      </c>
      <c r="E196" s="180">
        <v>22</v>
      </c>
      <c r="F196" s="181">
        <v>894.28</v>
      </c>
      <c r="G196" s="504">
        <f t="shared" si="34"/>
        <v>5.8834210526315784</v>
      </c>
      <c r="H196" s="505">
        <f t="shared" si="35"/>
        <v>258.87</v>
      </c>
      <c r="I196" s="505">
        <f t="shared" si="37"/>
        <v>319.94</v>
      </c>
    </row>
    <row r="197" spans="1:9" x14ac:dyDescent="0.25">
      <c r="A197" s="182" t="s">
        <v>463</v>
      </c>
      <c r="B197" s="183">
        <v>1</v>
      </c>
      <c r="C197" s="184">
        <f t="shared" si="38"/>
        <v>192</v>
      </c>
      <c r="D197" s="180">
        <v>160</v>
      </c>
      <c r="E197" s="180">
        <v>32</v>
      </c>
      <c r="F197" s="181">
        <v>941.34</v>
      </c>
      <c r="G197" s="504">
        <f t="shared" si="34"/>
        <v>5.883375</v>
      </c>
      <c r="H197" s="505">
        <f t="shared" si="35"/>
        <v>376.54</v>
      </c>
      <c r="I197" s="505">
        <f t="shared" si="37"/>
        <v>465.37</v>
      </c>
    </row>
    <row r="198" spans="1:9" x14ac:dyDescent="0.25">
      <c r="A198" s="182" t="s">
        <v>463</v>
      </c>
      <c r="B198" s="183">
        <v>1</v>
      </c>
      <c r="C198" s="184">
        <f t="shared" si="38"/>
        <v>108</v>
      </c>
      <c r="D198" s="180">
        <v>80</v>
      </c>
      <c r="E198" s="180">
        <v>28</v>
      </c>
      <c r="F198" s="181">
        <v>470.67</v>
      </c>
      <c r="G198" s="504">
        <f t="shared" si="34"/>
        <v>5.883375</v>
      </c>
      <c r="H198" s="505">
        <f t="shared" si="35"/>
        <v>329.47</v>
      </c>
      <c r="I198" s="505">
        <f t="shared" si="37"/>
        <v>407.19</v>
      </c>
    </row>
    <row r="199" spans="1:9" x14ac:dyDescent="0.25">
      <c r="A199" s="182" t="s">
        <v>463</v>
      </c>
      <c r="B199" s="183">
        <v>1</v>
      </c>
      <c r="C199" s="184">
        <f t="shared" si="38"/>
        <v>184</v>
      </c>
      <c r="D199" s="180">
        <v>160</v>
      </c>
      <c r="E199" s="180">
        <v>24</v>
      </c>
      <c r="F199" s="181">
        <v>941.34</v>
      </c>
      <c r="G199" s="504">
        <f t="shared" si="34"/>
        <v>5.883375</v>
      </c>
      <c r="H199" s="505">
        <f t="shared" si="35"/>
        <v>282.39999999999998</v>
      </c>
      <c r="I199" s="505">
        <f t="shared" si="37"/>
        <v>349.02</v>
      </c>
    </row>
    <row r="200" spans="1:9" x14ac:dyDescent="0.25">
      <c r="A200" s="182" t="s">
        <v>463</v>
      </c>
      <c r="B200" s="183">
        <v>1</v>
      </c>
      <c r="C200" s="184">
        <f t="shared" si="38"/>
        <v>212</v>
      </c>
      <c r="D200" s="180">
        <v>160</v>
      </c>
      <c r="E200" s="180">
        <v>52</v>
      </c>
      <c r="F200" s="181">
        <v>941.34</v>
      </c>
      <c r="G200" s="504">
        <f t="shared" si="34"/>
        <v>5.883375</v>
      </c>
      <c r="H200" s="505">
        <f t="shared" si="35"/>
        <v>611.87</v>
      </c>
      <c r="I200" s="505">
        <f t="shared" si="37"/>
        <v>756.21</v>
      </c>
    </row>
    <row r="201" spans="1:9" x14ac:dyDescent="0.25">
      <c r="A201" s="182" t="s">
        <v>463</v>
      </c>
      <c r="B201" s="183">
        <v>1</v>
      </c>
      <c r="C201" s="184">
        <f t="shared" si="38"/>
        <v>120</v>
      </c>
      <c r="D201" s="180">
        <v>112</v>
      </c>
      <c r="E201" s="180">
        <v>8</v>
      </c>
      <c r="F201" s="181">
        <v>658.94</v>
      </c>
      <c r="G201" s="504">
        <f t="shared" si="34"/>
        <v>5.8833928571428578</v>
      </c>
      <c r="H201" s="505">
        <f t="shared" si="35"/>
        <v>94.13</v>
      </c>
      <c r="I201" s="505">
        <f t="shared" si="37"/>
        <v>116.34</v>
      </c>
    </row>
    <row r="202" spans="1:9" x14ac:dyDescent="0.25">
      <c r="A202" s="182" t="s">
        <v>463</v>
      </c>
      <c r="B202" s="183">
        <v>1</v>
      </c>
      <c r="C202" s="184">
        <f t="shared" si="38"/>
        <v>188</v>
      </c>
      <c r="D202" s="180">
        <v>160</v>
      </c>
      <c r="E202" s="180">
        <v>28</v>
      </c>
      <c r="F202" s="181">
        <v>941.34</v>
      </c>
      <c r="G202" s="504">
        <f t="shared" si="34"/>
        <v>5.883375</v>
      </c>
      <c r="H202" s="505">
        <f t="shared" si="35"/>
        <v>329.47</v>
      </c>
      <c r="I202" s="505">
        <f t="shared" si="37"/>
        <v>407.19</v>
      </c>
    </row>
    <row r="203" spans="1:9" x14ac:dyDescent="0.25">
      <c r="A203" s="182" t="s">
        <v>463</v>
      </c>
      <c r="B203" s="183">
        <v>1</v>
      </c>
      <c r="C203" s="184">
        <f t="shared" si="38"/>
        <v>84</v>
      </c>
      <c r="D203" s="180">
        <v>64</v>
      </c>
      <c r="E203" s="180">
        <v>20</v>
      </c>
      <c r="F203" s="181">
        <v>332.58</v>
      </c>
      <c r="G203" s="504">
        <f t="shared" si="34"/>
        <v>5.1965624999999998</v>
      </c>
      <c r="H203" s="505">
        <f t="shared" si="35"/>
        <v>207.86</v>
      </c>
      <c r="I203" s="505">
        <f t="shared" si="37"/>
        <v>256.89</v>
      </c>
    </row>
    <row r="204" spans="1:9" x14ac:dyDescent="0.25">
      <c r="A204" s="182" t="s">
        <v>463</v>
      </c>
      <c r="B204" s="183">
        <v>1</v>
      </c>
      <c r="C204" s="184">
        <f t="shared" si="38"/>
        <v>88</v>
      </c>
      <c r="D204" s="180">
        <v>80</v>
      </c>
      <c r="E204" s="180">
        <v>8</v>
      </c>
      <c r="F204" s="181">
        <v>415.72</v>
      </c>
      <c r="G204" s="504">
        <f t="shared" si="34"/>
        <v>5.1965000000000003</v>
      </c>
      <c r="H204" s="505">
        <f t="shared" si="35"/>
        <v>83.14</v>
      </c>
      <c r="I204" s="505">
        <f t="shared" si="37"/>
        <v>102.75</v>
      </c>
    </row>
    <row r="205" spans="1:9" ht="47.25" x14ac:dyDescent="0.25">
      <c r="A205" s="284" t="s">
        <v>103</v>
      </c>
      <c r="B205" s="290">
        <f>SUM(B206:B220)</f>
        <v>15</v>
      </c>
      <c r="C205" s="291"/>
      <c r="D205" s="291"/>
      <c r="E205" s="291">
        <f>SUM(E206:E220)</f>
        <v>396</v>
      </c>
      <c r="F205" s="291"/>
      <c r="G205" s="291"/>
      <c r="H205" s="291">
        <f>SUM(H206:H220)</f>
        <v>3413.58</v>
      </c>
      <c r="I205" s="291">
        <f>SUM(I206:I220)</f>
        <v>4218.82</v>
      </c>
    </row>
    <row r="206" spans="1:9" x14ac:dyDescent="0.25">
      <c r="A206" s="182" t="s">
        <v>22</v>
      </c>
      <c r="B206" s="183">
        <v>1</v>
      </c>
      <c r="C206" s="184">
        <f>D206+E206</f>
        <v>192</v>
      </c>
      <c r="D206" s="180">
        <v>160</v>
      </c>
      <c r="E206" s="180">
        <v>32</v>
      </c>
      <c r="F206" s="181">
        <v>725</v>
      </c>
      <c r="G206" s="504">
        <f t="shared" si="34"/>
        <v>4.53125</v>
      </c>
      <c r="H206" s="505">
        <f t="shared" si="35"/>
        <v>290</v>
      </c>
      <c r="I206" s="505">
        <f t="shared" ref="I206:I220" si="39">ROUND(H206*1.2359,2)</f>
        <v>358.41</v>
      </c>
    </row>
    <row r="207" spans="1:9" x14ac:dyDescent="0.25">
      <c r="A207" s="182" t="s">
        <v>22</v>
      </c>
      <c r="B207" s="183">
        <v>1</v>
      </c>
      <c r="C207" s="184">
        <f t="shared" ref="C207:C220" si="40">D207+E207</f>
        <v>20</v>
      </c>
      <c r="D207" s="180">
        <v>8</v>
      </c>
      <c r="E207" s="180">
        <v>12</v>
      </c>
      <c r="F207" s="181">
        <v>25</v>
      </c>
      <c r="G207" s="504">
        <f t="shared" si="34"/>
        <v>3.125</v>
      </c>
      <c r="H207" s="505">
        <f t="shared" si="35"/>
        <v>75</v>
      </c>
      <c r="I207" s="505">
        <f t="shared" si="39"/>
        <v>92.69</v>
      </c>
    </row>
    <row r="208" spans="1:9" x14ac:dyDescent="0.25">
      <c r="A208" s="182" t="s">
        <v>22</v>
      </c>
      <c r="B208" s="183">
        <v>1</v>
      </c>
      <c r="C208" s="184">
        <f t="shared" si="40"/>
        <v>204</v>
      </c>
      <c r="D208" s="180">
        <v>160</v>
      </c>
      <c r="E208" s="180">
        <v>44</v>
      </c>
      <c r="F208" s="181">
        <v>692.86</v>
      </c>
      <c r="G208" s="504">
        <f t="shared" si="34"/>
        <v>4.3303750000000001</v>
      </c>
      <c r="H208" s="505">
        <f t="shared" si="35"/>
        <v>381.07</v>
      </c>
      <c r="I208" s="505">
        <f t="shared" si="39"/>
        <v>470.96</v>
      </c>
    </row>
    <row r="209" spans="1:9" x14ac:dyDescent="0.25">
      <c r="A209" s="182" t="s">
        <v>22</v>
      </c>
      <c r="B209" s="183">
        <v>1</v>
      </c>
      <c r="C209" s="184">
        <f t="shared" si="40"/>
        <v>200</v>
      </c>
      <c r="D209" s="180">
        <v>160</v>
      </c>
      <c r="E209" s="180">
        <v>40</v>
      </c>
      <c r="F209" s="181">
        <v>692.86</v>
      </c>
      <c r="G209" s="504">
        <f t="shared" si="34"/>
        <v>4.3303750000000001</v>
      </c>
      <c r="H209" s="505">
        <f t="shared" si="35"/>
        <v>346.43</v>
      </c>
      <c r="I209" s="505">
        <f t="shared" si="39"/>
        <v>428.15</v>
      </c>
    </row>
    <row r="210" spans="1:9" x14ac:dyDescent="0.25">
      <c r="A210" s="182" t="s">
        <v>22</v>
      </c>
      <c r="B210" s="183">
        <v>1</v>
      </c>
      <c r="C210" s="184">
        <f t="shared" si="40"/>
        <v>108</v>
      </c>
      <c r="D210" s="180">
        <v>88</v>
      </c>
      <c r="E210" s="180">
        <v>20</v>
      </c>
      <c r="F210" s="181">
        <v>381.08</v>
      </c>
      <c r="G210" s="504">
        <f t="shared" si="34"/>
        <v>4.3304545454545451</v>
      </c>
      <c r="H210" s="505">
        <f t="shared" si="35"/>
        <v>173.22</v>
      </c>
      <c r="I210" s="505">
        <f t="shared" si="39"/>
        <v>214.08</v>
      </c>
    </row>
    <row r="211" spans="1:9" x14ac:dyDescent="0.25">
      <c r="A211" s="182" t="s">
        <v>22</v>
      </c>
      <c r="B211" s="183">
        <v>1</v>
      </c>
      <c r="C211" s="184">
        <f t="shared" si="40"/>
        <v>200</v>
      </c>
      <c r="D211" s="180">
        <v>160</v>
      </c>
      <c r="E211" s="180">
        <v>40</v>
      </c>
      <c r="F211" s="181">
        <v>692.86</v>
      </c>
      <c r="G211" s="504">
        <f t="shared" si="34"/>
        <v>4.3303750000000001</v>
      </c>
      <c r="H211" s="505">
        <f t="shared" si="35"/>
        <v>346.43</v>
      </c>
      <c r="I211" s="505">
        <f t="shared" si="39"/>
        <v>428.15</v>
      </c>
    </row>
    <row r="212" spans="1:9" x14ac:dyDescent="0.25">
      <c r="A212" s="182" t="s">
        <v>22</v>
      </c>
      <c r="B212" s="183">
        <v>1</v>
      </c>
      <c r="C212" s="184">
        <f t="shared" si="40"/>
        <v>152</v>
      </c>
      <c r="D212" s="180">
        <v>136</v>
      </c>
      <c r="E212" s="180">
        <v>16</v>
      </c>
      <c r="F212" s="181">
        <v>588.92999999999995</v>
      </c>
      <c r="G212" s="504">
        <f t="shared" si="34"/>
        <v>4.3303676470588233</v>
      </c>
      <c r="H212" s="505">
        <f t="shared" si="35"/>
        <v>138.57</v>
      </c>
      <c r="I212" s="505">
        <f t="shared" si="39"/>
        <v>171.26</v>
      </c>
    </row>
    <row r="213" spans="1:9" x14ac:dyDescent="0.25">
      <c r="A213" s="182" t="s">
        <v>22</v>
      </c>
      <c r="B213" s="183">
        <v>1</v>
      </c>
      <c r="C213" s="184">
        <f t="shared" si="40"/>
        <v>124</v>
      </c>
      <c r="D213" s="180">
        <v>120</v>
      </c>
      <c r="E213" s="180">
        <v>4</v>
      </c>
      <c r="F213" s="181">
        <v>519.65</v>
      </c>
      <c r="G213" s="504">
        <f t="shared" si="34"/>
        <v>4.3304166666666664</v>
      </c>
      <c r="H213" s="505">
        <f t="shared" si="35"/>
        <v>34.64</v>
      </c>
      <c r="I213" s="505">
        <f t="shared" si="39"/>
        <v>42.81</v>
      </c>
    </row>
    <row r="214" spans="1:9" x14ac:dyDescent="0.25">
      <c r="A214" s="182" t="s">
        <v>22</v>
      </c>
      <c r="B214" s="183">
        <v>1</v>
      </c>
      <c r="C214" s="184">
        <f t="shared" si="40"/>
        <v>140</v>
      </c>
      <c r="D214" s="180">
        <v>120</v>
      </c>
      <c r="E214" s="180">
        <v>20</v>
      </c>
      <c r="F214" s="181">
        <v>519.65</v>
      </c>
      <c r="G214" s="504">
        <f t="shared" si="34"/>
        <v>4.3304166666666664</v>
      </c>
      <c r="H214" s="505">
        <f t="shared" si="35"/>
        <v>173.22</v>
      </c>
      <c r="I214" s="505">
        <f t="shared" si="39"/>
        <v>214.08</v>
      </c>
    </row>
    <row r="215" spans="1:9" x14ac:dyDescent="0.25">
      <c r="A215" s="182" t="s">
        <v>22</v>
      </c>
      <c r="B215" s="183">
        <v>1</v>
      </c>
      <c r="C215" s="184">
        <f t="shared" si="40"/>
        <v>192</v>
      </c>
      <c r="D215" s="180">
        <v>160</v>
      </c>
      <c r="E215" s="180">
        <v>32</v>
      </c>
      <c r="F215" s="181">
        <v>692.86</v>
      </c>
      <c r="G215" s="504">
        <f t="shared" si="34"/>
        <v>4.3303750000000001</v>
      </c>
      <c r="H215" s="505">
        <f t="shared" si="35"/>
        <v>277.14</v>
      </c>
      <c r="I215" s="505">
        <f t="shared" si="39"/>
        <v>342.52</v>
      </c>
    </row>
    <row r="216" spans="1:9" x14ac:dyDescent="0.25">
      <c r="A216" s="182" t="s">
        <v>22</v>
      </c>
      <c r="B216" s="183">
        <v>1</v>
      </c>
      <c r="C216" s="184">
        <f t="shared" si="40"/>
        <v>184</v>
      </c>
      <c r="D216" s="180">
        <v>160</v>
      </c>
      <c r="E216" s="180">
        <v>24</v>
      </c>
      <c r="F216" s="181">
        <v>692.86</v>
      </c>
      <c r="G216" s="504">
        <f t="shared" si="34"/>
        <v>4.3303750000000001</v>
      </c>
      <c r="H216" s="505">
        <f t="shared" si="35"/>
        <v>207.86</v>
      </c>
      <c r="I216" s="505">
        <f t="shared" si="39"/>
        <v>256.89</v>
      </c>
    </row>
    <row r="217" spans="1:9" x14ac:dyDescent="0.25">
      <c r="A217" s="182" t="s">
        <v>22</v>
      </c>
      <c r="B217" s="183">
        <v>1</v>
      </c>
      <c r="C217" s="184">
        <f t="shared" si="40"/>
        <v>192</v>
      </c>
      <c r="D217" s="180">
        <v>160</v>
      </c>
      <c r="E217" s="180">
        <v>32</v>
      </c>
      <c r="F217" s="181">
        <v>692.86</v>
      </c>
      <c r="G217" s="504">
        <f t="shared" si="34"/>
        <v>4.3303750000000001</v>
      </c>
      <c r="H217" s="505">
        <f t="shared" si="35"/>
        <v>277.14</v>
      </c>
      <c r="I217" s="505">
        <f t="shared" si="39"/>
        <v>342.52</v>
      </c>
    </row>
    <row r="218" spans="1:9" x14ac:dyDescent="0.25">
      <c r="A218" s="182" t="s">
        <v>22</v>
      </c>
      <c r="B218" s="183">
        <v>1</v>
      </c>
      <c r="C218" s="184">
        <f t="shared" si="40"/>
        <v>180</v>
      </c>
      <c r="D218" s="180">
        <v>160</v>
      </c>
      <c r="E218" s="180">
        <v>20</v>
      </c>
      <c r="F218" s="181">
        <v>692.86</v>
      </c>
      <c r="G218" s="504">
        <f t="shared" si="34"/>
        <v>4.3303750000000001</v>
      </c>
      <c r="H218" s="505">
        <f t="shared" si="35"/>
        <v>173.22</v>
      </c>
      <c r="I218" s="505">
        <f t="shared" si="39"/>
        <v>214.08</v>
      </c>
    </row>
    <row r="219" spans="1:9" x14ac:dyDescent="0.25">
      <c r="A219" s="182" t="s">
        <v>22</v>
      </c>
      <c r="B219" s="183">
        <v>1</v>
      </c>
      <c r="C219" s="184">
        <f t="shared" si="40"/>
        <v>216</v>
      </c>
      <c r="D219" s="180">
        <v>160</v>
      </c>
      <c r="E219" s="180">
        <v>56</v>
      </c>
      <c r="F219" s="181">
        <v>692.86</v>
      </c>
      <c r="G219" s="504">
        <f t="shared" si="34"/>
        <v>4.3303750000000001</v>
      </c>
      <c r="H219" s="505">
        <f t="shared" si="35"/>
        <v>485</v>
      </c>
      <c r="I219" s="505">
        <f t="shared" si="39"/>
        <v>599.41</v>
      </c>
    </row>
    <row r="220" spans="1:9" x14ac:dyDescent="0.25">
      <c r="A220" s="182" t="s">
        <v>22</v>
      </c>
      <c r="B220" s="183">
        <v>1</v>
      </c>
      <c r="C220" s="184">
        <f t="shared" si="40"/>
        <v>76</v>
      </c>
      <c r="D220" s="180">
        <v>72</v>
      </c>
      <c r="E220" s="180">
        <v>4</v>
      </c>
      <c r="F220" s="181">
        <v>311.79000000000002</v>
      </c>
      <c r="G220" s="504">
        <f t="shared" si="34"/>
        <v>4.3304166666666672</v>
      </c>
      <c r="H220" s="505">
        <f t="shared" si="35"/>
        <v>34.64</v>
      </c>
      <c r="I220" s="505">
        <f t="shared" si="39"/>
        <v>42.81</v>
      </c>
    </row>
    <row r="221" spans="1:9" x14ac:dyDescent="0.25">
      <c r="A221" s="289" t="s">
        <v>464</v>
      </c>
      <c r="B221" s="285">
        <f t="shared" ref="B221:E221" si="41">B222+B225+B231</f>
        <v>9</v>
      </c>
      <c r="C221" s="286"/>
      <c r="D221" s="286"/>
      <c r="E221" s="286">
        <f t="shared" si="41"/>
        <v>300</v>
      </c>
      <c r="F221" s="286"/>
      <c r="G221" s="286"/>
      <c r="H221" s="286">
        <f>H222+H225+H231</f>
        <v>3931.1900000000005</v>
      </c>
      <c r="I221" s="286">
        <f>I222+I225+I231</f>
        <v>4858.5599999999995</v>
      </c>
    </row>
    <row r="222" spans="1:9" ht="31.5" x14ac:dyDescent="0.25">
      <c r="A222" s="284" t="s">
        <v>16</v>
      </c>
      <c r="B222" s="290">
        <f>SUM(B223:B224)</f>
        <v>2</v>
      </c>
      <c r="C222" s="291"/>
      <c r="D222" s="291"/>
      <c r="E222" s="291">
        <f>SUM(E223:E224)</f>
        <v>64</v>
      </c>
      <c r="F222" s="291"/>
      <c r="G222" s="291"/>
      <c r="H222" s="291">
        <f>SUM(H223:H224)</f>
        <v>1268.67</v>
      </c>
      <c r="I222" s="291">
        <f>SUM(I223:I224)</f>
        <v>1567.95</v>
      </c>
    </row>
    <row r="223" spans="1:9" x14ac:dyDescent="0.25">
      <c r="A223" s="182" t="s">
        <v>465</v>
      </c>
      <c r="B223" s="183">
        <v>1</v>
      </c>
      <c r="C223" s="184">
        <f>D223+E223</f>
        <v>140</v>
      </c>
      <c r="D223" s="180">
        <v>136</v>
      </c>
      <c r="E223" s="180">
        <v>4</v>
      </c>
      <c r="F223" s="181">
        <v>1462.19</v>
      </c>
      <c r="G223" s="504">
        <f t="shared" ref="G223:G233" si="42">F223/D223</f>
        <v>10.75139705882353</v>
      </c>
      <c r="H223" s="505">
        <f t="shared" si="35"/>
        <v>86.01</v>
      </c>
      <c r="I223" s="505">
        <f>ROUND(H223*1.2359,2)</f>
        <v>106.3</v>
      </c>
    </row>
    <row r="224" spans="1:9" x14ac:dyDescent="0.25">
      <c r="A224" s="182" t="s">
        <v>465</v>
      </c>
      <c r="B224" s="183">
        <v>1</v>
      </c>
      <c r="C224" s="184">
        <f>D224+E224</f>
        <v>220</v>
      </c>
      <c r="D224" s="180">
        <v>160</v>
      </c>
      <c r="E224" s="180">
        <v>60</v>
      </c>
      <c r="F224" s="181">
        <v>1576.88</v>
      </c>
      <c r="G224" s="504">
        <f t="shared" si="42"/>
        <v>9.855500000000001</v>
      </c>
      <c r="H224" s="505">
        <f t="shared" si="35"/>
        <v>1182.6600000000001</v>
      </c>
      <c r="I224" s="505">
        <f>ROUND(H224*1.2359,2)</f>
        <v>1461.65</v>
      </c>
    </row>
    <row r="225" spans="1:9" ht="47.25" x14ac:dyDescent="0.25">
      <c r="A225" s="284" t="s">
        <v>17</v>
      </c>
      <c r="B225" s="290">
        <f>SUM(B226:B230)</f>
        <v>5</v>
      </c>
      <c r="C225" s="291"/>
      <c r="D225" s="291"/>
      <c r="E225" s="291">
        <f>SUM(E226:E230)</f>
        <v>208</v>
      </c>
      <c r="F225" s="291"/>
      <c r="G225" s="291"/>
      <c r="H225" s="291">
        <f>SUM(H226:H230)</f>
        <v>2420.0100000000002</v>
      </c>
      <c r="I225" s="291">
        <f>SUM(I226:I230)</f>
        <v>2990.8899999999994</v>
      </c>
    </row>
    <row r="226" spans="1:9" x14ac:dyDescent="0.25">
      <c r="A226" s="182" t="s">
        <v>447</v>
      </c>
      <c r="B226" s="183">
        <v>1</v>
      </c>
      <c r="C226" s="184">
        <f t="shared" ref="C226:C230" si="43">D226+E226</f>
        <v>72</v>
      </c>
      <c r="D226" s="180">
        <v>48</v>
      </c>
      <c r="E226" s="180">
        <v>24</v>
      </c>
      <c r="F226" s="181">
        <v>282.39999999999998</v>
      </c>
      <c r="G226" s="504">
        <f t="shared" si="42"/>
        <v>5.8833333333333329</v>
      </c>
      <c r="H226" s="505">
        <f t="shared" si="35"/>
        <v>282.39999999999998</v>
      </c>
      <c r="I226" s="505">
        <f>ROUND(H226*1.2359,2)</f>
        <v>349.02</v>
      </c>
    </row>
    <row r="227" spans="1:9" x14ac:dyDescent="0.25">
      <c r="A227" s="182" t="s">
        <v>466</v>
      </c>
      <c r="B227" s="183">
        <v>1</v>
      </c>
      <c r="C227" s="184">
        <f t="shared" si="43"/>
        <v>228</v>
      </c>
      <c r="D227" s="180">
        <v>160</v>
      </c>
      <c r="E227" s="180">
        <v>68</v>
      </c>
      <c r="F227" s="181">
        <v>941.34</v>
      </c>
      <c r="G227" s="504">
        <f t="shared" si="42"/>
        <v>5.883375</v>
      </c>
      <c r="H227" s="505">
        <f t="shared" si="35"/>
        <v>800.14</v>
      </c>
      <c r="I227" s="505">
        <f>ROUND(H227*1.2359,2)</f>
        <v>988.89</v>
      </c>
    </row>
    <row r="228" spans="1:9" x14ac:dyDescent="0.25">
      <c r="A228" s="182" t="s">
        <v>466</v>
      </c>
      <c r="B228" s="183">
        <v>1</v>
      </c>
      <c r="C228" s="184">
        <f t="shared" si="43"/>
        <v>232</v>
      </c>
      <c r="D228" s="180">
        <v>160</v>
      </c>
      <c r="E228" s="180">
        <v>72</v>
      </c>
      <c r="F228" s="181">
        <v>941.34</v>
      </c>
      <c r="G228" s="504">
        <f t="shared" si="42"/>
        <v>5.883375</v>
      </c>
      <c r="H228" s="505">
        <f t="shared" si="35"/>
        <v>847.21</v>
      </c>
      <c r="I228" s="505">
        <f>ROUND(H228*1.2359,2)</f>
        <v>1047.07</v>
      </c>
    </row>
    <row r="229" spans="1:9" x14ac:dyDescent="0.25">
      <c r="A229" s="182" t="s">
        <v>451</v>
      </c>
      <c r="B229" s="183">
        <v>1</v>
      </c>
      <c r="C229" s="184">
        <f t="shared" si="43"/>
        <v>104</v>
      </c>
      <c r="D229" s="180">
        <v>80</v>
      </c>
      <c r="E229" s="180">
        <v>24</v>
      </c>
      <c r="F229" s="181">
        <v>470.67</v>
      </c>
      <c r="G229" s="504">
        <f t="shared" si="42"/>
        <v>5.883375</v>
      </c>
      <c r="H229" s="505">
        <f t="shared" si="35"/>
        <v>282.39999999999998</v>
      </c>
      <c r="I229" s="505">
        <f>ROUND(H229*1.2359,2)</f>
        <v>349.02</v>
      </c>
    </row>
    <row r="230" spans="1:9" x14ac:dyDescent="0.25">
      <c r="A230" s="182" t="s">
        <v>451</v>
      </c>
      <c r="B230" s="183">
        <v>1</v>
      </c>
      <c r="C230" s="184">
        <f t="shared" si="43"/>
        <v>180</v>
      </c>
      <c r="D230" s="180">
        <v>160</v>
      </c>
      <c r="E230" s="180">
        <v>20</v>
      </c>
      <c r="F230" s="181">
        <v>831.44</v>
      </c>
      <c r="G230" s="504">
        <f t="shared" si="42"/>
        <v>5.1965000000000003</v>
      </c>
      <c r="H230" s="505">
        <f t="shared" si="35"/>
        <v>207.86</v>
      </c>
      <c r="I230" s="505">
        <f>ROUND(H230*1.2359,2)</f>
        <v>256.89</v>
      </c>
    </row>
    <row r="231" spans="1:9" ht="44.25" customHeight="1" x14ac:dyDescent="0.25">
      <c r="A231" s="284" t="s">
        <v>103</v>
      </c>
      <c r="B231" s="290">
        <f>SUM(B232:B233)</f>
        <v>2</v>
      </c>
      <c r="C231" s="291"/>
      <c r="D231" s="291"/>
      <c r="E231" s="291">
        <f>SUM(E232:E233)</f>
        <v>28</v>
      </c>
      <c r="F231" s="291"/>
      <c r="G231" s="291"/>
      <c r="H231" s="291">
        <f>SUM(H232:H233)</f>
        <v>242.51</v>
      </c>
      <c r="I231" s="291">
        <f>SUM(I232:I233)</f>
        <v>299.72000000000003</v>
      </c>
    </row>
    <row r="232" spans="1:9" x14ac:dyDescent="0.25">
      <c r="A232" s="182" t="s">
        <v>22</v>
      </c>
      <c r="B232" s="183">
        <v>1</v>
      </c>
      <c r="C232" s="184">
        <f>D232+E232</f>
        <v>120</v>
      </c>
      <c r="D232" s="180">
        <v>112</v>
      </c>
      <c r="E232" s="180">
        <v>8</v>
      </c>
      <c r="F232" s="181">
        <v>485</v>
      </c>
      <c r="G232" s="504">
        <f t="shared" si="42"/>
        <v>4.3303571428571432</v>
      </c>
      <c r="H232" s="505">
        <f t="shared" ref="H232:H362" si="44">ROUND(E232*G232*2,2)</f>
        <v>69.290000000000006</v>
      </c>
      <c r="I232" s="505">
        <f>ROUND(H232*1.2359,2)</f>
        <v>85.64</v>
      </c>
    </row>
    <row r="233" spans="1:9" x14ac:dyDescent="0.25">
      <c r="A233" s="182" t="s">
        <v>22</v>
      </c>
      <c r="B233" s="183">
        <v>1</v>
      </c>
      <c r="C233" s="184">
        <f t="shared" ref="C233" si="45">D233+E233</f>
        <v>180</v>
      </c>
      <c r="D233" s="180">
        <v>160</v>
      </c>
      <c r="E233" s="180">
        <v>20</v>
      </c>
      <c r="F233" s="181">
        <v>692.86</v>
      </c>
      <c r="G233" s="504">
        <f t="shared" si="42"/>
        <v>4.3303750000000001</v>
      </c>
      <c r="H233" s="505">
        <f t="shared" si="44"/>
        <v>173.22</v>
      </c>
      <c r="I233" s="505">
        <f>ROUND(H233*1.2359,2)</f>
        <v>214.08</v>
      </c>
    </row>
    <row r="234" spans="1:9" ht="31.5" x14ac:dyDescent="0.25">
      <c r="A234" s="287" t="s">
        <v>467</v>
      </c>
      <c r="B234" s="285">
        <f>B235+B261</f>
        <v>39</v>
      </c>
      <c r="C234" s="286"/>
      <c r="D234" s="286"/>
      <c r="E234" s="286">
        <f>E235+E261</f>
        <v>1360</v>
      </c>
      <c r="F234" s="286"/>
      <c r="G234" s="286"/>
      <c r="H234" s="286">
        <f>H235+H261</f>
        <v>16173.440000000002</v>
      </c>
      <c r="I234" s="286">
        <f>I235+I261</f>
        <v>19988.71</v>
      </c>
    </row>
    <row r="235" spans="1:9" ht="47.25" x14ac:dyDescent="0.25">
      <c r="A235" s="284" t="s">
        <v>17</v>
      </c>
      <c r="B235" s="290">
        <f>SUM(B236:B260)</f>
        <v>25</v>
      </c>
      <c r="C235" s="291"/>
      <c r="D235" s="291"/>
      <c r="E235" s="291">
        <f>SUM(E236:E260)</f>
        <v>806</v>
      </c>
      <c r="F235" s="291"/>
      <c r="G235" s="291"/>
      <c r="H235" s="291">
        <f>SUM(H236:H260)</f>
        <v>10687.17</v>
      </c>
      <c r="I235" s="291">
        <f>SUM(I236:I260)</f>
        <v>13208.26</v>
      </c>
    </row>
    <row r="236" spans="1:9" x14ac:dyDescent="0.25">
      <c r="A236" s="185" t="s">
        <v>468</v>
      </c>
      <c r="B236" s="183">
        <v>1</v>
      </c>
      <c r="C236" s="184">
        <f>D236+E236</f>
        <v>96</v>
      </c>
      <c r="D236" s="180">
        <v>88</v>
      </c>
      <c r="E236" s="180">
        <v>8</v>
      </c>
      <c r="F236" s="181">
        <v>591.99</v>
      </c>
      <c r="G236" s="504">
        <f t="shared" ref="G236:G275" si="46">F236/D236</f>
        <v>6.7271590909090913</v>
      </c>
      <c r="H236" s="505">
        <f t="shared" si="44"/>
        <v>107.63</v>
      </c>
      <c r="I236" s="505">
        <f t="shared" ref="I236:I260" si="47">ROUND(H236*1.2359,2)</f>
        <v>133.02000000000001</v>
      </c>
    </row>
    <row r="237" spans="1:9" x14ac:dyDescent="0.25">
      <c r="A237" s="185" t="s">
        <v>449</v>
      </c>
      <c r="B237" s="183">
        <v>1</v>
      </c>
      <c r="C237" s="184">
        <f t="shared" ref="C237:C260" si="48">D237+E237</f>
        <v>152</v>
      </c>
      <c r="D237" s="180">
        <v>140</v>
      </c>
      <c r="E237" s="180">
        <v>12</v>
      </c>
      <c r="F237" s="181">
        <v>941.81</v>
      </c>
      <c r="G237" s="504">
        <f t="shared" si="46"/>
        <v>6.7272142857142851</v>
      </c>
      <c r="H237" s="505">
        <f t="shared" si="44"/>
        <v>161.44999999999999</v>
      </c>
      <c r="I237" s="505">
        <f t="shared" si="47"/>
        <v>199.54</v>
      </c>
    </row>
    <row r="238" spans="1:9" x14ac:dyDescent="0.25">
      <c r="A238" s="185" t="s">
        <v>451</v>
      </c>
      <c r="B238" s="183">
        <v>1</v>
      </c>
      <c r="C238" s="184">
        <f t="shared" si="48"/>
        <v>144</v>
      </c>
      <c r="D238" s="180">
        <v>140</v>
      </c>
      <c r="E238" s="180">
        <v>4</v>
      </c>
      <c r="F238" s="181">
        <v>831.85</v>
      </c>
      <c r="G238" s="504">
        <f t="shared" si="46"/>
        <v>5.9417857142857144</v>
      </c>
      <c r="H238" s="505">
        <f t="shared" si="44"/>
        <v>47.53</v>
      </c>
      <c r="I238" s="505">
        <f t="shared" si="47"/>
        <v>58.74</v>
      </c>
    </row>
    <row r="239" spans="1:9" x14ac:dyDescent="0.25">
      <c r="A239" s="185" t="s">
        <v>449</v>
      </c>
      <c r="B239" s="183">
        <v>1</v>
      </c>
      <c r="C239" s="184">
        <f t="shared" si="48"/>
        <v>148</v>
      </c>
      <c r="D239" s="180">
        <v>140</v>
      </c>
      <c r="E239" s="180">
        <v>8</v>
      </c>
      <c r="F239" s="181">
        <v>941.81</v>
      </c>
      <c r="G239" s="504">
        <f t="shared" si="46"/>
        <v>6.7272142857142851</v>
      </c>
      <c r="H239" s="505">
        <f t="shared" si="44"/>
        <v>107.64</v>
      </c>
      <c r="I239" s="505">
        <f t="shared" si="47"/>
        <v>133.03</v>
      </c>
    </row>
    <row r="240" spans="1:9" x14ac:dyDescent="0.25">
      <c r="A240" s="185" t="s">
        <v>449</v>
      </c>
      <c r="B240" s="183">
        <v>1</v>
      </c>
      <c r="C240" s="184">
        <f t="shared" si="48"/>
        <v>156</v>
      </c>
      <c r="D240" s="180">
        <v>140</v>
      </c>
      <c r="E240" s="180">
        <v>16</v>
      </c>
      <c r="F240" s="181">
        <v>941.81</v>
      </c>
      <c r="G240" s="504">
        <f t="shared" si="46"/>
        <v>6.7272142857142851</v>
      </c>
      <c r="H240" s="505">
        <f t="shared" si="44"/>
        <v>215.27</v>
      </c>
      <c r="I240" s="505">
        <f t="shared" si="47"/>
        <v>266.05</v>
      </c>
    </row>
    <row r="241" spans="1:9" x14ac:dyDescent="0.25">
      <c r="A241" s="185" t="s">
        <v>449</v>
      </c>
      <c r="B241" s="183">
        <v>1</v>
      </c>
      <c r="C241" s="184">
        <f t="shared" si="48"/>
        <v>152</v>
      </c>
      <c r="D241" s="180">
        <v>140</v>
      </c>
      <c r="E241" s="180">
        <v>12</v>
      </c>
      <c r="F241" s="181">
        <v>941.81</v>
      </c>
      <c r="G241" s="504">
        <f t="shared" si="46"/>
        <v>6.7272142857142851</v>
      </c>
      <c r="H241" s="505">
        <f t="shared" si="44"/>
        <v>161.44999999999999</v>
      </c>
      <c r="I241" s="505">
        <f t="shared" si="47"/>
        <v>199.54</v>
      </c>
    </row>
    <row r="242" spans="1:9" x14ac:dyDescent="0.25">
      <c r="A242" s="185" t="s">
        <v>449</v>
      </c>
      <c r="B242" s="183">
        <v>1</v>
      </c>
      <c r="C242" s="184">
        <f t="shared" si="48"/>
        <v>148</v>
      </c>
      <c r="D242" s="180">
        <v>140</v>
      </c>
      <c r="E242" s="180">
        <v>8</v>
      </c>
      <c r="F242" s="181">
        <v>941.81</v>
      </c>
      <c r="G242" s="504">
        <f t="shared" si="46"/>
        <v>6.7272142857142851</v>
      </c>
      <c r="H242" s="505">
        <f t="shared" si="44"/>
        <v>107.64</v>
      </c>
      <c r="I242" s="505">
        <f t="shared" si="47"/>
        <v>133.03</v>
      </c>
    </row>
    <row r="243" spans="1:9" x14ac:dyDescent="0.25">
      <c r="A243" s="185" t="s">
        <v>449</v>
      </c>
      <c r="B243" s="183">
        <v>1</v>
      </c>
      <c r="C243" s="184">
        <f t="shared" si="48"/>
        <v>228</v>
      </c>
      <c r="D243" s="180">
        <v>140</v>
      </c>
      <c r="E243" s="180">
        <v>88</v>
      </c>
      <c r="F243" s="181">
        <v>941.81</v>
      </c>
      <c r="G243" s="504">
        <f t="shared" si="46"/>
        <v>6.7272142857142851</v>
      </c>
      <c r="H243" s="505">
        <f t="shared" si="44"/>
        <v>1183.99</v>
      </c>
      <c r="I243" s="505">
        <f t="shared" si="47"/>
        <v>1463.29</v>
      </c>
    </row>
    <row r="244" spans="1:9" x14ac:dyDescent="0.25">
      <c r="A244" s="185" t="s">
        <v>449</v>
      </c>
      <c r="B244" s="183">
        <v>1</v>
      </c>
      <c r="C244" s="184">
        <f t="shared" si="48"/>
        <v>152</v>
      </c>
      <c r="D244" s="180">
        <v>140</v>
      </c>
      <c r="E244" s="180">
        <v>12</v>
      </c>
      <c r="F244" s="181">
        <v>941.81</v>
      </c>
      <c r="G244" s="504">
        <f t="shared" si="46"/>
        <v>6.7272142857142851</v>
      </c>
      <c r="H244" s="505">
        <f t="shared" si="44"/>
        <v>161.44999999999999</v>
      </c>
      <c r="I244" s="505">
        <f t="shared" si="47"/>
        <v>199.54</v>
      </c>
    </row>
    <row r="245" spans="1:9" x14ac:dyDescent="0.25">
      <c r="A245" s="185" t="s">
        <v>449</v>
      </c>
      <c r="B245" s="183">
        <v>1</v>
      </c>
      <c r="C245" s="184">
        <f t="shared" si="48"/>
        <v>176</v>
      </c>
      <c r="D245" s="180">
        <v>140</v>
      </c>
      <c r="E245" s="180">
        <v>36</v>
      </c>
      <c r="F245" s="181">
        <v>941.81</v>
      </c>
      <c r="G245" s="504">
        <f t="shared" si="46"/>
        <v>6.7272142857142851</v>
      </c>
      <c r="H245" s="505">
        <f t="shared" si="44"/>
        <v>484.36</v>
      </c>
      <c r="I245" s="505">
        <f t="shared" si="47"/>
        <v>598.62</v>
      </c>
    </row>
    <row r="246" spans="1:9" x14ac:dyDescent="0.25">
      <c r="A246" s="185" t="s">
        <v>449</v>
      </c>
      <c r="B246" s="183">
        <v>1</v>
      </c>
      <c r="C246" s="184">
        <f t="shared" si="48"/>
        <v>220</v>
      </c>
      <c r="D246" s="180">
        <v>140</v>
      </c>
      <c r="E246" s="180">
        <v>80</v>
      </c>
      <c r="F246" s="181">
        <v>941.81</v>
      </c>
      <c r="G246" s="504">
        <f t="shared" si="46"/>
        <v>6.7272142857142851</v>
      </c>
      <c r="H246" s="505">
        <f t="shared" si="44"/>
        <v>1076.3499999999999</v>
      </c>
      <c r="I246" s="505">
        <f t="shared" si="47"/>
        <v>1330.26</v>
      </c>
    </row>
    <row r="247" spans="1:9" x14ac:dyDescent="0.25">
      <c r="A247" s="185" t="s">
        <v>449</v>
      </c>
      <c r="B247" s="183">
        <v>1</v>
      </c>
      <c r="C247" s="184">
        <f t="shared" si="48"/>
        <v>62</v>
      </c>
      <c r="D247" s="180">
        <v>56</v>
      </c>
      <c r="E247" s="180">
        <v>6</v>
      </c>
      <c r="F247" s="181">
        <v>376.72</v>
      </c>
      <c r="G247" s="504">
        <f t="shared" si="46"/>
        <v>6.7271428571428578</v>
      </c>
      <c r="H247" s="505">
        <f t="shared" si="44"/>
        <v>80.73</v>
      </c>
      <c r="I247" s="505">
        <f t="shared" si="47"/>
        <v>99.77</v>
      </c>
    </row>
    <row r="248" spans="1:9" x14ac:dyDescent="0.25">
      <c r="A248" s="185" t="s">
        <v>449</v>
      </c>
      <c r="B248" s="183">
        <v>1</v>
      </c>
      <c r="C248" s="184">
        <f t="shared" si="48"/>
        <v>192</v>
      </c>
      <c r="D248" s="180">
        <v>140</v>
      </c>
      <c r="E248" s="180">
        <v>52</v>
      </c>
      <c r="F248" s="181">
        <v>941.81</v>
      </c>
      <c r="G248" s="504">
        <f t="shared" si="46"/>
        <v>6.7272142857142851</v>
      </c>
      <c r="H248" s="505">
        <f t="shared" si="44"/>
        <v>699.63</v>
      </c>
      <c r="I248" s="505">
        <f t="shared" si="47"/>
        <v>864.67</v>
      </c>
    </row>
    <row r="249" spans="1:9" x14ac:dyDescent="0.25">
      <c r="A249" s="185" t="s">
        <v>449</v>
      </c>
      <c r="B249" s="183">
        <v>1</v>
      </c>
      <c r="C249" s="184">
        <f t="shared" si="48"/>
        <v>148</v>
      </c>
      <c r="D249" s="180">
        <v>105</v>
      </c>
      <c r="E249" s="180">
        <v>43</v>
      </c>
      <c r="F249" s="181">
        <v>706.36</v>
      </c>
      <c r="G249" s="504">
        <f t="shared" si="46"/>
        <v>6.7272380952380955</v>
      </c>
      <c r="H249" s="505">
        <f t="shared" si="44"/>
        <v>578.54</v>
      </c>
      <c r="I249" s="505">
        <f t="shared" si="47"/>
        <v>715.02</v>
      </c>
    </row>
    <row r="250" spans="1:9" x14ac:dyDescent="0.25">
      <c r="A250" s="185" t="s">
        <v>449</v>
      </c>
      <c r="B250" s="183">
        <v>1</v>
      </c>
      <c r="C250" s="184">
        <f>D250+E250</f>
        <v>189</v>
      </c>
      <c r="D250" s="180">
        <v>119</v>
      </c>
      <c r="E250" s="180">
        <v>70</v>
      </c>
      <c r="F250" s="181">
        <v>800.54</v>
      </c>
      <c r="G250" s="504">
        <f t="shared" si="46"/>
        <v>6.7272268907563024</v>
      </c>
      <c r="H250" s="505">
        <f t="shared" si="44"/>
        <v>941.81</v>
      </c>
      <c r="I250" s="505">
        <f t="shared" si="47"/>
        <v>1163.98</v>
      </c>
    </row>
    <row r="251" spans="1:9" x14ac:dyDescent="0.25">
      <c r="A251" s="185" t="s">
        <v>449</v>
      </c>
      <c r="B251" s="183">
        <v>1</v>
      </c>
      <c r="C251" s="184">
        <f t="shared" si="48"/>
        <v>188</v>
      </c>
      <c r="D251" s="180">
        <v>140</v>
      </c>
      <c r="E251" s="180">
        <v>48</v>
      </c>
      <c r="F251" s="181">
        <v>941.81</v>
      </c>
      <c r="G251" s="504">
        <f t="shared" si="46"/>
        <v>6.7272142857142851</v>
      </c>
      <c r="H251" s="505">
        <f t="shared" si="44"/>
        <v>645.80999999999995</v>
      </c>
      <c r="I251" s="505">
        <f t="shared" si="47"/>
        <v>798.16</v>
      </c>
    </row>
    <row r="252" spans="1:9" x14ac:dyDescent="0.25">
      <c r="A252" s="185" t="s">
        <v>449</v>
      </c>
      <c r="B252" s="183">
        <v>1</v>
      </c>
      <c r="C252" s="184">
        <f t="shared" si="48"/>
        <v>112</v>
      </c>
      <c r="D252" s="180">
        <v>105</v>
      </c>
      <c r="E252" s="180">
        <v>7</v>
      </c>
      <c r="F252" s="181">
        <v>706.36</v>
      </c>
      <c r="G252" s="504">
        <f t="shared" si="46"/>
        <v>6.7272380952380955</v>
      </c>
      <c r="H252" s="505">
        <f t="shared" si="44"/>
        <v>94.18</v>
      </c>
      <c r="I252" s="505">
        <f t="shared" si="47"/>
        <v>116.4</v>
      </c>
    </row>
    <row r="253" spans="1:9" x14ac:dyDescent="0.25">
      <c r="A253" s="185" t="s">
        <v>449</v>
      </c>
      <c r="B253" s="183">
        <v>1</v>
      </c>
      <c r="C253" s="184">
        <f t="shared" si="48"/>
        <v>192</v>
      </c>
      <c r="D253" s="180">
        <v>140</v>
      </c>
      <c r="E253" s="180">
        <v>52</v>
      </c>
      <c r="F253" s="181">
        <v>941.81</v>
      </c>
      <c r="G253" s="504">
        <f t="shared" si="46"/>
        <v>6.7272142857142851</v>
      </c>
      <c r="H253" s="505">
        <f t="shared" si="44"/>
        <v>699.63</v>
      </c>
      <c r="I253" s="505">
        <f t="shared" si="47"/>
        <v>864.67</v>
      </c>
    </row>
    <row r="254" spans="1:9" x14ac:dyDescent="0.25">
      <c r="A254" s="185" t="s">
        <v>449</v>
      </c>
      <c r="B254" s="183">
        <v>1</v>
      </c>
      <c r="C254" s="184">
        <f t="shared" si="48"/>
        <v>172</v>
      </c>
      <c r="D254" s="180">
        <v>140</v>
      </c>
      <c r="E254" s="180">
        <v>32</v>
      </c>
      <c r="F254" s="181">
        <v>941.81</v>
      </c>
      <c r="G254" s="504">
        <f t="shared" si="46"/>
        <v>6.7272142857142851</v>
      </c>
      <c r="H254" s="505">
        <f t="shared" si="44"/>
        <v>430.54</v>
      </c>
      <c r="I254" s="505">
        <f t="shared" si="47"/>
        <v>532.1</v>
      </c>
    </row>
    <row r="255" spans="1:9" s="161" customFormat="1" x14ac:dyDescent="0.25">
      <c r="A255" s="186" t="s">
        <v>449</v>
      </c>
      <c r="B255" s="175">
        <v>1</v>
      </c>
      <c r="C255" s="176">
        <f t="shared" si="48"/>
        <v>164</v>
      </c>
      <c r="D255" s="177">
        <v>140</v>
      </c>
      <c r="E255" s="177">
        <v>24</v>
      </c>
      <c r="F255" s="178">
        <v>941.81</v>
      </c>
      <c r="G255" s="504">
        <f t="shared" si="46"/>
        <v>6.7272142857142851</v>
      </c>
      <c r="H255" s="506">
        <f t="shared" si="44"/>
        <v>322.91000000000003</v>
      </c>
      <c r="I255" s="506">
        <f t="shared" si="47"/>
        <v>399.08</v>
      </c>
    </row>
    <row r="256" spans="1:9" x14ac:dyDescent="0.25">
      <c r="A256" s="185" t="s">
        <v>449</v>
      </c>
      <c r="B256" s="183">
        <v>1</v>
      </c>
      <c r="C256" s="184">
        <f t="shared" si="48"/>
        <v>172</v>
      </c>
      <c r="D256" s="180">
        <v>140</v>
      </c>
      <c r="E256" s="180">
        <v>32</v>
      </c>
      <c r="F256" s="181">
        <v>941.81</v>
      </c>
      <c r="G256" s="504">
        <f t="shared" si="46"/>
        <v>6.7272142857142851</v>
      </c>
      <c r="H256" s="505">
        <f t="shared" si="44"/>
        <v>430.54</v>
      </c>
      <c r="I256" s="505">
        <f t="shared" si="47"/>
        <v>532.1</v>
      </c>
    </row>
    <row r="257" spans="1:9" x14ac:dyDescent="0.25">
      <c r="A257" s="185" t="s">
        <v>449</v>
      </c>
      <c r="B257" s="183">
        <v>1</v>
      </c>
      <c r="C257" s="184">
        <f t="shared" si="48"/>
        <v>188</v>
      </c>
      <c r="D257" s="180">
        <v>140</v>
      </c>
      <c r="E257" s="180">
        <v>48</v>
      </c>
      <c r="F257" s="181">
        <v>941.81</v>
      </c>
      <c r="G257" s="504">
        <f t="shared" si="46"/>
        <v>6.7272142857142851</v>
      </c>
      <c r="H257" s="505">
        <f t="shared" si="44"/>
        <v>645.80999999999995</v>
      </c>
      <c r="I257" s="505">
        <f t="shared" si="47"/>
        <v>798.16</v>
      </c>
    </row>
    <row r="258" spans="1:9" x14ac:dyDescent="0.25">
      <c r="A258" s="185" t="s">
        <v>451</v>
      </c>
      <c r="B258" s="183">
        <v>1</v>
      </c>
      <c r="C258" s="184">
        <f t="shared" si="48"/>
        <v>152</v>
      </c>
      <c r="D258" s="180">
        <v>140</v>
      </c>
      <c r="E258" s="180">
        <v>12</v>
      </c>
      <c r="F258" s="181">
        <v>941.81</v>
      </c>
      <c r="G258" s="504">
        <f t="shared" si="46"/>
        <v>6.7272142857142851</v>
      </c>
      <c r="H258" s="505">
        <f t="shared" si="44"/>
        <v>161.44999999999999</v>
      </c>
      <c r="I258" s="505">
        <f t="shared" si="47"/>
        <v>199.54</v>
      </c>
    </row>
    <row r="259" spans="1:9" x14ac:dyDescent="0.25">
      <c r="A259" s="185" t="s">
        <v>451</v>
      </c>
      <c r="B259" s="183">
        <v>1</v>
      </c>
      <c r="C259" s="184">
        <f t="shared" si="48"/>
        <v>212</v>
      </c>
      <c r="D259" s="180">
        <v>140</v>
      </c>
      <c r="E259" s="180">
        <v>72</v>
      </c>
      <c r="F259" s="181">
        <v>831.85</v>
      </c>
      <c r="G259" s="504">
        <f t="shared" si="46"/>
        <v>5.9417857142857144</v>
      </c>
      <c r="H259" s="505">
        <f t="shared" si="44"/>
        <v>855.62</v>
      </c>
      <c r="I259" s="505">
        <f t="shared" si="47"/>
        <v>1057.46</v>
      </c>
    </row>
    <row r="260" spans="1:9" x14ac:dyDescent="0.25">
      <c r="A260" s="185" t="s">
        <v>451</v>
      </c>
      <c r="B260" s="183">
        <v>1</v>
      </c>
      <c r="C260" s="184">
        <f t="shared" si="48"/>
        <v>164</v>
      </c>
      <c r="D260" s="180">
        <v>140</v>
      </c>
      <c r="E260" s="180">
        <v>24</v>
      </c>
      <c r="F260" s="181">
        <v>831.85</v>
      </c>
      <c r="G260" s="504">
        <f t="shared" si="46"/>
        <v>5.9417857142857144</v>
      </c>
      <c r="H260" s="505">
        <f t="shared" si="44"/>
        <v>285.20999999999998</v>
      </c>
      <c r="I260" s="505">
        <f t="shared" si="47"/>
        <v>352.49</v>
      </c>
    </row>
    <row r="261" spans="1:9" ht="52.5" customHeight="1" x14ac:dyDescent="0.25">
      <c r="A261" s="284" t="s">
        <v>103</v>
      </c>
      <c r="B261" s="291">
        <f>SUM(B262:B275)</f>
        <v>14</v>
      </c>
      <c r="C261" s="291"/>
      <c r="D261" s="291"/>
      <c r="E261" s="291">
        <f>SUM(E262:E275)</f>
        <v>554</v>
      </c>
      <c r="F261" s="291"/>
      <c r="G261" s="291"/>
      <c r="H261" s="291">
        <f>SUM(H262:H275)</f>
        <v>5486.2700000000013</v>
      </c>
      <c r="I261" s="291">
        <f>SUM(I262:I275)</f>
        <v>6780.4500000000007</v>
      </c>
    </row>
    <row r="262" spans="1:9" x14ac:dyDescent="0.25">
      <c r="A262" s="185" t="s">
        <v>22</v>
      </c>
      <c r="B262" s="183">
        <v>1</v>
      </c>
      <c r="C262" s="184">
        <f t="shared" ref="C262:C275" si="49">D262+E262</f>
        <v>144</v>
      </c>
      <c r="D262" s="180">
        <v>140</v>
      </c>
      <c r="E262" s="180">
        <v>4</v>
      </c>
      <c r="F262" s="181">
        <v>693.21</v>
      </c>
      <c r="G262" s="504">
        <f t="shared" si="46"/>
        <v>4.9515000000000002</v>
      </c>
      <c r="H262" s="505">
        <f t="shared" si="44"/>
        <v>39.61</v>
      </c>
      <c r="I262" s="505">
        <f t="shared" ref="I262:I275" si="50">ROUND(H262*1.2359,2)</f>
        <v>48.95</v>
      </c>
    </row>
    <row r="263" spans="1:9" x14ac:dyDescent="0.25">
      <c r="A263" s="185" t="s">
        <v>22</v>
      </c>
      <c r="B263" s="183">
        <v>1</v>
      </c>
      <c r="C263" s="184">
        <f t="shared" si="49"/>
        <v>232</v>
      </c>
      <c r="D263" s="180">
        <v>140</v>
      </c>
      <c r="E263" s="180">
        <v>92</v>
      </c>
      <c r="F263" s="181">
        <v>693.21</v>
      </c>
      <c r="G263" s="504">
        <f t="shared" si="46"/>
        <v>4.9515000000000002</v>
      </c>
      <c r="H263" s="505">
        <f t="shared" si="44"/>
        <v>911.08</v>
      </c>
      <c r="I263" s="505">
        <f t="shared" si="50"/>
        <v>1126</v>
      </c>
    </row>
    <row r="264" spans="1:9" x14ac:dyDescent="0.25">
      <c r="A264" s="185" t="s">
        <v>22</v>
      </c>
      <c r="B264" s="183">
        <v>1</v>
      </c>
      <c r="C264" s="184">
        <f t="shared" si="49"/>
        <v>136</v>
      </c>
      <c r="D264" s="180">
        <v>98</v>
      </c>
      <c r="E264" s="180">
        <v>38</v>
      </c>
      <c r="F264" s="181">
        <v>485.25</v>
      </c>
      <c r="G264" s="504">
        <f t="shared" si="46"/>
        <v>4.9515306122448983</v>
      </c>
      <c r="H264" s="505">
        <f t="shared" si="44"/>
        <v>376.32</v>
      </c>
      <c r="I264" s="505">
        <f t="shared" si="50"/>
        <v>465.09</v>
      </c>
    </row>
    <row r="265" spans="1:9" x14ac:dyDescent="0.25">
      <c r="A265" s="185" t="s">
        <v>22</v>
      </c>
      <c r="B265" s="183">
        <v>1</v>
      </c>
      <c r="C265" s="184">
        <f t="shared" si="49"/>
        <v>224</v>
      </c>
      <c r="D265" s="180">
        <v>140</v>
      </c>
      <c r="E265" s="180">
        <v>84</v>
      </c>
      <c r="F265" s="181">
        <v>693.21</v>
      </c>
      <c r="G265" s="504">
        <f t="shared" si="46"/>
        <v>4.9515000000000002</v>
      </c>
      <c r="H265" s="505">
        <f t="shared" si="44"/>
        <v>831.85</v>
      </c>
      <c r="I265" s="505">
        <f t="shared" si="50"/>
        <v>1028.08</v>
      </c>
    </row>
    <row r="266" spans="1:9" x14ac:dyDescent="0.25">
      <c r="A266" s="185" t="s">
        <v>22</v>
      </c>
      <c r="B266" s="183">
        <v>1</v>
      </c>
      <c r="C266" s="184">
        <f t="shared" si="49"/>
        <v>220</v>
      </c>
      <c r="D266" s="180">
        <v>140</v>
      </c>
      <c r="E266" s="180">
        <v>80</v>
      </c>
      <c r="F266" s="181">
        <v>693.21</v>
      </c>
      <c r="G266" s="504">
        <f t="shared" si="46"/>
        <v>4.9515000000000002</v>
      </c>
      <c r="H266" s="505">
        <f t="shared" si="44"/>
        <v>792.24</v>
      </c>
      <c r="I266" s="505">
        <f t="shared" si="50"/>
        <v>979.13</v>
      </c>
    </row>
    <row r="267" spans="1:9" x14ac:dyDescent="0.25">
      <c r="A267" s="185" t="s">
        <v>22</v>
      </c>
      <c r="B267" s="183">
        <v>1</v>
      </c>
      <c r="C267" s="184">
        <f t="shared" si="49"/>
        <v>120</v>
      </c>
      <c r="D267" s="180">
        <v>105</v>
      </c>
      <c r="E267" s="180">
        <v>15</v>
      </c>
      <c r="F267" s="181">
        <v>519.91</v>
      </c>
      <c r="G267" s="504">
        <f t="shared" si="46"/>
        <v>4.9515238095238097</v>
      </c>
      <c r="H267" s="505">
        <f t="shared" si="44"/>
        <v>148.55000000000001</v>
      </c>
      <c r="I267" s="505">
        <f t="shared" si="50"/>
        <v>183.59</v>
      </c>
    </row>
    <row r="268" spans="1:9" x14ac:dyDescent="0.25">
      <c r="A268" s="185" t="s">
        <v>22</v>
      </c>
      <c r="B268" s="183">
        <v>1</v>
      </c>
      <c r="C268" s="184">
        <f t="shared" si="49"/>
        <v>180</v>
      </c>
      <c r="D268" s="180">
        <v>140</v>
      </c>
      <c r="E268" s="180">
        <v>40</v>
      </c>
      <c r="F268" s="181">
        <v>693.21</v>
      </c>
      <c r="G268" s="504">
        <f t="shared" si="46"/>
        <v>4.9515000000000002</v>
      </c>
      <c r="H268" s="505">
        <f t="shared" si="44"/>
        <v>396.12</v>
      </c>
      <c r="I268" s="505">
        <f t="shared" si="50"/>
        <v>489.56</v>
      </c>
    </row>
    <row r="269" spans="1:9" x14ac:dyDescent="0.25">
      <c r="A269" s="185" t="s">
        <v>22</v>
      </c>
      <c r="B269" s="183">
        <v>1</v>
      </c>
      <c r="C269" s="184">
        <f t="shared" si="49"/>
        <v>152</v>
      </c>
      <c r="D269" s="180">
        <v>140</v>
      </c>
      <c r="E269" s="180">
        <v>12</v>
      </c>
      <c r="F269" s="181">
        <v>693.21</v>
      </c>
      <c r="G269" s="504">
        <f t="shared" si="46"/>
        <v>4.9515000000000002</v>
      </c>
      <c r="H269" s="505">
        <f t="shared" si="44"/>
        <v>118.84</v>
      </c>
      <c r="I269" s="505">
        <f t="shared" si="50"/>
        <v>146.87</v>
      </c>
    </row>
    <row r="270" spans="1:9" x14ac:dyDescent="0.25">
      <c r="A270" s="185" t="s">
        <v>22</v>
      </c>
      <c r="B270" s="183">
        <v>1</v>
      </c>
      <c r="C270" s="184">
        <f t="shared" si="49"/>
        <v>144</v>
      </c>
      <c r="D270" s="180">
        <v>140</v>
      </c>
      <c r="E270" s="180">
        <v>4</v>
      </c>
      <c r="F270" s="181">
        <v>693.21</v>
      </c>
      <c r="G270" s="504">
        <f t="shared" si="46"/>
        <v>4.9515000000000002</v>
      </c>
      <c r="H270" s="505">
        <f t="shared" si="44"/>
        <v>39.61</v>
      </c>
      <c r="I270" s="505">
        <f t="shared" si="50"/>
        <v>48.95</v>
      </c>
    </row>
    <row r="271" spans="1:9" x14ac:dyDescent="0.25">
      <c r="A271" s="185" t="s">
        <v>22</v>
      </c>
      <c r="B271" s="183">
        <v>1</v>
      </c>
      <c r="C271" s="184">
        <f t="shared" si="49"/>
        <v>168</v>
      </c>
      <c r="D271" s="180">
        <v>140</v>
      </c>
      <c r="E271" s="180">
        <v>28</v>
      </c>
      <c r="F271" s="181">
        <v>693.21</v>
      </c>
      <c r="G271" s="504">
        <f t="shared" si="46"/>
        <v>4.9515000000000002</v>
      </c>
      <c r="H271" s="505">
        <f t="shared" si="44"/>
        <v>277.27999999999997</v>
      </c>
      <c r="I271" s="505">
        <f t="shared" si="50"/>
        <v>342.69</v>
      </c>
    </row>
    <row r="272" spans="1:9" x14ac:dyDescent="0.25">
      <c r="A272" s="185" t="s">
        <v>22</v>
      </c>
      <c r="B272" s="183">
        <v>1</v>
      </c>
      <c r="C272" s="184">
        <f t="shared" si="49"/>
        <v>184</v>
      </c>
      <c r="D272" s="180">
        <v>140</v>
      </c>
      <c r="E272" s="180">
        <v>44</v>
      </c>
      <c r="F272" s="181">
        <v>693.21</v>
      </c>
      <c r="G272" s="504">
        <f t="shared" si="46"/>
        <v>4.9515000000000002</v>
      </c>
      <c r="H272" s="505">
        <f t="shared" si="44"/>
        <v>435.73</v>
      </c>
      <c r="I272" s="505">
        <f t="shared" si="50"/>
        <v>538.52</v>
      </c>
    </row>
    <row r="273" spans="1:9" x14ac:dyDescent="0.25">
      <c r="A273" s="185" t="s">
        <v>22</v>
      </c>
      <c r="B273" s="183">
        <v>1</v>
      </c>
      <c r="C273" s="184">
        <f t="shared" si="49"/>
        <v>48</v>
      </c>
      <c r="D273" s="180">
        <v>35</v>
      </c>
      <c r="E273" s="180">
        <v>13</v>
      </c>
      <c r="F273" s="181">
        <v>173.3</v>
      </c>
      <c r="G273" s="504">
        <f t="shared" si="46"/>
        <v>4.951428571428572</v>
      </c>
      <c r="H273" s="505">
        <f t="shared" si="44"/>
        <v>128.74</v>
      </c>
      <c r="I273" s="505">
        <f t="shared" si="50"/>
        <v>159.11000000000001</v>
      </c>
    </row>
    <row r="274" spans="1:9" x14ac:dyDescent="0.25">
      <c r="A274" s="185" t="s">
        <v>22</v>
      </c>
      <c r="B274" s="183">
        <v>1</v>
      </c>
      <c r="C274" s="184">
        <f t="shared" si="49"/>
        <v>180</v>
      </c>
      <c r="D274" s="180">
        <v>140</v>
      </c>
      <c r="E274" s="180">
        <v>40</v>
      </c>
      <c r="F274" s="181">
        <v>693.21</v>
      </c>
      <c r="G274" s="504">
        <f t="shared" si="46"/>
        <v>4.9515000000000002</v>
      </c>
      <c r="H274" s="505">
        <f t="shared" si="44"/>
        <v>396.12</v>
      </c>
      <c r="I274" s="505">
        <f t="shared" si="50"/>
        <v>489.56</v>
      </c>
    </row>
    <row r="275" spans="1:9" x14ac:dyDescent="0.25">
      <c r="A275" s="185" t="s">
        <v>22</v>
      </c>
      <c r="B275" s="183">
        <v>1</v>
      </c>
      <c r="C275" s="184">
        <f t="shared" si="49"/>
        <v>200</v>
      </c>
      <c r="D275" s="180">
        <v>140</v>
      </c>
      <c r="E275" s="180">
        <v>60</v>
      </c>
      <c r="F275" s="181">
        <v>693.21</v>
      </c>
      <c r="G275" s="504">
        <f t="shared" si="46"/>
        <v>4.9515000000000002</v>
      </c>
      <c r="H275" s="505">
        <f t="shared" si="44"/>
        <v>594.17999999999995</v>
      </c>
      <c r="I275" s="505">
        <f t="shared" si="50"/>
        <v>734.35</v>
      </c>
    </row>
    <row r="276" spans="1:9" ht="31.5" x14ac:dyDescent="0.25">
      <c r="A276" s="287" t="s">
        <v>469</v>
      </c>
      <c r="B276" s="286">
        <f>B277+B283+B307</f>
        <v>45</v>
      </c>
      <c r="C276" s="286"/>
      <c r="D276" s="286"/>
      <c r="E276" s="286">
        <f>E277+E283+E307</f>
        <v>1072</v>
      </c>
      <c r="F276" s="286"/>
      <c r="G276" s="286"/>
      <c r="H276" s="286">
        <f>H277+H283+H307</f>
        <v>14178.39</v>
      </c>
      <c r="I276" s="286">
        <f>I277+I283+I307</f>
        <v>17523.060000000001</v>
      </c>
    </row>
    <row r="277" spans="1:9" ht="31.5" x14ac:dyDescent="0.25">
      <c r="A277" s="284" t="s">
        <v>16</v>
      </c>
      <c r="B277" s="291">
        <f>SUM(B278:B282)</f>
        <v>5</v>
      </c>
      <c r="C277" s="291"/>
      <c r="D277" s="291"/>
      <c r="E277" s="291">
        <f>SUM(E278:E282)</f>
        <v>178</v>
      </c>
      <c r="F277" s="291"/>
      <c r="G277" s="291"/>
      <c r="H277" s="291">
        <f>SUM(H278:H282)</f>
        <v>3199.54</v>
      </c>
      <c r="I277" s="291">
        <f>SUM(I278:I282)</f>
        <v>3954.3100000000004</v>
      </c>
    </row>
    <row r="278" spans="1:9" x14ac:dyDescent="0.25">
      <c r="A278" s="185" t="s">
        <v>62</v>
      </c>
      <c r="B278" s="183">
        <v>1</v>
      </c>
      <c r="C278" s="184">
        <f t="shared" ref="C278:C324" si="51">D278+E278</f>
        <v>161</v>
      </c>
      <c r="D278" s="180">
        <v>140</v>
      </c>
      <c r="E278" s="180">
        <v>21</v>
      </c>
      <c r="F278" s="181">
        <v>1421.57</v>
      </c>
      <c r="G278" s="504">
        <f t="shared" ref="G278:G324" si="52">F278/D278</f>
        <v>10.154071428571427</v>
      </c>
      <c r="H278" s="505">
        <f t="shared" si="44"/>
        <v>426.47</v>
      </c>
      <c r="I278" s="505">
        <f>ROUND(H278*1.2359,2)</f>
        <v>527.07000000000005</v>
      </c>
    </row>
    <row r="279" spans="1:9" x14ac:dyDescent="0.25">
      <c r="A279" s="185" t="s">
        <v>470</v>
      </c>
      <c r="B279" s="183">
        <v>1</v>
      </c>
      <c r="C279" s="184">
        <f t="shared" si="51"/>
        <v>161</v>
      </c>
      <c r="D279" s="180">
        <v>140</v>
      </c>
      <c r="E279" s="180">
        <v>21</v>
      </c>
      <c r="F279" s="181">
        <v>1434.23</v>
      </c>
      <c r="G279" s="504">
        <f t="shared" si="52"/>
        <v>10.2445</v>
      </c>
      <c r="H279" s="505">
        <f t="shared" si="44"/>
        <v>430.27</v>
      </c>
      <c r="I279" s="505">
        <f>ROUND(H279*1.2359,2)</f>
        <v>531.77</v>
      </c>
    </row>
    <row r="280" spans="1:9" x14ac:dyDescent="0.25">
      <c r="A280" s="185" t="s">
        <v>470</v>
      </c>
      <c r="B280" s="183">
        <v>1</v>
      </c>
      <c r="C280" s="184">
        <f t="shared" si="51"/>
        <v>161</v>
      </c>
      <c r="D280" s="180">
        <v>140</v>
      </c>
      <c r="E280" s="180">
        <v>21</v>
      </c>
      <c r="F280" s="181">
        <v>1434.23</v>
      </c>
      <c r="G280" s="504">
        <f t="shared" si="52"/>
        <v>10.2445</v>
      </c>
      <c r="H280" s="505">
        <f t="shared" si="44"/>
        <v>430.27</v>
      </c>
      <c r="I280" s="505">
        <f>ROUND(H280*1.2359,2)</f>
        <v>531.77</v>
      </c>
    </row>
    <row r="281" spans="1:9" x14ac:dyDescent="0.25">
      <c r="A281" s="185" t="s">
        <v>442</v>
      </c>
      <c r="B281" s="183">
        <v>1</v>
      </c>
      <c r="C281" s="184">
        <f t="shared" si="51"/>
        <v>161</v>
      </c>
      <c r="D281" s="180">
        <v>140</v>
      </c>
      <c r="E281" s="180">
        <v>21</v>
      </c>
      <c r="F281" s="181">
        <v>1434.23</v>
      </c>
      <c r="G281" s="504">
        <f t="shared" si="52"/>
        <v>10.2445</v>
      </c>
      <c r="H281" s="505">
        <f t="shared" si="44"/>
        <v>430.27</v>
      </c>
      <c r="I281" s="505">
        <f>ROUND(H281*1.2359,2)</f>
        <v>531.77</v>
      </c>
    </row>
    <row r="282" spans="1:9" x14ac:dyDescent="0.25">
      <c r="A282" s="185" t="s">
        <v>445</v>
      </c>
      <c r="B282" s="183">
        <v>1</v>
      </c>
      <c r="C282" s="184">
        <f t="shared" si="51"/>
        <v>188</v>
      </c>
      <c r="D282" s="180">
        <v>94</v>
      </c>
      <c r="E282" s="180">
        <v>94</v>
      </c>
      <c r="F282" s="181">
        <v>741.13</v>
      </c>
      <c r="G282" s="504">
        <f t="shared" si="52"/>
        <v>7.8843617021276593</v>
      </c>
      <c r="H282" s="505">
        <f t="shared" si="44"/>
        <v>1482.26</v>
      </c>
      <c r="I282" s="505">
        <f>ROUND(H282*1.2359,2)</f>
        <v>1831.93</v>
      </c>
    </row>
    <row r="283" spans="1:9" ht="47.25" x14ac:dyDescent="0.25">
      <c r="A283" s="171" t="s">
        <v>17</v>
      </c>
      <c r="B283" s="173">
        <f>SUM(B284:B306)</f>
        <v>23</v>
      </c>
      <c r="C283" s="173"/>
      <c r="D283" s="173"/>
      <c r="E283" s="173">
        <f>SUM(E284:E306)</f>
        <v>643</v>
      </c>
      <c r="F283" s="173"/>
      <c r="G283" s="291"/>
      <c r="H283" s="291">
        <f>SUM(H284:H306)</f>
        <v>8673.85</v>
      </c>
      <c r="I283" s="291">
        <f>SUM(I284:I306)</f>
        <v>10720</v>
      </c>
    </row>
    <row r="284" spans="1:9" x14ac:dyDescent="0.25">
      <c r="A284" s="185" t="s">
        <v>449</v>
      </c>
      <c r="B284" s="183">
        <v>1</v>
      </c>
      <c r="C284" s="184">
        <f t="shared" si="51"/>
        <v>80</v>
      </c>
      <c r="D284" s="180">
        <v>56</v>
      </c>
      <c r="E284" s="180">
        <v>24</v>
      </c>
      <c r="F284" s="181">
        <v>376.72</v>
      </c>
      <c r="G284" s="504">
        <f t="shared" si="52"/>
        <v>6.7271428571428578</v>
      </c>
      <c r="H284" s="505">
        <f t="shared" si="44"/>
        <v>322.89999999999998</v>
      </c>
      <c r="I284" s="505">
        <f t="shared" ref="I284:I306" si="53">ROUND(H284*1.2359,2)</f>
        <v>399.07</v>
      </c>
    </row>
    <row r="285" spans="1:9" x14ac:dyDescent="0.25">
      <c r="A285" s="185" t="s">
        <v>449</v>
      </c>
      <c r="B285" s="183">
        <v>1</v>
      </c>
      <c r="C285" s="184">
        <f t="shared" si="51"/>
        <v>88</v>
      </c>
      <c r="D285" s="180">
        <v>77</v>
      </c>
      <c r="E285" s="180">
        <v>11</v>
      </c>
      <c r="F285" s="181">
        <v>517.99</v>
      </c>
      <c r="G285" s="504">
        <f t="shared" si="52"/>
        <v>6.7271428571428569</v>
      </c>
      <c r="H285" s="505">
        <f t="shared" si="44"/>
        <v>148</v>
      </c>
      <c r="I285" s="505">
        <f t="shared" si="53"/>
        <v>182.91</v>
      </c>
    </row>
    <row r="286" spans="1:9" x14ac:dyDescent="0.25">
      <c r="A286" s="185" t="s">
        <v>449</v>
      </c>
      <c r="B286" s="183">
        <v>1</v>
      </c>
      <c r="C286" s="184">
        <f t="shared" si="51"/>
        <v>164</v>
      </c>
      <c r="D286" s="180">
        <v>140</v>
      </c>
      <c r="E286" s="180">
        <v>24</v>
      </c>
      <c r="F286" s="181">
        <v>941.81</v>
      </c>
      <c r="G286" s="504">
        <f t="shared" si="52"/>
        <v>6.7272142857142851</v>
      </c>
      <c r="H286" s="505">
        <f t="shared" si="44"/>
        <v>322.91000000000003</v>
      </c>
      <c r="I286" s="505">
        <f t="shared" si="53"/>
        <v>399.08</v>
      </c>
    </row>
    <row r="287" spans="1:9" x14ac:dyDescent="0.25">
      <c r="A287" s="185" t="s">
        <v>449</v>
      </c>
      <c r="B287" s="183">
        <v>1</v>
      </c>
      <c r="C287" s="184">
        <f t="shared" si="51"/>
        <v>200</v>
      </c>
      <c r="D287" s="180">
        <v>140</v>
      </c>
      <c r="E287" s="180">
        <v>60</v>
      </c>
      <c r="F287" s="181">
        <v>941.81</v>
      </c>
      <c r="G287" s="504">
        <f t="shared" si="52"/>
        <v>6.7272142857142851</v>
      </c>
      <c r="H287" s="505">
        <f t="shared" si="44"/>
        <v>807.27</v>
      </c>
      <c r="I287" s="505">
        <f t="shared" si="53"/>
        <v>997.7</v>
      </c>
    </row>
    <row r="288" spans="1:9" x14ac:dyDescent="0.25">
      <c r="A288" s="185" t="s">
        <v>449</v>
      </c>
      <c r="B288" s="183">
        <v>1</v>
      </c>
      <c r="C288" s="184">
        <f t="shared" si="51"/>
        <v>152</v>
      </c>
      <c r="D288" s="180">
        <v>140</v>
      </c>
      <c r="E288" s="180">
        <v>12</v>
      </c>
      <c r="F288" s="181">
        <v>941.81</v>
      </c>
      <c r="G288" s="504">
        <f t="shared" si="52"/>
        <v>6.7272142857142851</v>
      </c>
      <c r="H288" s="505">
        <f t="shared" si="44"/>
        <v>161.44999999999999</v>
      </c>
      <c r="I288" s="505">
        <f t="shared" si="53"/>
        <v>199.54</v>
      </c>
    </row>
    <row r="289" spans="1:9" x14ac:dyDescent="0.25">
      <c r="A289" s="185" t="s">
        <v>449</v>
      </c>
      <c r="B289" s="183">
        <v>1</v>
      </c>
      <c r="C289" s="184">
        <f t="shared" si="51"/>
        <v>152</v>
      </c>
      <c r="D289" s="180">
        <v>140</v>
      </c>
      <c r="E289" s="180">
        <v>12</v>
      </c>
      <c r="F289" s="181">
        <v>941.81</v>
      </c>
      <c r="G289" s="504">
        <f t="shared" si="52"/>
        <v>6.7272142857142851</v>
      </c>
      <c r="H289" s="505">
        <f t="shared" si="44"/>
        <v>161.44999999999999</v>
      </c>
      <c r="I289" s="505">
        <f t="shared" si="53"/>
        <v>199.54</v>
      </c>
    </row>
    <row r="290" spans="1:9" x14ac:dyDescent="0.25">
      <c r="A290" s="185" t="s">
        <v>449</v>
      </c>
      <c r="B290" s="183">
        <v>1</v>
      </c>
      <c r="C290" s="184">
        <f t="shared" si="51"/>
        <v>176</v>
      </c>
      <c r="D290" s="180">
        <v>140</v>
      </c>
      <c r="E290" s="180">
        <v>36</v>
      </c>
      <c r="F290" s="181">
        <v>941.81</v>
      </c>
      <c r="G290" s="504">
        <f t="shared" si="52"/>
        <v>6.7272142857142851</v>
      </c>
      <c r="H290" s="505">
        <f t="shared" si="44"/>
        <v>484.36</v>
      </c>
      <c r="I290" s="505">
        <f t="shared" si="53"/>
        <v>598.62</v>
      </c>
    </row>
    <row r="291" spans="1:9" x14ac:dyDescent="0.25">
      <c r="A291" s="185" t="s">
        <v>449</v>
      </c>
      <c r="B291" s="183">
        <v>1</v>
      </c>
      <c r="C291" s="184">
        <f t="shared" si="51"/>
        <v>179</v>
      </c>
      <c r="D291" s="180">
        <v>140</v>
      </c>
      <c r="E291" s="180">
        <v>39</v>
      </c>
      <c r="F291" s="181">
        <v>941.81</v>
      </c>
      <c r="G291" s="504">
        <f t="shared" si="52"/>
        <v>6.7272142857142851</v>
      </c>
      <c r="H291" s="505">
        <f t="shared" si="44"/>
        <v>524.72</v>
      </c>
      <c r="I291" s="505">
        <f t="shared" si="53"/>
        <v>648.5</v>
      </c>
    </row>
    <row r="292" spans="1:9" s="161" customFormat="1" x14ac:dyDescent="0.25">
      <c r="A292" s="185" t="s">
        <v>449</v>
      </c>
      <c r="B292" s="175">
        <v>1</v>
      </c>
      <c r="C292" s="176">
        <f t="shared" si="51"/>
        <v>84</v>
      </c>
      <c r="D292" s="177">
        <v>63</v>
      </c>
      <c r="E292" s="177">
        <v>21</v>
      </c>
      <c r="F292" s="178">
        <v>423.81</v>
      </c>
      <c r="G292" s="504">
        <f t="shared" si="52"/>
        <v>6.7271428571428569</v>
      </c>
      <c r="H292" s="506">
        <f t="shared" si="44"/>
        <v>282.54000000000002</v>
      </c>
      <c r="I292" s="506">
        <f t="shared" si="53"/>
        <v>349.19</v>
      </c>
    </row>
    <row r="293" spans="1:9" x14ac:dyDescent="0.25">
      <c r="A293" s="185" t="s">
        <v>449</v>
      </c>
      <c r="B293" s="183">
        <v>1</v>
      </c>
      <c r="C293" s="184">
        <f t="shared" si="51"/>
        <v>108</v>
      </c>
      <c r="D293" s="180">
        <v>105</v>
      </c>
      <c r="E293" s="180">
        <v>3</v>
      </c>
      <c r="F293" s="181">
        <v>706.36</v>
      </c>
      <c r="G293" s="504">
        <f t="shared" si="52"/>
        <v>6.7272380952380955</v>
      </c>
      <c r="H293" s="505">
        <f t="shared" si="44"/>
        <v>40.36</v>
      </c>
      <c r="I293" s="505">
        <f t="shared" si="53"/>
        <v>49.88</v>
      </c>
    </row>
    <row r="294" spans="1:9" x14ac:dyDescent="0.25">
      <c r="A294" s="185" t="s">
        <v>449</v>
      </c>
      <c r="B294" s="183">
        <v>1</v>
      </c>
      <c r="C294" s="184">
        <f t="shared" si="51"/>
        <v>148</v>
      </c>
      <c r="D294" s="180">
        <v>140</v>
      </c>
      <c r="E294" s="180">
        <v>8</v>
      </c>
      <c r="F294" s="181">
        <v>941.81</v>
      </c>
      <c r="G294" s="504">
        <f t="shared" si="52"/>
        <v>6.7272142857142851</v>
      </c>
      <c r="H294" s="505">
        <f t="shared" si="44"/>
        <v>107.64</v>
      </c>
      <c r="I294" s="505">
        <f t="shared" si="53"/>
        <v>133.03</v>
      </c>
    </row>
    <row r="295" spans="1:9" x14ac:dyDescent="0.25">
      <c r="A295" s="185" t="s">
        <v>449</v>
      </c>
      <c r="B295" s="183">
        <v>1</v>
      </c>
      <c r="C295" s="184">
        <f t="shared" si="51"/>
        <v>84</v>
      </c>
      <c r="D295" s="180">
        <v>56</v>
      </c>
      <c r="E295" s="180">
        <v>28</v>
      </c>
      <c r="F295" s="181">
        <v>376.72</v>
      </c>
      <c r="G295" s="504">
        <f t="shared" si="52"/>
        <v>6.7271428571428578</v>
      </c>
      <c r="H295" s="505">
        <f t="shared" si="44"/>
        <v>376.72</v>
      </c>
      <c r="I295" s="505">
        <f t="shared" si="53"/>
        <v>465.59</v>
      </c>
    </row>
    <row r="296" spans="1:9" x14ac:dyDescent="0.25">
      <c r="A296" s="185" t="s">
        <v>449</v>
      </c>
      <c r="B296" s="183">
        <v>1</v>
      </c>
      <c r="C296" s="184">
        <f t="shared" si="51"/>
        <v>127</v>
      </c>
      <c r="D296" s="180">
        <v>126</v>
      </c>
      <c r="E296" s="180">
        <v>1</v>
      </c>
      <c r="F296" s="181">
        <v>847.63</v>
      </c>
      <c r="G296" s="504">
        <f t="shared" si="52"/>
        <v>6.7272222222222222</v>
      </c>
      <c r="H296" s="505">
        <f t="shared" si="44"/>
        <v>13.45</v>
      </c>
      <c r="I296" s="505">
        <f t="shared" si="53"/>
        <v>16.62</v>
      </c>
    </row>
    <row r="297" spans="1:9" x14ac:dyDescent="0.25">
      <c r="A297" s="185" t="s">
        <v>449</v>
      </c>
      <c r="B297" s="183">
        <v>1</v>
      </c>
      <c r="C297" s="184">
        <f t="shared" si="51"/>
        <v>168</v>
      </c>
      <c r="D297" s="180">
        <v>140</v>
      </c>
      <c r="E297" s="180">
        <v>28</v>
      </c>
      <c r="F297" s="181">
        <v>941.81</v>
      </c>
      <c r="G297" s="504">
        <f t="shared" si="52"/>
        <v>6.7272142857142851</v>
      </c>
      <c r="H297" s="505">
        <f t="shared" si="44"/>
        <v>376.72</v>
      </c>
      <c r="I297" s="505">
        <f t="shared" si="53"/>
        <v>465.59</v>
      </c>
    </row>
    <row r="298" spans="1:9" x14ac:dyDescent="0.25">
      <c r="A298" s="185" t="s">
        <v>449</v>
      </c>
      <c r="B298" s="183">
        <v>1</v>
      </c>
      <c r="C298" s="184">
        <f t="shared" si="51"/>
        <v>60</v>
      </c>
      <c r="D298" s="180">
        <v>49</v>
      </c>
      <c r="E298" s="180">
        <v>11</v>
      </c>
      <c r="F298" s="181">
        <v>329.63</v>
      </c>
      <c r="G298" s="504">
        <f t="shared" si="52"/>
        <v>6.7271428571428569</v>
      </c>
      <c r="H298" s="505">
        <f t="shared" si="44"/>
        <v>148</v>
      </c>
      <c r="I298" s="505">
        <f t="shared" si="53"/>
        <v>182.91</v>
      </c>
    </row>
    <row r="299" spans="1:9" x14ac:dyDescent="0.25">
      <c r="A299" s="185" t="s">
        <v>449</v>
      </c>
      <c r="B299" s="183">
        <v>1</v>
      </c>
      <c r="C299" s="184">
        <f t="shared" si="51"/>
        <v>12</v>
      </c>
      <c r="D299" s="180">
        <v>7</v>
      </c>
      <c r="E299" s="180">
        <v>5</v>
      </c>
      <c r="F299" s="181">
        <v>47.09</v>
      </c>
      <c r="G299" s="504">
        <f t="shared" si="52"/>
        <v>6.7271428571428578</v>
      </c>
      <c r="H299" s="505">
        <f t="shared" si="44"/>
        <v>67.27</v>
      </c>
      <c r="I299" s="505">
        <f t="shared" si="53"/>
        <v>83.14</v>
      </c>
    </row>
    <row r="300" spans="1:9" x14ac:dyDescent="0.25">
      <c r="A300" s="185" t="s">
        <v>449</v>
      </c>
      <c r="B300" s="183">
        <v>1</v>
      </c>
      <c r="C300" s="184">
        <f t="shared" si="51"/>
        <v>80</v>
      </c>
      <c r="D300" s="180">
        <v>63</v>
      </c>
      <c r="E300" s="180">
        <v>17</v>
      </c>
      <c r="F300" s="181">
        <v>423.81</v>
      </c>
      <c r="G300" s="504">
        <f t="shared" si="52"/>
        <v>6.7271428571428569</v>
      </c>
      <c r="H300" s="505">
        <f t="shared" si="44"/>
        <v>228.72</v>
      </c>
      <c r="I300" s="505">
        <f t="shared" si="53"/>
        <v>282.68</v>
      </c>
    </row>
    <row r="301" spans="1:9" x14ac:dyDescent="0.25">
      <c r="A301" s="185" t="s">
        <v>451</v>
      </c>
      <c r="B301" s="183">
        <v>1</v>
      </c>
      <c r="C301" s="184">
        <f t="shared" si="51"/>
        <v>176</v>
      </c>
      <c r="D301" s="180">
        <v>140</v>
      </c>
      <c r="E301" s="180">
        <v>36</v>
      </c>
      <c r="F301" s="181">
        <v>941.81</v>
      </c>
      <c r="G301" s="504">
        <f t="shared" si="52"/>
        <v>6.7272142857142851</v>
      </c>
      <c r="H301" s="505">
        <f t="shared" si="44"/>
        <v>484.36</v>
      </c>
      <c r="I301" s="505">
        <f t="shared" si="53"/>
        <v>598.62</v>
      </c>
    </row>
    <row r="302" spans="1:9" x14ac:dyDescent="0.25">
      <c r="A302" s="185" t="s">
        <v>451</v>
      </c>
      <c r="B302" s="183">
        <v>1</v>
      </c>
      <c r="C302" s="184">
        <f t="shared" si="51"/>
        <v>284</v>
      </c>
      <c r="D302" s="180">
        <v>140</v>
      </c>
      <c r="E302" s="180">
        <v>144</v>
      </c>
      <c r="F302" s="181">
        <v>941.81</v>
      </c>
      <c r="G302" s="504">
        <f t="shared" si="52"/>
        <v>6.7272142857142851</v>
      </c>
      <c r="H302" s="505">
        <f t="shared" si="44"/>
        <v>1937.44</v>
      </c>
      <c r="I302" s="505">
        <f t="shared" si="53"/>
        <v>2394.48</v>
      </c>
    </row>
    <row r="303" spans="1:9" x14ac:dyDescent="0.25">
      <c r="A303" s="185" t="s">
        <v>451</v>
      </c>
      <c r="B303" s="183">
        <v>1</v>
      </c>
      <c r="C303" s="184">
        <f t="shared" si="51"/>
        <v>156</v>
      </c>
      <c r="D303" s="180">
        <v>140</v>
      </c>
      <c r="E303" s="180">
        <v>16</v>
      </c>
      <c r="F303" s="181">
        <v>941.81</v>
      </c>
      <c r="G303" s="504">
        <f t="shared" si="52"/>
        <v>6.7272142857142851</v>
      </c>
      <c r="H303" s="505">
        <f t="shared" si="44"/>
        <v>215.27</v>
      </c>
      <c r="I303" s="505">
        <f t="shared" si="53"/>
        <v>266.05</v>
      </c>
    </row>
    <row r="304" spans="1:9" x14ac:dyDescent="0.25">
      <c r="A304" s="185" t="s">
        <v>450</v>
      </c>
      <c r="B304" s="183">
        <v>1</v>
      </c>
      <c r="C304" s="184">
        <f t="shared" si="51"/>
        <v>184</v>
      </c>
      <c r="D304" s="180">
        <v>160</v>
      </c>
      <c r="E304" s="180">
        <v>24</v>
      </c>
      <c r="F304" s="181">
        <v>1256.6600000000001</v>
      </c>
      <c r="G304" s="504">
        <f t="shared" si="52"/>
        <v>7.8541250000000007</v>
      </c>
      <c r="H304" s="505">
        <f t="shared" si="44"/>
        <v>377</v>
      </c>
      <c r="I304" s="505">
        <f t="shared" si="53"/>
        <v>465.93</v>
      </c>
    </row>
    <row r="305" spans="1:9" x14ac:dyDescent="0.25">
      <c r="A305" s="185" t="s">
        <v>451</v>
      </c>
      <c r="B305" s="183">
        <v>1</v>
      </c>
      <c r="C305" s="184">
        <f t="shared" si="51"/>
        <v>168</v>
      </c>
      <c r="D305" s="180">
        <v>105</v>
      </c>
      <c r="E305" s="180">
        <v>63</v>
      </c>
      <c r="F305" s="181">
        <v>706.36</v>
      </c>
      <c r="G305" s="504">
        <f t="shared" si="52"/>
        <v>6.7272380952380955</v>
      </c>
      <c r="H305" s="505">
        <f t="shared" si="44"/>
        <v>847.63</v>
      </c>
      <c r="I305" s="505">
        <f t="shared" si="53"/>
        <v>1047.5899999999999</v>
      </c>
    </row>
    <row r="306" spans="1:9" x14ac:dyDescent="0.25">
      <c r="A306" s="185" t="s">
        <v>451</v>
      </c>
      <c r="B306" s="183">
        <v>1</v>
      </c>
      <c r="C306" s="184">
        <f t="shared" si="51"/>
        <v>160</v>
      </c>
      <c r="D306" s="180">
        <v>140</v>
      </c>
      <c r="E306" s="180">
        <v>20</v>
      </c>
      <c r="F306" s="181">
        <v>831.85</v>
      </c>
      <c r="G306" s="504">
        <f t="shared" si="52"/>
        <v>5.9417857142857144</v>
      </c>
      <c r="H306" s="505">
        <f t="shared" si="44"/>
        <v>237.67</v>
      </c>
      <c r="I306" s="505">
        <f t="shared" si="53"/>
        <v>293.74</v>
      </c>
    </row>
    <row r="307" spans="1:9" ht="47.25" x14ac:dyDescent="0.25">
      <c r="A307" s="292" t="s">
        <v>103</v>
      </c>
      <c r="B307" s="173">
        <f>SUM(B308:B324)</f>
        <v>17</v>
      </c>
      <c r="C307" s="173"/>
      <c r="D307" s="173"/>
      <c r="E307" s="173">
        <f>SUM(E308:E324)</f>
        <v>251</v>
      </c>
      <c r="F307" s="173"/>
      <c r="G307" s="291"/>
      <c r="H307" s="291">
        <f>SUM(H308:H324)</f>
        <v>2305</v>
      </c>
      <c r="I307" s="291">
        <f>SUM(I308:I324)</f>
        <v>2848.75</v>
      </c>
    </row>
    <row r="308" spans="1:9" x14ac:dyDescent="0.25">
      <c r="A308" s="185" t="s">
        <v>22</v>
      </c>
      <c r="B308" s="183">
        <v>1</v>
      </c>
      <c r="C308" s="184">
        <f t="shared" si="51"/>
        <v>108</v>
      </c>
      <c r="D308" s="180">
        <v>105</v>
      </c>
      <c r="E308" s="180">
        <v>3</v>
      </c>
      <c r="F308" s="181">
        <v>519.9</v>
      </c>
      <c r="G308" s="504">
        <f t="shared" si="52"/>
        <v>4.9514285714285711</v>
      </c>
      <c r="H308" s="505">
        <f t="shared" si="44"/>
        <v>29.71</v>
      </c>
      <c r="I308" s="505">
        <f t="shared" ref="I308:I324" si="54">ROUND(H308*1.2359,2)</f>
        <v>36.72</v>
      </c>
    </row>
    <row r="309" spans="1:9" x14ac:dyDescent="0.25">
      <c r="A309" s="185" t="s">
        <v>22</v>
      </c>
      <c r="B309" s="183">
        <v>1</v>
      </c>
      <c r="C309" s="184">
        <f t="shared" si="51"/>
        <v>148</v>
      </c>
      <c r="D309" s="180">
        <v>140</v>
      </c>
      <c r="E309" s="180">
        <v>8</v>
      </c>
      <c r="F309" s="181">
        <v>693.21</v>
      </c>
      <c r="G309" s="504">
        <f t="shared" si="52"/>
        <v>4.9515000000000002</v>
      </c>
      <c r="H309" s="505">
        <f t="shared" si="44"/>
        <v>79.22</v>
      </c>
      <c r="I309" s="505">
        <f t="shared" si="54"/>
        <v>97.91</v>
      </c>
    </row>
    <row r="310" spans="1:9" x14ac:dyDescent="0.25">
      <c r="A310" s="185" t="s">
        <v>22</v>
      </c>
      <c r="B310" s="183">
        <v>1</v>
      </c>
      <c r="C310" s="184">
        <f t="shared" si="51"/>
        <v>152</v>
      </c>
      <c r="D310" s="180">
        <v>140</v>
      </c>
      <c r="E310" s="180">
        <v>12</v>
      </c>
      <c r="F310" s="181">
        <v>693.21</v>
      </c>
      <c r="G310" s="504">
        <f t="shared" si="52"/>
        <v>4.9515000000000002</v>
      </c>
      <c r="H310" s="505">
        <f t="shared" si="44"/>
        <v>118.84</v>
      </c>
      <c r="I310" s="505">
        <f t="shared" si="54"/>
        <v>146.87</v>
      </c>
    </row>
    <row r="311" spans="1:9" x14ac:dyDescent="0.25">
      <c r="A311" s="185" t="s">
        <v>22</v>
      </c>
      <c r="B311" s="183">
        <v>1</v>
      </c>
      <c r="C311" s="184">
        <f t="shared" si="51"/>
        <v>152</v>
      </c>
      <c r="D311" s="180">
        <v>140</v>
      </c>
      <c r="E311" s="180">
        <v>12</v>
      </c>
      <c r="F311" s="181">
        <v>693.21</v>
      </c>
      <c r="G311" s="504">
        <f t="shared" si="52"/>
        <v>4.9515000000000002</v>
      </c>
      <c r="H311" s="505">
        <f t="shared" si="44"/>
        <v>118.84</v>
      </c>
      <c r="I311" s="505">
        <f t="shared" si="54"/>
        <v>146.87</v>
      </c>
    </row>
    <row r="312" spans="1:9" x14ac:dyDescent="0.25">
      <c r="A312" s="185" t="s">
        <v>22</v>
      </c>
      <c r="B312" s="183">
        <v>1</v>
      </c>
      <c r="C312" s="184">
        <f t="shared" si="51"/>
        <v>164</v>
      </c>
      <c r="D312" s="180">
        <v>140</v>
      </c>
      <c r="E312" s="180">
        <v>24</v>
      </c>
      <c r="F312" s="181">
        <v>693.21</v>
      </c>
      <c r="G312" s="504">
        <f t="shared" si="52"/>
        <v>4.9515000000000002</v>
      </c>
      <c r="H312" s="505">
        <f t="shared" si="44"/>
        <v>237.67</v>
      </c>
      <c r="I312" s="505">
        <f t="shared" si="54"/>
        <v>293.74</v>
      </c>
    </row>
    <row r="313" spans="1:9" x14ac:dyDescent="0.25">
      <c r="A313" s="185" t="s">
        <v>22</v>
      </c>
      <c r="B313" s="183">
        <v>1</v>
      </c>
      <c r="C313" s="184">
        <f t="shared" si="51"/>
        <v>12</v>
      </c>
      <c r="D313" s="180">
        <v>7</v>
      </c>
      <c r="E313" s="180">
        <v>5</v>
      </c>
      <c r="F313" s="181">
        <v>34.659999999999997</v>
      </c>
      <c r="G313" s="504">
        <f t="shared" si="52"/>
        <v>4.9514285714285711</v>
      </c>
      <c r="H313" s="505">
        <f t="shared" si="44"/>
        <v>49.51</v>
      </c>
      <c r="I313" s="505">
        <f t="shared" si="54"/>
        <v>61.19</v>
      </c>
    </row>
    <row r="314" spans="1:9" x14ac:dyDescent="0.25">
      <c r="A314" s="185" t="s">
        <v>22</v>
      </c>
      <c r="B314" s="183">
        <v>1</v>
      </c>
      <c r="C314" s="184">
        <f t="shared" si="51"/>
        <v>164</v>
      </c>
      <c r="D314" s="180">
        <v>140</v>
      </c>
      <c r="E314" s="180">
        <v>24</v>
      </c>
      <c r="F314" s="181">
        <v>693.21</v>
      </c>
      <c r="G314" s="504">
        <f t="shared" si="52"/>
        <v>4.9515000000000002</v>
      </c>
      <c r="H314" s="505">
        <f t="shared" si="44"/>
        <v>237.67</v>
      </c>
      <c r="I314" s="505">
        <f t="shared" si="54"/>
        <v>293.74</v>
      </c>
    </row>
    <row r="315" spans="1:9" x14ac:dyDescent="0.25">
      <c r="A315" s="185" t="s">
        <v>22</v>
      </c>
      <c r="B315" s="183">
        <v>1</v>
      </c>
      <c r="C315" s="184">
        <f t="shared" si="51"/>
        <v>164</v>
      </c>
      <c r="D315" s="180">
        <v>140</v>
      </c>
      <c r="E315" s="180">
        <v>24</v>
      </c>
      <c r="F315" s="181">
        <v>693.21</v>
      </c>
      <c r="G315" s="504">
        <f t="shared" si="52"/>
        <v>4.9515000000000002</v>
      </c>
      <c r="H315" s="505">
        <f t="shared" si="44"/>
        <v>237.67</v>
      </c>
      <c r="I315" s="505">
        <f t="shared" si="54"/>
        <v>293.74</v>
      </c>
    </row>
    <row r="316" spans="1:9" x14ac:dyDescent="0.25">
      <c r="A316" s="185" t="s">
        <v>22</v>
      </c>
      <c r="B316" s="183">
        <v>1</v>
      </c>
      <c r="C316" s="184">
        <f t="shared" si="51"/>
        <v>148</v>
      </c>
      <c r="D316" s="180">
        <v>140</v>
      </c>
      <c r="E316" s="180">
        <v>8</v>
      </c>
      <c r="F316" s="181">
        <v>693.21</v>
      </c>
      <c r="G316" s="504">
        <f t="shared" si="52"/>
        <v>4.9515000000000002</v>
      </c>
      <c r="H316" s="505">
        <f t="shared" si="44"/>
        <v>79.22</v>
      </c>
      <c r="I316" s="505">
        <f t="shared" si="54"/>
        <v>97.91</v>
      </c>
    </row>
    <row r="317" spans="1:9" x14ac:dyDescent="0.25">
      <c r="A317" s="185" t="s">
        <v>22</v>
      </c>
      <c r="B317" s="183">
        <v>1</v>
      </c>
      <c r="C317" s="184">
        <f t="shared" si="51"/>
        <v>168</v>
      </c>
      <c r="D317" s="180">
        <v>140</v>
      </c>
      <c r="E317" s="180">
        <v>28</v>
      </c>
      <c r="F317" s="181">
        <v>693.21</v>
      </c>
      <c r="G317" s="504">
        <f t="shared" si="52"/>
        <v>4.9515000000000002</v>
      </c>
      <c r="H317" s="505">
        <f t="shared" si="44"/>
        <v>277.27999999999997</v>
      </c>
      <c r="I317" s="505">
        <f t="shared" si="54"/>
        <v>342.69</v>
      </c>
    </row>
    <row r="318" spans="1:9" x14ac:dyDescent="0.25">
      <c r="A318" s="185" t="s">
        <v>22</v>
      </c>
      <c r="B318" s="183">
        <v>1</v>
      </c>
      <c r="C318" s="184">
        <f t="shared" si="51"/>
        <v>60</v>
      </c>
      <c r="D318" s="180">
        <v>56</v>
      </c>
      <c r="E318" s="180">
        <v>4</v>
      </c>
      <c r="F318" s="181">
        <v>277.27999999999997</v>
      </c>
      <c r="G318" s="504">
        <f t="shared" si="52"/>
        <v>4.9514285714285711</v>
      </c>
      <c r="H318" s="505">
        <f t="shared" si="44"/>
        <v>39.61</v>
      </c>
      <c r="I318" s="505">
        <f t="shared" si="54"/>
        <v>48.95</v>
      </c>
    </row>
    <row r="319" spans="1:9" x14ac:dyDescent="0.25">
      <c r="A319" s="185" t="s">
        <v>22</v>
      </c>
      <c r="B319" s="183">
        <v>1</v>
      </c>
      <c r="C319" s="184">
        <f t="shared" si="51"/>
        <v>152</v>
      </c>
      <c r="D319" s="180">
        <v>140</v>
      </c>
      <c r="E319" s="180">
        <v>12</v>
      </c>
      <c r="F319" s="181">
        <v>693.21</v>
      </c>
      <c r="G319" s="504">
        <f t="shared" si="52"/>
        <v>4.9515000000000002</v>
      </c>
      <c r="H319" s="505">
        <f t="shared" si="44"/>
        <v>118.84</v>
      </c>
      <c r="I319" s="505">
        <f t="shared" si="54"/>
        <v>146.87</v>
      </c>
    </row>
    <row r="320" spans="1:9" x14ac:dyDescent="0.25">
      <c r="A320" s="185" t="s">
        <v>22</v>
      </c>
      <c r="B320" s="183">
        <v>1</v>
      </c>
      <c r="C320" s="184">
        <f t="shared" si="51"/>
        <v>96</v>
      </c>
      <c r="D320" s="180">
        <v>84</v>
      </c>
      <c r="E320" s="180">
        <v>12</v>
      </c>
      <c r="F320" s="181">
        <v>415.93</v>
      </c>
      <c r="G320" s="504">
        <f t="shared" si="52"/>
        <v>4.9515476190476191</v>
      </c>
      <c r="H320" s="505">
        <f t="shared" si="44"/>
        <v>118.84</v>
      </c>
      <c r="I320" s="505">
        <f t="shared" si="54"/>
        <v>146.87</v>
      </c>
    </row>
    <row r="321" spans="1:9" x14ac:dyDescent="0.25">
      <c r="A321" s="185" t="s">
        <v>22</v>
      </c>
      <c r="B321" s="183">
        <v>1</v>
      </c>
      <c r="C321" s="184">
        <f t="shared" si="51"/>
        <v>72</v>
      </c>
      <c r="D321" s="180">
        <v>63</v>
      </c>
      <c r="E321" s="180">
        <v>9</v>
      </c>
      <c r="F321" s="181">
        <v>311.94</v>
      </c>
      <c r="G321" s="504">
        <f t="shared" si="52"/>
        <v>4.9514285714285711</v>
      </c>
      <c r="H321" s="505">
        <f t="shared" si="44"/>
        <v>89.13</v>
      </c>
      <c r="I321" s="505">
        <f t="shared" si="54"/>
        <v>110.16</v>
      </c>
    </row>
    <row r="322" spans="1:9" x14ac:dyDescent="0.25">
      <c r="A322" s="185" t="s">
        <v>22</v>
      </c>
      <c r="B322" s="183">
        <v>1</v>
      </c>
      <c r="C322" s="184">
        <f t="shared" si="51"/>
        <v>132</v>
      </c>
      <c r="D322" s="180">
        <v>126</v>
      </c>
      <c r="E322" s="180">
        <v>6</v>
      </c>
      <c r="F322" s="181">
        <v>623.89</v>
      </c>
      <c r="G322" s="504">
        <f t="shared" si="52"/>
        <v>4.9515079365079364</v>
      </c>
      <c r="H322" s="505">
        <f t="shared" si="44"/>
        <v>59.42</v>
      </c>
      <c r="I322" s="505">
        <f t="shared" si="54"/>
        <v>73.44</v>
      </c>
    </row>
    <row r="323" spans="1:9" x14ac:dyDescent="0.25">
      <c r="A323" s="185" t="s">
        <v>22</v>
      </c>
      <c r="B323" s="183">
        <v>1</v>
      </c>
      <c r="C323" s="184">
        <f t="shared" si="51"/>
        <v>188</v>
      </c>
      <c r="D323" s="180">
        <v>140</v>
      </c>
      <c r="E323" s="180">
        <v>48</v>
      </c>
      <c r="F323" s="181">
        <v>478.07670000000002</v>
      </c>
      <c r="G323" s="504">
        <f t="shared" si="52"/>
        <v>3.4148335714285714</v>
      </c>
      <c r="H323" s="505">
        <f t="shared" si="44"/>
        <v>327.82</v>
      </c>
      <c r="I323" s="505">
        <f t="shared" si="54"/>
        <v>405.15</v>
      </c>
    </row>
    <row r="324" spans="1:9" x14ac:dyDescent="0.25">
      <c r="A324" s="185" t="s">
        <v>22</v>
      </c>
      <c r="B324" s="183">
        <v>1</v>
      </c>
      <c r="C324" s="184">
        <f t="shared" si="51"/>
        <v>152</v>
      </c>
      <c r="D324" s="180">
        <v>140</v>
      </c>
      <c r="E324" s="180">
        <v>12</v>
      </c>
      <c r="F324" s="181">
        <v>500</v>
      </c>
      <c r="G324" s="504">
        <f t="shared" si="52"/>
        <v>3.5714285714285716</v>
      </c>
      <c r="H324" s="505">
        <f t="shared" si="44"/>
        <v>85.71</v>
      </c>
      <c r="I324" s="505">
        <f t="shared" si="54"/>
        <v>105.93</v>
      </c>
    </row>
    <row r="325" spans="1:9" ht="31.5" x14ac:dyDescent="0.25">
      <c r="A325" s="287" t="s">
        <v>471</v>
      </c>
      <c r="B325" s="286">
        <f t="shared" ref="B325:E325" si="55">B326</f>
        <v>21</v>
      </c>
      <c r="C325" s="286"/>
      <c r="D325" s="286"/>
      <c r="E325" s="286">
        <f t="shared" si="55"/>
        <v>788</v>
      </c>
      <c r="F325" s="286"/>
      <c r="G325" s="286"/>
      <c r="H325" s="286">
        <f>H326</f>
        <v>8975.4500000000007</v>
      </c>
      <c r="I325" s="286">
        <f>I326</f>
        <v>11092.769999999999</v>
      </c>
    </row>
    <row r="326" spans="1:9" ht="47.25" x14ac:dyDescent="0.25">
      <c r="A326" s="284" t="s">
        <v>17</v>
      </c>
      <c r="B326" s="291">
        <f>SUM(B327:B347)</f>
        <v>21</v>
      </c>
      <c r="C326" s="291"/>
      <c r="D326" s="291"/>
      <c r="E326" s="291">
        <f>SUM(E327:E347)</f>
        <v>788</v>
      </c>
      <c r="F326" s="291"/>
      <c r="G326" s="291"/>
      <c r="H326" s="291">
        <f>SUM(H327:H347)</f>
        <v>8975.4500000000007</v>
      </c>
      <c r="I326" s="291">
        <f>SUM(I327:I347)</f>
        <v>11092.769999999999</v>
      </c>
    </row>
    <row r="327" spans="1:9" x14ac:dyDescent="0.25">
      <c r="A327" s="185" t="s">
        <v>451</v>
      </c>
      <c r="B327" s="183">
        <v>1</v>
      </c>
      <c r="C327" s="184">
        <f t="shared" ref="C327:C347" si="56">D327+E327</f>
        <v>176</v>
      </c>
      <c r="D327" s="180">
        <v>160</v>
      </c>
      <c r="E327" s="180">
        <v>16</v>
      </c>
      <c r="F327" s="181">
        <v>831.44</v>
      </c>
      <c r="G327" s="504">
        <f t="shared" ref="G327:G347" si="57">F327/D327</f>
        <v>5.1965000000000003</v>
      </c>
      <c r="H327" s="505">
        <f t="shared" si="44"/>
        <v>166.29</v>
      </c>
      <c r="I327" s="505">
        <f t="shared" ref="I327:I347" si="58">ROUND(H327*1.2359,2)</f>
        <v>205.52</v>
      </c>
    </row>
    <row r="328" spans="1:9" x14ac:dyDescent="0.25">
      <c r="A328" s="185" t="s">
        <v>451</v>
      </c>
      <c r="B328" s="183">
        <v>1</v>
      </c>
      <c r="C328" s="184">
        <f t="shared" si="56"/>
        <v>208</v>
      </c>
      <c r="D328" s="180">
        <v>160</v>
      </c>
      <c r="E328" s="180">
        <v>48</v>
      </c>
      <c r="F328" s="181">
        <v>831.44</v>
      </c>
      <c r="G328" s="504">
        <f t="shared" si="57"/>
        <v>5.1965000000000003</v>
      </c>
      <c r="H328" s="505">
        <f t="shared" si="44"/>
        <v>498.86</v>
      </c>
      <c r="I328" s="505">
        <f t="shared" si="58"/>
        <v>616.54</v>
      </c>
    </row>
    <row r="329" spans="1:9" x14ac:dyDescent="0.25">
      <c r="A329" s="185" t="s">
        <v>451</v>
      </c>
      <c r="B329" s="183">
        <v>1</v>
      </c>
      <c r="C329" s="184">
        <f t="shared" si="56"/>
        <v>168</v>
      </c>
      <c r="D329" s="180">
        <v>160</v>
      </c>
      <c r="E329" s="180">
        <v>8</v>
      </c>
      <c r="F329" s="181">
        <v>831.44</v>
      </c>
      <c r="G329" s="504">
        <f t="shared" si="57"/>
        <v>5.1965000000000003</v>
      </c>
      <c r="H329" s="505">
        <f t="shared" si="44"/>
        <v>83.14</v>
      </c>
      <c r="I329" s="505">
        <f t="shared" si="58"/>
        <v>102.75</v>
      </c>
    </row>
    <row r="330" spans="1:9" x14ac:dyDescent="0.25">
      <c r="A330" s="185" t="s">
        <v>451</v>
      </c>
      <c r="B330" s="183">
        <v>1</v>
      </c>
      <c r="C330" s="184">
        <f t="shared" si="56"/>
        <v>256</v>
      </c>
      <c r="D330" s="180">
        <v>160</v>
      </c>
      <c r="E330" s="180">
        <v>96</v>
      </c>
      <c r="F330" s="181">
        <v>831.44</v>
      </c>
      <c r="G330" s="504">
        <f t="shared" si="57"/>
        <v>5.1965000000000003</v>
      </c>
      <c r="H330" s="505">
        <f t="shared" si="44"/>
        <v>997.73</v>
      </c>
      <c r="I330" s="505">
        <f t="shared" si="58"/>
        <v>1233.0899999999999</v>
      </c>
    </row>
    <row r="331" spans="1:9" x14ac:dyDescent="0.25">
      <c r="A331" s="185" t="s">
        <v>451</v>
      </c>
      <c r="B331" s="183">
        <v>1</v>
      </c>
      <c r="C331" s="184">
        <f t="shared" si="56"/>
        <v>208</v>
      </c>
      <c r="D331" s="180">
        <v>160</v>
      </c>
      <c r="E331" s="180">
        <v>48</v>
      </c>
      <c r="F331" s="181">
        <v>831.44</v>
      </c>
      <c r="G331" s="504">
        <f t="shared" si="57"/>
        <v>5.1965000000000003</v>
      </c>
      <c r="H331" s="505">
        <f t="shared" si="44"/>
        <v>498.86</v>
      </c>
      <c r="I331" s="505">
        <f t="shared" si="58"/>
        <v>616.54</v>
      </c>
    </row>
    <row r="332" spans="1:9" x14ac:dyDescent="0.25">
      <c r="A332" s="185" t="s">
        <v>455</v>
      </c>
      <c r="B332" s="183">
        <v>1</v>
      </c>
      <c r="C332" s="184">
        <f t="shared" si="56"/>
        <v>232</v>
      </c>
      <c r="D332" s="180">
        <v>160</v>
      </c>
      <c r="E332" s="180">
        <v>72</v>
      </c>
      <c r="F332" s="181">
        <v>941.34</v>
      </c>
      <c r="G332" s="504">
        <f t="shared" si="57"/>
        <v>5.883375</v>
      </c>
      <c r="H332" s="505">
        <f t="shared" si="44"/>
        <v>847.21</v>
      </c>
      <c r="I332" s="505">
        <f t="shared" si="58"/>
        <v>1047.07</v>
      </c>
    </row>
    <row r="333" spans="1:9" x14ac:dyDescent="0.25">
      <c r="A333" s="185" t="s">
        <v>455</v>
      </c>
      <c r="B333" s="183">
        <v>1</v>
      </c>
      <c r="C333" s="184">
        <f t="shared" si="56"/>
        <v>232</v>
      </c>
      <c r="D333" s="180">
        <v>160</v>
      </c>
      <c r="E333" s="180">
        <v>72</v>
      </c>
      <c r="F333" s="181">
        <v>941.34</v>
      </c>
      <c r="G333" s="504">
        <f t="shared" si="57"/>
        <v>5.883375</v>
      </c>
      <c r="H333" s="505">
        <f t="shared" si="44"/>
        <v>847.21</v>
      </c>
      <c r="I333" s="505">
        <f t="shared" si="58"/>
        <v>1047.07</v>
      </c>
    </row>
    <row r="334" spans="1:9" x14ac:dyDescent="0.25">
      <c r="A334" s="185" t="s">
        <v>455</v>
      </c>
      <c r="B334" s="183">
        <v>1</v>
      </c>
      <c r="C334" s="184">
        <f t="shared" si="56"/>
        <v>124</v>
      </c>
      <c r="D334" s="180">
        <v>104</v>
      </c>
      <c r="E334" s="180">
        <v>20</v>
      </c>
      <c r="F334" s="181">
        <v>611.87</v>
      </c>
      <c r="G334" s="504">
        <f t="shared" si="57"/>
        <v>5.8833653846153844</v>
      </c>
      <c r="H334" s="505">
        <f t="shared" si="44"/>
        <v>235.33</v>
      </c>
      <c r="I334" s="505">
        <f t="shared" si="58"/>
        <v>290.83999999999997</v>
      </c>
    </row>
    <row r="335" spans="1:9" x14ac:dyDescent="0.25">
      <c r="A335" s="185" t="s">
        <v>455</v>
      </c>
      <c r="B335" s="183">
        <v>1</v>
      </c>
      <c r="C335" s="184">
        <f t="shared" si="56"/>
        <v>208</v>
      </c>
      <c r="D335" s="180">
        <v>160</v>
      </c>
      <c r="E335" s="180">
        <v>48</v>
      </c>
      <c r="F335" s="181">
        <v>941.34</v>
      </c>
      <c r="G335" s="504">
        <f t="shared" si="57"/>
        <v>5.883375</v>
      </c>
      <c r="H335" s="505">
        <f t="shared" si="44"/>
        <v>564.79999999999995</v>
      </c>
      <c r="I335" s="505">
        <f t="shared" si="58"/>
        <v>698.04</v>
      </c>
    </row>
    <row r="336" spans="1:9" x14ac:dyDescent="0.25">
      <c r="A336" s="185" t="s">
        <v>455</v>
      </c>
      <c r="B336" s="183">
        <v>1</v>
      </c>
      <c r="C336" s="184">
        <f t="shared" si="56"/>
        <v>208</v>
      </c>
      <c r="D336" s="180">
        <v>160</v>
      </c>
      <c r="E336" s="180">
        <v>48</v>
      </c>
      <c r="F336" s="181">
        <v>941.34</v>
      </c>
      <c r="G336" s="504">
        <f t="shared" si="57"/>
        <v>5.883375</v>
      </c>
      <c r="H336" s="505">
        <f t="shared" si="44"/>
        <v>564.79999999999995</v>
      </c>
      <c r="I336" s="505">
        <f t="shared" si="58"/>
        <v>698.04</v>
      </c>
    </row>
    <row r="337" spans="1:9" x14ac:dyDescent="0.25">
      <c r="A337" s="185" t="s">
        <v>455</v>
      </c>
      <c r="B337" s="183">
        <v>1</v>
      </c>
      <c r="C337" s="184">
        <f t="shared" si="56"/>
        <v>168</v>
      </c>
      <c r="D337" s="180">
        <v>160</v>
      </c>
      <c r="E337" s="180">
        <v>8</v>
      </c>
      <c r="F337" s="181">
        <v>941.34</v>
      </c>
      <c r="G337" s="504">
        <f t="shared" si="57"/>
        <v>5.883375</v>
      </c>
      <c r="H337" s="505">
        <f t="shared" si="44"/>
        <v>94.13</v>
      </c>
      <c r="I337" s="505">
        <f t="shared" si="58"/>
        <v>116.34</v>
      </c>
    </row>
    <row r="338" spans="1:9" x14ac:dyDescent="0.25">
      <c r="A338" s="185" t="s">
        <v>455</v>
      </c>
      <c r="B338" s="183">
        <v>1</v>
      </c>
      <c r="C338" s="184">
        <f t="shared" si="56"/>
        <v>208</v>
      </c>
      <c r="D338" s="180">
        <v>160</v>
      </c>
      <c r="E338" s="180">
        <v>48</v>
      </c>
      <c r="F338" s="181">
        <v>941.34</v>
      </c>
      <c r="G338" s="504">
        <f t="shared" si="57"/>
        <v>5.883375</v>
      </c>
      <c r="H338" s="505">
        <f t="shared" si="44"/>
        <v>564.79999999999995</v>
      </c>
      <c r="I338" s="505">
        <f t="shared" si="58"/>
        <v>698.04</v>
      </c>
    </row>
    <row r="339" spans="1:9" x14ac:dyDescent="0.25">
      <c r="A339" s="185" t="s">
        <v>455</v>
      </c>
      <c r="B339" s="183">
        <v>1</v>
      </c>
      <c r="C339" s="184">
        <f t="shared" si="56"/>
        <v>208</v>
      </c>
      <c r="D339" s="180">
        <v>160</v>
      </c>
      <c r="E339" s="180">
        <v>48</v>
      </c>
      <c r="F339" s="181">
        <v>941.34</v>
      </c>
      <c r="G339" s="504">
        <f t="shared" si="57"/>
        <v>5.883375</v>
      </c>
      <c r="H339" s="505">
        <f t="shared" si="44"/>
        <v>564.79999999999995</v>
      </c>
      <c r="I339" s="505">
        <f t="shared" si="58"/>
        <v>698.04</v>
      </c>
    </row>
    <row r="340" spans="1:9" x14ac:dyDescent="0.25">
      <c r="A340" s="185" t="s">
        <v>455</v>
      </c>
      <c r="B340" s="183">
        <v>1</v>
      </c>
      <c r="C340" s="184">
        <f t="shared" si="56"/>
        <v>112</v>
      </c>
      <c r="D340" s="180">
        <v>88</v>
      </c>
      <c r="E340" s="180">
        <v>24</v>
      </c>
      <c r="F340" s="181">
        <v>517.74</v>
      </c>
      <c r="G340" s="504">
        <f t="shared" si="57"/>
        <v>5.8834090909090913</v>
      </c>
      <c r="H340" s="505">
        <f t="shared" si="44"/>
        <v>282.39999999999998</v>
      </c>
      <c r="I340" s="505">
        <f t="shared" si="58"/>
        <v>349.02</v>
      </c>
    </row>
    <row r="341" spans="1:9" x14ac:dyDescent="0.25">
      <c r="A341" s="185" t="s">
        <v>455</v>
      </c>
      <c r="B341" s="183">
        <v>1</v>
      </c>
      <c r="C341" s="184">
        <f t="shared" si="56"/>
        <v>216</v>
      </c>
      <c r="D341" s="180">
        <v>160</v>
      </c>
      <c r="E341" s="180">
        <v>56</v>
      </c>
      <c r="F341" s="181">
        <v>941.34</v>
      </c>
      <c r="G341" s="504">
        <f t="shared" si="57"/>
        <v>5.883375</v>
      </c>
      <c r="H341" s="505">
        <f t="shared" si="44"/>
        <v>658.94</v>
      </c>
      <c r="I341" s="505">
        <f t="shared" si="58"/>
        <v>814.38</v>
      </c>
    </row>
    <row r="342" spans="1:9" x14ac:dyDescent="0.25">
      <c r="A342" s="185" t="s">
        <v>455</v>
      </c>
      <c r="B342" s="183">
        <v>1</v>
      </c>
      <c r="C342" s="184">
        <f t="shared" si="56"/>
        <v>192</v>
      </c>
      <c r="D342" s="180">
        <v>128</v>
      </c>
      <c r="E342" s="180">
        <v>64</v>
      </c>
      <c r="F342" s="181">
        <v>753.08</v>
      </c>
      <c r="G342" s="504">
        <f t="shared" si="57"/>
        <v>5.8834375000000003</v>
      </c>
      <c r="H342" s="505">
        <f t="shared" si="44"/>
        <v>753.08</v>
      </c>
      <c r="I342" s="505">
        <f t="shared" si="58"/>
        <v>930.73</v>
      </c>
    </row>
    <row r="343" spans="1:9" x14ac:dyDescent="0.25">
      <c r="A343" s="185" t="s">
        <v>449</v>
      </c>
      <c r="B343" s="183">
        <v>1</v>
      </c>
      <c r="C343" s="184">
        <f t="shared" si="56"/>
        <v>88</v>
      </c>
      <c r="D343" s="180">
        <v>80</v>
      </c>
      <c r="E343" s="180">
        <v>8</v>
      </c>
      <c r="F343" s="181">
        <v>470.67</v>
      </c>
      <c r="G343" s="504">
        <f t="shared" si="57"/>
        <v>5.883375</v>
      </c>
      <c r="H343" s="505">
        <f t="shared" si="44"/>
        <v>94.13</v>
      </c>
      <c r="I343" s="505">
        <f t="shared" si="58"/>
        <v>116.34</v>
      </c>
    </row>
    <row r="344" spans="1:9" x14ac:dyDescent="0.25">
      <c r="A344" s="185" t="s">
        <v>449</v>
      </c>
      <c r="B344" s="183">
        <v>1</v>
      </c>
      <c r="C344" s="184">
        <f t="shared" si="56"/>
        <v>176</v>
      </c>
      <c r="D344" s="180">
        <v>160</v>
      </c>
      <c r="E344" s="180">
        <v>16</v>
      </c>
      <c r="F344" s="181">
        <v>941.34</v>
      </c>
      <c r="G344" s="504">
        <f t="shared" si="57"/>
        <v>5.883375</v>
      </c>
      <c r="H344" s="505">
        <f t="shared" si="44"/>
        <v>188.27</v>
      </c>
      <c r="I344" s="505">
        <f t="shared" si="58"/>
        <v>232.68</v>
      </c>
    </row>
    <row r="345" spans="1:9" x14ac:dyDescent="0.25">
      <c r="A345" s="185" t="s">
        <v>449</v>
      </c>
      <c r="B345" s="183">
        <v>1</v>
      </c>
      <c r="C345" s="184">
        <f t="shared" si="56"/>
        <v>88</v>
      </c>
      <c r="D345" s="180">
        <v>72</v>
      </c>
      <c r="E345" s="180">
        <v>16</v>
      </c>
      <c r="F345" s="181">
        <v>423.6</v>
      </c>
      <c r="G345" s="504">
        <f t="shared" si="57"/>
        <v>5.8833333333333337</v>
      </c>
      <c r="H345" s="505">
        <f t="shared" si="44"/>
        <v>188.27</v>
      </c>
      <c r="I345" s="505">
        <f t="shared" si="58"/>
        <v>232.68</v>
      </c>
    </row>
    <row r="346" spans="1:9" s="161" customFormat="1" x14ac:dyDescent="0.25">
      <c r="A346" s="186" t="s">
        <v>449</v>
      </c>
      <c r="B346" s="175">
        <v>1</v>
      </c>
      <c r="C346" s="176">
        <f t="shared" si="56"/>
        <v>176</v>
      </c>
      <c r="D346" s="177">
        <v>160</v>
      </c>
      <c r="E346" s="177">
        <v>16</v>
      </c>
      <c r="F346" s="178">
        <v>941.34</v>
      </c>
      <c r="G346" s="504">
        <f t="shared" si="57"/>
        <v>5.883375</v>
      </c>
      <c r="H346" s="506">
        <f t="shared" si="44"/>
        <v>188.27</v>
      </c>
      <c r="I346" s="506">
        <f t="shared" si="58"/>
        <v>232.68</v>
      </c>
    </row>
    <row r="347" spans="1:9" x14ac:dyDescent="0.25">
      <c r="A347" s="185" t="s">
        <v>472</v>
      </c>
      <c r="B347" s="183">
        <v>1</v>
      </c>
      <c r="C347" s="184">
        <f t="shared" si="56"/>
        <v>64</v>
      </c>
      <c r="D347" s="180">
        <v>56</v>
      </c>
      <c r="E347" s="180">
        <v>8</v>
      </c>
      <c r="F347" s="181">
        <v>329.47</v>
      </c>
      <c r="G347" s="504">
        <f t="shared" si="57"/>
        <v>5.8833928571428578</v>
      </c>
      <c r="H347" s="505">
        <f t="shared" si="44"/>
        <v>94.13</v>
      </c>
      <c r="I347" s="505">
        <f t="shared" si="58"/>
        <v>116.34</v>
      </c>
    </row>
    <row r="348" spans="1:9" ht="31.5" x14ac:dyDescent="0.25">
      <c r="A348" s="287" t="s">
        <v>473</v>
      </c>
      <c r="B348" s="286">
        <f>B349+B351+B357</f>
        <v>11</v>
      </c>
      <c r="C348" s="286"/>
      <c r="D348" s="286"/>
      <c r="E348" s="286">
        <f>E349+E351+E357</f>
        <v>417</v>
      </c>
      <c r="F348" s="286"/>
      <c r="G348" s="286"/>
      <c r="H348" s="286">
        <f>H349+H351+H357</f>
        <v>6517.42</v>
      </c>
      <c r="I348" s="286">
        <f>I349+I351+I357</f>
        <v>8054.88</v>
      </c>
    </row>
    <row r="349" spans="1:9" ht="31.5" x14ac:dyDescent="0.25">
      <c r="A349" s="284" t="s">
        <v>16</v>
      </c>
      <c r="B349" s="291">
        <f>SUM(B350:B350)</f>
        <v>1</v>
      </c>
      <c r="C349" s="291"/>
      <c r="D349" s="291"/>
      <c r="E349" s="291">
        <f>SUM(E350:E350)</f>
        <v>160</v>
      </c>
      <c r="F349" s="291"/>
      <c r="G349" s="291"/>
      <c r="H349" s="291">
        <f>SUM(H350:H350)</f>
        <v>3606.08</v>
      </c>
      <c r="I349" s="291">
        <f>SUM(I350:I350)</f>
        <v>4456.75</v>
      </c>
    </row>
    <row r="350" spans="1:9" x14ac:dyDescent="0.25">
      <c r="A350" s="185" t="s">
        <v>62</v>
      </c>
      <c r="B350" s="183">
        <v>1</v>
      </c>
      <c r="C350" s="184">
        <f>D350+E350</f>
        <v>300</v>
      </c>
      <c r="D350" s="180">
        <v>140</v>
      </c>
      <c r="E350" s="180">
        <v>160</v>
      </c>
      <c r="F350" s="181">
        <v>1577.66</v>
      </c>
      <c r="G350" s="504">
        <f t="shared" ref="G350" si="59">F350/D350</f>
        <v>11.269</v>
      </c>
      <c r="H350" s="505">
        <f t="shared" si="44"/>
        <v>3606.08</v>
      </c>
      <c r="I350" s="505">
        <f>ROUND(H350*1.2359,2)</f>
        <v>4456.75</v>
      </c>
    </row>
    <row r="351" spans="1:9" ht="47.25" x14ac:dyDescent="0.25">
      <c r="A351" s="284" t="s">
        <v>17</v>
      </c>
      <c r="B351" s="173">
        <f>SUM(B352:B356)</f>
        <v>5</v>
      </c>
      <c r="C351" s="173"/>
      <c r="D351" s="173"/>
      <c r="E351" s="173">
        <f>SUM(E352:E356)</f>
        <v>108</v>
      </c>
      <c r="F351" s="173"/>
      <c r="G351" s="291"/>
      <c r="H351" s="291">
        <f>SUM(H352:H356)</f>
        <v>1435.8</v>
      </c>
      <c r="I351" s="291">
        <f>SUM(I352:I356)</f>
        <v>1774.51</v>
      </c>
    </row>
    <row r="352" spans="1:9" x14ac:dyDescent="0.25">
      <c r="A352" s="185" t="s">
        <v>451</v>
      </c>
      <c r="B352" s="183">
        <v>1</v>
      </c>
      <c r="C352" s="184">
        <f>D352+E352</f>
        <v>151</v>
      </c>
      <c r="D352" s="180">
        <v>140</v>
      </c>
      <c r="E352" s="180">
        <v>11</v>
      </c>
      <c r="F352" s="181">
        <v>831.85</v>
      </c>
      <c r="G352" s="504">
        <f t="shared" ref="G352:G362" si="60">F352/D352</f>
        <v>5.9417857142857144</v>
      </c>
      <c r="H352" s="505">
        <f t="shared" si="44"/>
        <v>130.72</v>
      </c>
      <c r="I352" s="505">
        <f>ROUND(H352*1.2359,2)</f>
        <v>161.56</v>
      </c>
    </row>
    <row r="353" spans="1:9" x14ac:dyDescent="0.25">
      <c r="A353" s="185" t="s">
        <v>449</v>
      </c>
      <c r="B353" s="183">
        <v>1</v>
      </c>
      <c r="C353" s="184">
        <f t="shared" ref="C353:C362" si="61">D353+E353</f>
        <v>168</v>
      </c>
      <c r="D353" s="180">
        <v>140</v>
      </c>
      <c r="E353" s="180">
        <v>28</v>
      </c>
      <c r="F353" s="181">
        <v>941.81</v>
      </c>
      <c r="G353" s="504">
        <f t="shared" si="60"/>
        <v>6.7272142857142851</v>
      </c>
      <c r="H353" s="505">
        <f t="shared" si="44"/>
        <v>376.72</v>
      </c>
      <c r="I353" s="505">
        <f>ROUND(H353*1.2359,2)</f>
        <v>465.59</v>
      </c>
    </row>
    <row r="354" spans="1:9" x14ac:dyDescent="0.25">
      <c r="A354" s="185" t="s">
        <v>449</v>
      </c>
      <c r="B354" s="183">
        <v>1</v>
      </c>
      <c r="C354" s="184">
        <f t="shared" si="61"/>
        <v>176</v>
      </c>
      <c r="D354" s="180">
        <v>140</v>
      </c>
      <c r="E354" s="180">
        <v>36</v>
      </c>
      <c r="F354" s="181">
        <v>941.81</v>
      </c>
      <c r="G354" s="504">
        <f t="shared" si="60"/>
        <v>6.7272142857142851</v>
      </c>
      <c r="H354" s="505">
        <f t="shared" si="44"/>
        <v>484.36</v>
      </c>
      <c r="I354" s="505">
        <f>ROUND(H354*1.2359,2)</f>
        <v>598.62</v>
      </c>
    </row>
    <row r="355" spans="1:9" x14ac:dyDescent="0.25">
      <c r="A355" s="185" t="s">
        <v>449</v>
      </c>
      <c r="B355" s="183">
        <v>1</v>
      </c>
      <c r="C355" s="184">
        <f t="shared" si="61"/>
        <v>144</v>
      </c>
      <c r="D355" s="180">
        <v>126</v>
      </c>
      <c r="E355" s="180">
        <v>18</v>
      </c>
      <c r="F355" s="181">
        <v>847.63</v>
      </c>
      <c r="G355" s="504">
        <f t="shared" si="60"/>
        <v>6.7272222222222222</v>
      </c>
      <c r="H355" s="505">
        <f t="shared" si="44"/>
        <v>242.18</v>
      </c>
      <c r="I355" s="505">
        <f>ROUND(H355*1.2359,2)</f>
        <v>299.31</v>
      </c>
    </row>
    <row r="356" spans="1:9" x14ac:dyDescent="0.25">
      <c r="A356" s="185" t="s">
        <v>449</v>
      </c>
      <c r="B356" s="183">
        <v>1</v>
      </c>
      <c r="C356" s="184">
        <f t="shared" si="61"/>
        <v>120</v>
      </c>
      <c r="D356" s="180">
        <v>105</v>
      </c>
      <c r="E356" s="180">
        <v>15</v>
      </c>
      <c r="F356" s="181">
        <v>706.36</v>
      </c>
      <c r="G356" s="504">
        <f t="shared" si="60"/>
        <v>6.7272380952380955</v>
      </c>
      <c r="H356" s="505">
        <f t="shared" si="44"/>
        <v>201.82</v>
      </c>
      <c r="I356" s="505">
        <f>ROUND(H356*1.2359,2)</f>
        <v>249.43</v>
      </c>
    </row>
    <row r="357" spans="1:9" ht="47.25" x14ac:dyDescent="0.25">
      <c r="A357" s="284" t="s">
        <v>103</v>
      </c>
      <c r="B357" s="173">
        <f>SUM(B358:B362)</f>
        <v>5</v>
      </c>
      <c r="C357" s="173"/>
      <c r="D357" s="173"/>
      <c r="E357" s="173">
        <f>SUM(E358:E362)</f>
        <v>149</v>
      </c>
      <c r="F357" s="173"/>
      <c r="G357" s="291"/>
      <c r="H357" s="291">
        <f>SUM(H358:H362)</f>
        <v>1475.54</v>
      </c>
      <c r="I357" s="291">
        <f>SUM(I358:I362)</f>
        <v>1823.6200000000001</v>
      </c>
    </row>
    <row r="358" spans="1:9" x14ac:dyDescent="0.25">
      <c r="A358" s="185" t="s">
        <v>22</v>
      </c>
      <c r="B358" s="183">
        <v>1</v>
      </c>
      <c r="C358" s="184">
        <f t="shared" si="61"/>
        <v>184</v>
      </c>
      <c r="D358" s="180">
        <v>140</v>
      </c>
      <c r="E358" s="180">
        <v>44</v>
      </c>
      <c r="F358" s="181">
        <v>693.21</v>
      </c>
      <c r="G358" s="504">
        <f t="shared" si="60"/>
        <v>4.9515000000000002</v>
      </c>
      <c r="H358" s="505">
        <f t="shared" si="44"/>
        <v>435.73</v>
      </c>
      <c r="I358" s="505">
        <f>ROUND(H358*1.2359,2)</f>
        <v>538.52</v>
      </c>
    </row>
    <row r="359" spans="1:9" x14ac:dyDescent="0.25">
      <c r="A359" s="185" t="s">
        <v>22</v>
      </c>
      <c r="B359" s="183">
        <v>1</v>
      </c>
      <c r="C359" s="184">
        <f t="shared" si="61"/>
        <v>168</v>
      </c>
      <c r="D359" s="180">
        <v>140</v>
      </c>
      <c r="E359" s="180">
        <v>28</v>
      </c>
      <c r="F359" s="181">
        <v>693.21</v>
      </c>
      <c r="G359" s="504">
        <f t="shared" si="60"/>
        <v>4.9515000000000002</v>
      </c>
      <c r="H359" s="505">
        <f t="shared" si="44"/>
        <v>277.27999999999997</v>
      </c>
      <c r="I359" s="505">
        <f>ROUND(H359*1.2359,2)</f>
        <v>342.69</v>
      </c>
    </row>
    <row r="360" spans="1:9" x14ac:dyDescent="0.25">
      <c r="A360" s="185" t="s">
        <v>22</v>
      </c>
      <c r="B360" s="183">
        <v>1</v>
      </c>
      <c r="C360" s="184">
        <f t="shared" si="61"/>
        <v>80</v>
      </c>
      <c r="D360" s="180">
        <v>70</v>
      </c>
      <c r="E360" s="180">
        <v>10</v>
      </c>
      <c r="F360" s="181">
        <v>346.61</v>
      </c>
      <c r="G360" s="504">
        <f t="shared" si="60"/>
        <v>4.9515714285714285</v>
      </c>
      <c r="H360" s="505">
        <f t="shared" si="44"/>
        <v>99.03</v>
      </c>
      <c r="I360" s="505">
        <f>ROUND(H360*1.2359,2)</f>
        <v>122.39</v>
      </c>
    </row>
    <row r="361" spans="1:9" x14ac:dyDescent="0.25">
      <c r="A361" s="185" t="s">
        <v>22</v>
      </c>
      <c r="B361" s="183">
        <v>1</v>
      </c>
      <c r="C361" s="184">
        <f t="shared" si="61"/>
        <v>144</v>
      </c>
      <c r="D361" s="180">
        <v>105</v>
      </c>
      <c r="E361" s="180">
        <v>39</v>
      </c>
      <c r="F361" s="181">
        <v>519.91</v>
      </c>
      <c r="G361" s="504">
        <f t="shared" si="60"/>
        <v>4.9515238095238097</v>
      </c>
      <c r="H361" s="505">
        <f t="shared" si="44"/>
        <v>386.22</v>
      </c>
      <c r="I361" s="505">
        <f>ROUND(H361*1.2359,2)</f>
        <v>477.33</v>
      </c>
    </row>
    <row r="362" spans="1:9" x14ac:dyDescent="0.25">
      <c r="A362" s="185" t="s">
        <v>22</v>
      </c>
      <c r="B362" s="183">
        <v>1</v>
      </c>
      <c r="C362" s="184">
        <f t="shared" si="61"/>
        <v>168</v>
      </c>
      <c r="D362" s="180">
        <v>140</v>
      </c>
      <c r="E362" s="180">
        <v>28</v>
      </c>
      <c r="F362" s="181">
        <v>693.21</v>
      </c>
      <c r="G362" s="504">
        <f t="shared" si="60"/>
        <v>4.9515000000000002</v>
      </c>
      <c r="H362" s="505">
        <f t="shared" si="44"/>
        <v>277.27999999999997</v>
      </c>
      <c r="I362" s="505">
        <f>ROUND(H362*1.2359,2)</f>
        <v>342.69</v>
      </c>
    </row>
    <row r="363" spans="1:9" s="161" customFormat="1" x14ac:dyDescent="0.25">
      <c r="A363" s="510" t="s">
        <v>491</v>
      </c>
      <c r="B363" s="286">
        <f>B364+B368</f>
        <v>8</v>
      </c>
      <c r="C363" s="286">
        <f>C364+C368</f>
        <v>1428</v>
      </c>
      <c r="D363" s="286">
        <f>D364+D368</f>
        <v>1228</v>
      </c>
      <c r="E363" s="286">
        <f>E364+E368</f>
        <v>200</v>
      </c>
      <c r="F363" s="286"/>
      <c r="G363" s="286"/>
      <c r="H363" s="286">
        <f>H364+H368</f>
        <v>3176.57</v>
      </c>
      <c r="I363" s="286">
        <f>I364+I368</f>
        <v>3925.9300000000003</v>
      </c>
    </row>
    <row r="364" spans="1:9" s="161" customFormat="1" ht="31.5" x14ac:dyDescent="0.25">
      <c r="A364" s="503" t="s">
        <v>16</v>
      </c>
      <c r="B364" s="188">
        <f>SUM(B365:B367)</f>
        <v>3</v>
      </c>
      <c r="C364" s="188">
        <f>SUM(C365:C367)</f>
        <v>551</v>
      </c>
      <c r="D364" s="188">
        <f>SUM(D365:D367)</f>
        <v>448</v>
      </c>
      <c r="E364" s="188">
        <f>SUM(E365:E367)</f>
        <v>103</v>
      </c>
      <c r="F364" s="188"/>
      <c r="G364" s="508"/>
      <c r="H364" s="508">
        <f>SUM(H365:H367)</f>
        <v>1910.16</v>
      </c>
      <c r="I364" s="508">
        <f>SUM(I365:I367)</f>
        <v>2360.77</v>
      </c>
    </row>
    <row r="365" spans="1:9" s="161" customFormat="1" x14ac:dyDescent="0.25">
      <c r="A365" s="174" t="s">
        <v>62</v>
      </c>
      <c r="B365" s="175">
        <v>1</v>
      </c>
      <c r="C365" s="176">
        <f>D365+E365</f>
        <v>155</v>
      </c>
      <c r="D365" s="177">
        <v>128</v>
      </c>
      <c r="E365" s="177">
        <v>27</v>
      </c>
      <c r="F365" s="178">
        <v>1299.72</v>
      </c>
      <c r="G365" s="509">
        <f t="shared" ref="G365:G373" si="62">F365/D365</f>
        <v>10.1540625</v>
      </c>
      <c r="H365" s="506">
        <f t="shared" ref="H365:H373" si="63">ROUND(E365*G365*2,2)</f>
        <v>548.32000000000005</v>
      </c>
      <c r="I365" s="506">
        <f>ROUND(H365*1.2359,2)</f>
        <v>677.67</v>
      </c>
    </row>
    <row r="366" spans="1:9" s="161" customFormat="1" x14ac:dyDescent="0.25">
      <c r="A366" s="174" t="s">
        <v>439</v>
      </c>
      <c r="B366" s="175">
        <v>1</v>
      </c>
      <c r="C366" s="176">
        <f t="shared" ref="C366:C367" si="64">D366+E366</f>
        <v>176</v>
      </c>
      <c r="D366" s="177">
        <v>160</v>
      </c>
      <c r="E366" s="177">
        <v>16</v>
      </c>
      <c r="F366" s="178">
        <v>1433.52</v>
      </c>
      <c r="G366" s="509">
        <f t="shared" si="62"/>
        <v>8.9595000000000002</v>
      </c>
      <c r="H366" s="506">
        <f t="shared" si="63"/>
        <v>286.7</v>
      </c>
      <c r="I366" s="506">
        <f>ROUND(H366*1.2359,2)</f>
        <v>354.33</v>
      </c>
    </row>
    <row r="367" spans="1:9" s="161" customFormat="1" x14ac:dyDescent="0.25">
      <c r="A367" s="174" t="s">
        <v>443</v>
      </c>
      <c r="B367" s="175">
        <v>1</v>
      </c>
      <c r="C367" s="176">
        <f t="shared" si="64"/>
        <v>220</v>
      </c>
      <c r="D367" s="177">
        <v>160</v>
      </c>
      <c r="E367" s="177">
        <v>60</v>
      </c>
      <c r="F367" s="178">
        <v>1433.52</v>
      </c>
      <c r="G367" s="509">
        <f t="shared" si="62"/>
        <v>8.9595000000000002</v>
      </c>
      <c r="H367" s="506">
        <f t="shared" si="63"/>
        <v>1075.1400000000001</v>
      </c>
      <c r="I367" s="506">
        <f>ROUND(H367*1.2359,2)</f>
        <v>1328.77</v>
      </c>
    </row>
    <row r="368" spans="1:9" s="161" customFormat="1" ht="47.25" x14ac:dyDescent="0.25">
      <c r="A368" s="503" t="s">
        <v>17</v>
      </c>
      <c r="B368" s="188">
        <f>SUM(B369:B373)</f>
        <v>5</v>
      </c>
      <c r="C368" s="188">
        <f>SUM(C369:C373)</f>
        <v>877</v>
      </c>
      <c r="D368" s="188">
        <f>SUM(D369:D373)</f>
        <v>780</v>
      </c>
      <c r="E368" s="188">
        <f>SUM(E369:E373)</f>
        <v>97</v>
      </c>
      <c r="F368" s="188"/>
      <c r="G368" s="508"/>
      <c r="H368" s="508">
        <f>SUM(H369:H373)</f>
        <v>1266.4100000000001</v>
      </c>
      <c r="I368" s="508">
        <f>SUM(I369:I373)</f>
        <v>1565.16</v>
      </c>
    </row>
    <row r="369" spans="1:9" s="161" customFormat="1" x14ac:dyDescent="0.25">
      <c r="A369" s="174" t="s">
        <v>448</v>
      </c>
      <c r="B369" s="175">
        <v>1</v>
      </c>
      <c r="C369" s="176">
        <f>D369+E369</f>
        <v>220</v>
      </c>
      <c r="D369" s="177">
        <v>160</v>
      </c>
      <c r="E369" s="177">
        <v>60</v>
      </c>
      <c r="F369" s="178">
        <v>1099.04</v>
      </c>
      <c r="G369" s="509">
        <f t="shared" si="62"/>
        <v>6.8689999999999998</v>
      </c>
      <c r="H369" s="506">
        <f>ROUND(E369*G369*2,2)</f>
        <v>824.28</v>
      </c>
      <c r="I369" s="506">
        <f>ROUND(H369*1.2359,2)</f>
        <v>1018.73</v>
      </c>
    </row>
    <row r="370" spans="1:9" s="161" customFormat="1" x14ac:dyDescent="0.25">
      <c r="A370" s="174" t="s">
        <v>486</v>
      </c>
      <c r="B370" s="175">
        <v>1</v>
      </c>
      <c r="C370" s="176">
        <f t="shared" ref="C370:C373" si="65">D370+E370</f>
        <v>144</v>
      </c>
      <c r="D370" s="177">
        <v>140</v>
      </c>
      <c r="E370" s="177">
        <v>4</v>
      </c>
      <c r="F370" s="178">
        <v>941.81</v>
      </c>
      <c r="G370" s="509">
        <f>F370/D370</f>
        <v>6.7272142857142851</v>
      </c>
      <c r="H370" s="506">
        <f t="shared" si="63"/>
        <v>53.82</v>
      </c>
      <c r="I370" s="506">
        <f>ROUND(H370*1.2359,2)</f>
        <v>66.52</v>
      </c>
    </row>
    <row r="371" spans="1:9" s="161" customFormat="1" x14ac:dyDescent="0.25">
      <c r="A371" s="174" t="s">
        <v>492</v>
      </c>
      <c r="B371" s="175">
        <v>1</v>
      </c>
      <c r="C371" s="176">
        <f t="shared" si="65"/>
        <v>171.5</v>
      </c>
      <c r="D371" s="177">
        <v>160</v>
      </c>
      <c r="E371" s="177">
        <v>11.5</v>
      </c>
      <c r="F371" s="178">
        <v>941.34</v>
      </c>
      <c r="G371" s="509">
        <f t="shared" si="62"/>
        <v>5.883375</v>
      </c>
      <c r="H371" s="506">
        <f t="shared" si="63"/>
        <v>135.32</v>
      </c>
      <c r="I371" s="506">
        <f>ROUND(H371*1.2359,2)</f>
        <v>167.24</v>
      </c>
    </row>
    <row r="372" spans="1:9" s="161" customFormat="1" x14ac:dyDescent="0.25">
      <c r="A372" s="174" t="s">
        <v>492</v>
      </c>
      <c r="B372" s="175">
        <v>1</v>
      </c>
      <c r="C372" s="176">
        <f t="shared" si="65"/>
        <v>170</v>
      </c>
      <c r="D372" s="177">
        <v>160</v>
      </c>
      <c r="E372" s="177">
        <v>10</v>
      </c>
      <c r="F372" s="178">
        <v>941.34</v>
      </c>
      <c r="G372" s="509">
        <f t="shared" si="62"/>
        <v>5.883375</v>
      </c>
      <c r="H372" s="506">
        <f t="shared" si="63"/>
        <v>117.67</v>
      </c>
      <c r="I372" s="506">
        <f>ROUND(H372*1.2359,2)</f>
        <v>145.43</v>
      </c>
    </row>
    <row r="373" spans="1:9" s="161" customFormat="1" x14ac:dyDescent="0.25">
      <c r="A373" s="174" t="s">
        <v>492</v>
      </c>
      <c r="B373" s="175">
        <v>1</v>
      </c>
      <c r="C373" s="176">
        <f t="shared" si="65"/>
        <v>171.5</v>
      </c>
      <c r="D373" s="177">
        <v>160</v>
      </c>
      <c r="E373" s="177">
        <v>11.5</v>
      </c>
      <c r="F373" s="178">
        <v>941.34</v>
      </c>
      <c r="G373" s="509">
        <f t="shared" si="62"/>
        <v>5.883375</v>
      </c>
      <c r="H373" s="506">
        <f t="shared" si="63"/>
        <v>135.32</v>
      </c>
      <c r="I373" s="506">
        <f>ROUND(H373*1.2359,2)</f>
        <v>167.24</v>
      </c>
    </row>
    <row r="374" spans="1:9" x14ac:dyDescent="0.25">
      <c r="A374" s="289" t="s">
        <v>474</v>
      </c>
      <c r="B374" s="286">
        <f>B375+B392</f>
        <v>28</v>
      </c>
      <c r="C374" s="286"/>
      <c r="D374" s="286"/>
      <c r="E374" s="286">
        <f t="shared" ref="E374:I374" si="66">E375+E392</f>
        <v>1015</v>
      </c>
      <c r="F374" s="286"/>
      <c r="G374" s="286"/>
      <c r="H374" s="286">
        <f>H375+H392</f>
        <v>10725.47</v>
      </c>
      <c r="I374" s="286">
        <f t="shared" si="66"/>
        <v>13255.629999999997</v>
      </c>
    </row>
    <row r="375" spans="1:9" ht="47.25" x14ac:dyDescent="0.25">
      <c r="A375" s="284" t="s">
        <v>17</v>
      </c>
      <c r="B375" s="291">
        <f>SUM(B376:B391)</f>
        <v>16</v>
      </c>
      <c r="C375" s="291"/>
      <c r="D375" s="291"/>
      <c r="E375" s="291">
        <f t="shared" ref="E375:I375" si="67">SUM(E376:E391)</f>
        <v>692</v>
      </c>
      <c r="F375" s="291"/>
      <c r="G375" s="291"/>
      <c r="H375" s="291">
        <f>SUM(H376:H391)</f>
        <v>7919.4599999999991</v>
      </c>
      <c r="I375" s="291">
        <f t="shared" si="67"/>
        <v>9787.6799999999985</v>
      </c>
    </row>
    <row r="376" spans="1:9" x14ac:dyDescent="0.25">
      <c r="A376" s="185" t="s">
        <v>451</v>
      </c>
      <c r="B376" s="183">
        <v>1</v>
      </c>
      <c r="C376" s="184">
        <f>D376+E376</f>
        <v>60</v>
      </c>
      <c r="D376" s="180">
        <v>24</v>
      </c>
      <c r="E376" s="180">
        <v>36</v>
      </c>
      <c r="F376" s="181">
        <v>124.72</v>
      </c>
      <c r="G376" s="504">
        <f t="shared" ref="G376:G404" si="68">F376/D376</f>
        <v>5.1966666666666663</v>
      </c>
      <c r="H376" s="505">
        <f t="shared" ref="H376:H447" si="69">ROUND(E376*G376*2,2)</f>
        <v>374.16</v>
      </c>
      <c r="I376" s="505">
        <f t="shared" ref="I376:I391" si="70">ROUND(H376*1.2359,2)</f>
        <v>462.42</v>
      </c>
    </row>
    <row r="377" spans="1:9" x14ac:dyDescent="0.25">
      <c r="A377" s="185" t="s">
        <v>451</v>
      </c>
      <c r="B377" s="183">
        <v>1</v>
      </c>
      <c r="C377" s="184">
        <f t="shared" ref="C377:C391" si="71">D377+E377</f>
        <v>228</v>
      </c>
      <c r="D377" s="180">
        <v>160</v>
      </c>
      <c r="E377" s="180">
        <v>68</v>
      </c>
      <c r="F377" s="181">
        <v>831.44</v>
      </c>
      <c r="G377" s="504">
        <f t="shared" si="68"/>
        <v>5.1965000000000003</v>
      </c>
      <c r="H377" s="505">
        <f t="shared" si="69"/>
        <v>706.72</v>
      </c>
      <c r="I377" s="505">
        <f t="shared" si="70"/>
        <v>873.44</v>
      </c>
    </row>
    <row r="378" spans="1:9" x14ac:dyDescent="0.25">
      <c r="A378" s="185" t="s">
        <v>451</v>
      </c>
      <c r="B378" s="183">
        <v>1</v>
      </c>
      <c r="C378" s="184">
        <f t="shared" si="71"/>
        <v>216</v>
      </c>
      <c r="D378" s="180">
        <v>160</v>
      </c>
      <c r="E378" s="180">
        <v>56</v>
      </c>
      <c r="F378" s="181">
        <v>831.44</v>
      </c>
      <c r="G378" s="504">
        <f t="shared" si="68"/>
        <v>5.1965000000000003</v>
      </c>
      <c r="H378" s="505">
        <f t="shared" si="69"/>
        <v>582.01</v>
      </c>
      <c r="I378" s="505">
        <f t="shared" si="70"/>
        <v>719.31</v>
      </c>
    </row>
    <row r="379" spans="1:9" x14ac:dyDescent="0.25">
      <c r="A379" s="185" t="s">
        <v>449</v>
      </c>
      <c r="B379" s="183">
        <v>1</v>
      </c>
      <c r="C379" s="184">
        <f t="shared" si="71"/>
        <v>192</v>
      </c>
      <c r="D379" s="180">
        <v>160</v>
      </c>
      <c r="E379" s="180">
        <v>32</v>
      </c>
      <c r="F379" s="181">
        <v>941.34</v>
      </c>
      <c r="G379" s="504">
        <f t="shared" si="68"/>
        <v>5.883375</v>
      </c>
      <c r="H379" s="505">
        <f t="shared" si="69"/>
        <v>376.54</v>
      </c>
      <c r="I379" s="505">
        <f t="shared" si="70"/>
        <v>465.37</v>
      </c>
    </row>
    <row r="380" spans="1:9" x14ac:dyDescent="0.25">
      <c r="A380" s="185" t="s">
        <v>449</v>
      </c>
      <c r="B380" s="183">
        <v>1</v>
      </c>
      <c r="C380" s="184">
        <f t="shared" si="71"/>
        <v>184</v>
      </c>
      <c r="D380" s="180">
        <v>160</v>
      </c>
      <c r="E380" s="180">
        <v>24</v>
      </c>
      <c r="F380" s="181">
        <v>941.34</v>
      </c>
      <c r="G380" s="504">
        <f t="shared" si="68"/>
        <v>5.883375</v>
      </c>
      <c r="H380" s="505">
        <f t="shared" si="69"/>
        <v>282.39999999999998</v>
      </c>
      <c r="I380" s="505">
        <f t="shared" si="70"/>
        <v>349.02</v>
      </c>
    </row>
    <row r="381" spans="1:9" x14ac:dyDescent="0.25">
      <c r="A381" s="185" t="s">
        <v>449</v>
      </c>
      <c r="B381" s="183">
        <v>1</v>
      </c>
      <c r="C381" s="184">
        <f t="shared" si="71"/>
        <v>244</v>
      </c>
      <c r="D381" s="180">
        <v>160</v>
      </c>
      <c r="E381" s="180">
        <v>84</v>
      </c>
      <c r="F381" s="181">
        <v>941.34</v>
      </c>
      <c r="G381" s="504">
        <f t="shared" si="68"/>
        <v>5.883375</v>
      </c>
      <c r="H381" s="505">
        <f t="shared" si="69"/>
        <v>988.41</v>
      </c>
      <c r="I381" s="505">
        <f t="shared" si="70"/>
        <v>1221.58</v>
      </c>
    </row>
    <row r="382" spans="1:9" x14ac:dyDescent="0.25">
      <c r="A382" s="185" t="s">
        <v>449</v>
      </c>
      <c r="B382" s="183">
        <v>1</v>
      </c>
      <c r="C382" s="184">
        <f t="shared" si="71"/>
        <v>248</v>
      </c>
      <c r="D382" s="180">
        <v>160</v>
      </c>
      <c r="E382" s="180">
        <v>88</v>
      </c>
      <c r="F382" s="181">
        <v>941.34</v>
      </c>
      <c r="G382" s="504">
        <f t="shared" si="68"/>
        <v>5.883375</v>
      </c>
      <c r="H382" s="505">
        <f t="shared" si="69"/>
        <v>1035.47</v>
      </c>
      <c r="I382" s="505">
        <f t="shared" si="70"/>
        <v>1279.74</v>
      </c>
    </row>
    <row r="383" spans="1:9" x14ac:dyDescent="0.25">
      <c r="A383" s="185" t="s">
        <v>449</v>
      </c>
      <c r="B383" s="183">
        <v>1</v>
      </c>
      <c r="C383" s="184">
        <f t="shared" si="71"/>
        <v>140</v>
      </c>
      <c r="D383" s="180">
        <v>120</v>
      </c>
      <c r="E383" s="180">
        <v>20</v>
      </c>
      <c r="F383" s="181">
        <v>706.01</v>
      </c>
      <c r="G383" s="504">
        <f t="shared" si="68"/>
        <v>5.8834166666666663</v>
      </c>
      <c r="H383" s="505">
        <f t="shared" si="69"/>
        <v>235.34</v>
      </c>
      <c r="I383" s="505">
        <f t="shared" si="70"/>
        <v>290.86</v>
      </c>
    </row>
    <row r="384" spans="1:9" x14ac:dyDescent="0.25">
      <c r="A384" s="185" t="s">
        <v>449</v>
      </c>
      <c r="B384" s="183">
        <v>1</v>
      </c>
      <c r="C384" s="184">
        <f t="shared" si="71"/>
        <v>204</v>
      </c>
      <c r="D384" s="180">
        <v>160</v>
      </c>
      <c r="E384" s="180">
        <v>44</v>
      </c>
      <c r="F384" s="181">
        <v>941.34</v>
      </c>
      <c r="G384" s="504">
        <f t="shared" si="68"/>
        <v>5.883375</v>
      </c>
      <c r="H384" s="505">
        <f t="shared" si="69"/>
        <v>517.74</v>
      </c>
      <c r="I384" s="505">
        <f t="shared" si="70"/>
        <v>639.87</v>
      </c>
    </row>
    <row r="385" spans="1:9" x14ac:dyDescent="0.25">
      <c r="A385" s="185" t="s">
        <v>449</v>
      </c>
      <c r="B385" s="183">
        <v>1</v>
      </c>
      <c r="C385" s="184">
        <f t="shared" si="71"/>
        <v>16</v>
      </c>
      <c r="D385" s="180">
        <v>12</v>
      </c>
      <c r="E385" s="180">
        <v>4</v>
      </c>
      <c r="F385" s="181">
        <v>70.599999999999994</v>
      </c>
      <c r="G385" s="504">
        <f t="shared" si="68"/>
        <v>5.8833333333333329</v>
      </c>
      <c r="H385" s="505">
        <f t="shared" si="69"/>
        <v>47.07</v>
      </c>
      <c r="I385" s="505">
        <f t="shared" si="70"/>
        <v>58.17</v>
      </c>
    </row>
    <row r="386" spans="1:9" x14ac:dyDescent="0.25">
      <c r="A386" s="185" t="s">
        <v>449</v>
      </c>
      <c r="B386" s="183">
        <v>1</v>
      </c>
      <c r="C386" s="184">
        <f t="shared" si="71"/>
        <v>108</v>
      </c>
      <c r="D386" s="180">
        <v>80</v>
      </c>
      <c r="E386" s="180">
        <v>28</v>
      </c>
      <c r="F386" s="181">
        <v>470.67</v>
      </c>
      <c r="G386" s="504">
        <f t="shared" si="68"/>
        <v>5.883375</v>
      </c>
      <c r="H386" s="505">
        <f t="shared" si="69"/>
        <v>329.47</v>
      </c>
      <c r="I386" s="505">
        <f t="shared" si="70"/>
        <v>407.19</v>
      </c>
    </row>
    <row r="387" spans="1:9" x14ac:dyDescent="0.25">
      <c r="A387" s="185" t="s">
        <v>449</v>
      </c>
      <c r="B387" s="183">
        <v>1</v>
      </c>
      <c r="C387" s="184">
        <f t="shared" si="71"/>
        <v>224</v>
      </c>
      <c r="D387" s="180">
        <v>160</v>
      </c>
      <c r="E387" s="180">
        <v>64</v>
      </c>
      <c r="F387" s="181">
        <v>941.34</v>
      </c>
      <c r="G387" s="504">
        <f t="shared" si="68"/>
        <v>5.883375</v>
      </c>
      <c r="H387" s="505">
        <f t="shared" si="69"/>
        <v>753.07</v>
      </c>
      <c r="I387" s="505">
        <f t="shared" si="70"/>
        <v>930.72</v>
      </c>
    </row>
    <row r="388" spans="1:9" x14ac:dyDescent="0.25">
      <c r="A388" s="185" t="s">
        <v>449</v>
      </c>
      <c r="B388" s="183">
        <v>1</v>
      </c>
      <c r="C388" s="184">
        <f t="shared" si="71"/>
        <v>152</v>
      </c>
      <c r="D388" s="180">
        <v>120</v>
      </c>
      <c r="E388" s="180">
        <v>32</v>
      </c>
      <c r="F388" s="181">
        <v>706.01</v>
      </c>
      <c r="G388" s="504">
        <f t="shared" si="68"/>
        <v>5.8834166666666663</v>
      </c>
      <c r="H388" s="505">
        <f t="shared" si="69"/>
        <v>376.54</v>
      </c>
      <c r="I388" s="505">
        <f t="shared" si="70"/>
        <v>465.37</v>
      </c>
    </row>
    <row r="389" spans="1:9" x14ac:dyDescent="0.25">
      <c r="A389" s="185" t="s">
        <v>451</v>
      </c>
      <c r="B389" s="183">
        <v>1</v>
      </c>
      <c r="C389" s="184">
        <f t="shared" si="71"/>
        <v>236</v>
      </c>
      <c r="D389" s="180">
        <v>160</v>
      </c>
      <c r="E389" s="180">
        <v>76</v>
      </c>
      <c r="F389" s="181">
        <v>941.34</v>
      </c>
      <c r="G389" s="504">
        <f t="shared" si="68"/>
        <v>5.883375</v>
      </c>
      <c r="H389" s="505">
        <f t="shared" si="69"/>
        <v>894.27</v>
      </c>
      <c r="I389" s="505">
        <f t="shared" si="70"/>
        <v>1105.23</v>
      </c>
    </row>
    <row r="390" spans="1:9" x14ac:dyDescent="0.25">
      <c r="A390" s="185" t="s">
        <v>451</v>
      </c>
      <c r="B390" s="183">
        <v>1</v>
      </c>
      <c r="C390" s="184">
        <f t="shared" si="71"/>
        <v>176</v>
      </c>
      <c r="D390" s="180">
        <v>160</v>
      </c>
      <c r="E390" s="180">
        <v>16</v>
      </c>
      <c r="F390" s="181">
        <v>870</v>
      </c>
      <c r="G390" s="504">
        <f t="shared" si="68"/>
        <v>5.4375</v>
      </c>
      <c r="H390" s="505">
        <f t="shared" si="69"/>
        <v>174</v>
      </c>
      <c r="I390" s="505">
        <f t="shared" si="70"/>
        <v>215.05</v>
      </c>
    </row>
    <row r="391" spans="1:9" x14ac:dyDescent="0.25">
      <c r="A391" s="185" t="s">
        <v>449</v>
      </c>
      <c r="B391" s="183">
        <v>1</v>
      </c>
      <c r="C391" s="184">
        <f t="shared" si="71"/>
        <v>156</v>
      </c>
      <c r="D391" s="180">
        <v>136</v>
      </c>
      <c r="E391" s="180">
        <v>20</v>
      </c>
      <c r="F391" s="181">
        <v>837.25</v>
      </c>
      <c r="G391" s="504">
        <f t="shared" si="68"/>
        <v>6.15625</v>
      </c>
      <c r="H391" s="505">
        <f t="shared" si="69"/>
        <v>246.25</v>
      </c>
      <c r="I391" s="505">
        <f t="shared" si="70"/>
        <v>304.33999999999997</v>
      </c>
    </row>
    <row r="392" spans="1:9" ht="47.25" x14ac:dyDescent="0.25">
      <c r="A392" s="284" t="s">
        <v>103</v>
      </c>
      <c r="B392" s="173">
        <f>SUM(B393:B404)</f>
        <v>12</v>
      </c>
      <c r="C392" s="173"/>
      <c r="D392" s="173"/>
      <c r="E392" s="173">
        <f t="shared" ref="E392:I392" si="72">SUM(E393:E404)</f>
        <v>323</v>
      </c>
      <c r="F392" s="173"/>
      <c r="G392" s="291"/>
      <c r="H392" s="291">
        <f>SUM(H393:H404)</f>
        <v>2806.0099999999998</v>
      </c>
      <c r="I392" s="291">
        <f t="shared" si="72"/>
        <v>3467.9499999999994</v>
      </c>
    </row>
    <row r="393" spans="1:9" x14ac:dyDescent="0.25">
      <c r="A393" s="185" t="s">
        <v>22</v>
      </c>
      <c r="B393" s="183">
        <v>1</v>
      </c>
      <c r="C393" s="184">
        <f>D393+E393</f>
        <v>196</v>
      </c>
      <c r="D393" s="180">
        <v>160</v>
      </c>
      <c r="E393" s="180">
        <v>36</v>
      </c>
      <c r="F393" s="181">
        <v>692.86</v>
      </c>
      <c r="G393" s="504">
        <f t="shared" si="68"/>
        <v>4.3303750000000001</v>
      </c>
      <c r="H393" s="505">
        <f t="shared" si="69"/>
        <v>311.79000000000002</v>
      </c>
      <c r="I393" s="505">
        <f t="shared" ref="I393:I404" si="73">ROUND(H393*1.2359,2)</f>
        <v>385.34</v>
      </c>
    </row>
    <row r="394" spans="1:9" x14ac:dyDescent="0.25">
      <c r="A394" s="185" t="s">
        <v>22</v>
      </c>
      <c r="B394" s="183">
        <v>1</v>
      </c>
      <c r="C394" s="184">
        <f t="shared" ref="C394:C404" si="74">D394+E394</f>
        <v>123</v>
      </c>
      <c r="D394" s="180">
        <v>96</v>
      </c>
      <c r="E394" s="180">
        <v>27</v>
      </c>
      <c r="F394" s="181">
        <v>415.72</v>
      </c>
      <c r="G394" s="504">
        <f t="shared" si="68"/>
        <v>4.3304166666666672</v>
      </c>
      <c r="H394" s="505">
        <f t="shared" si="69"/>
        <v>233.84</v>
      </c>
      <c r="I394" s="505">
        <f t="shared" si="73"/>
        <v>289</v>
      </c>
    </row>
    <row r="395" spans="1:9" x14ac:dyDescent="0.25">
      <c r="A395" s="185" t="s">
        <v>22</v>
      </c>
      <c r="B395" s="183">
        <v>1</v>
      </c>
      <c r="C395" s="184">
        <f t="shared" si="74"/>
        <v>176</v>
      </c>
      <c r="D395" s="180">
        <v>144</v>
      </c>
      <c r="E395" s="180">
        <v>32</v>
      </c>
      <c r="F395" s="181">
        <v>623.58000000000004</v>
      </c>
      <c r="G395" s="504">
        <f t="shared" si="68"/>
        <v>4.3304166666666672</v>
      </c>
      <c r="H395" s="505">
        <f t="shared" si="69"/>
        <v>277.14999999999998</v>
      </c>
      <c r="I395" s="505">
        <f t="shared" si="73"/>
        <v>342.53</v>
      </c>
    </row>
    <row r="396" spans="1:9" x14ac:dyDescent="0.25">
      <c r="A396" s="185" t="s">
        <v>22</v>
      </c>
      <c r="B396" s="183">
        <v>1</v>
      </c>
      <c r="C396" s="184">
        <f t="shared" si="74"/>
        <v>120</v>
      </c>
      <c r="D396" s="180">
        <v>80</v>
      </c>
      <c r="E396" s="180">
        <v>40</v>
      </c>
      <c r="F396" s="181">
        <v>346.43</v>
      </c>
      <c r="G396" s="504">
        <f t="shared" si="68"/>
        <v>4.3303750000000001</v>
      </c>
      <c r="H396" s="505">
        <f t="shared" si="69"/>
        <v>346.43</v>
      </c>
      <c r="I396" s="505">
        <f t="shared" si="73"/>
        <v>428.15</v>
      </c>
    </row>
    <row r="397" spans="1:9" x14ac:dyDescent="0.25">
      <c r="A397" s="185" t="s">
        <v>22</v>
      </c>
      <c r="B397" s="183">
        <v>1</v>
      </c>
      <c r="C397" s="184">
        <f t="shared" si="74"/>
        <v>196</v>
      </c>
      <c r="D397" s="180">
        <v>160</v>
      </c>
      <c r="E397" s="180">
        <v>36</v>
      </c>
      <c r="F397" s="181">
        <v>692.86</v>
      </c>
      <c r="G397" s="504">
        <f t="shared" si="68"/>
        <v>4.3303750000000001</v>
      </c>
      <c r="H397" s="505">
        <f t="shared" si="69"/>
        <v>311.79000000000002</v>
      </c>
      <c r="I397" s="505">
        <f t="shared" si="73"/>
        <v>385.34</v>
      </c>
    </row>
    <row r="398" spans="1:9" x14ac:dyDescent="0.25">
      <c r="A398" s="185" t="s">
        <v>22</v>
      </c>
      <c r="B398" s="183">
        <v>1</v>
      </c>
      <c r="C398" s="184">
        <f t="shared" si="74"/>
        <v>188</v>
      </c>
      <c r="D398" s="180">
        <v>160</v>
      </c>
      <c r="E398" s="180">
        <v>28</v>
      </c>
      <c r="F398" s="181">
        <v>692.86</v>
      </c>
      <c r="G398" s="504">
        <f t="shared" si="68"/>
        <v>4.3303750000000001</v>
      </c>
      <c r="H398" s="505">
        <f t="shared" si="69"/>
        <v>242.5</v>
      </c>
      <c r="I398" s="505">
        <f t="shared" si="73"/>
        <v>299.70999999999998</v>
      </c>
    </row>
    <row r="399" spans="1:9" x14ac:dyDescent="0.25">
      <c r="A399" s="185" t="s">
        <v>22</v>
      </c>
      <c r="B399" s="183">
        <v>1</v>
      </c>
      <c r="C399" s="184">
        <f t="shared" si="74"/>
        <v>96</v>
      </c>
      <c r="D399" s="180">
        <v>72</v>
      </c>
      <c r="E399" s="180">
        <v>24</v>
      </c>
      <c r="F399" s="181">
        <v>311.79000000000002</v>
      </c>
      <c r="G399" s="504">
        <f t="shared" si="68"/>
        <v>4.3304166666666672</v>
      </c>
      <c r="H399" s="505">
        <f t="shared" si="69"/>
        <v>207.86</v>
      </c>
      <c r="I399" s="505">
        <f t="shared" si="73"/>
        <v>256.89</v>
      </c>
    </row>
    <row r="400" spans="1:9" x14ac:dyDescent="0.25">
      <c r="A400" s="185" t="s">
        <v>22</v>
      </c>
      <c r="B400" s="183">
        <v>1</v>
      </c>
      <c r="C400" s="184">
        <f t="shared" si="74"/>
        <v>100</v>
      </c>
      <c r="D400" s="180">
        <v>64</v>
      </c>
      <c r="E400" s="180">
        <v>36</v>
      </c>
      <c r="F400" s="181">
        <v>277.14999999999998</v>
      </c>
      <c r="G400" s="504">
        <f t="shared" si="68"/>
        <v>4.3304687499999996</v>
      </c>
      <c r="H400" s="505">
        <f t="shared" si="69"/>
        <v>311.79000000000002</v>
      </c>
      <c r="I400" s="505">
        <f t="shared" si="73"/>
        <v>385.34</v>
      </c>
    </row>
    <row r="401" spans="1:10" x14ac:dyDescent="0.25">
      <c r="A401" s="185" t="s">
        <v>22</v>
      </c>
      <c r="B401" s="183">
        <v>1</v>
      </c>
      <c r="C401" s="184">
        <f t="shared" si="74"/>
        <v>104</v>
      </c>
      <c r="D401" s="180">
        <v>96</v>
      </c>
      <c r="E401" s="180">
        <v>8</v>
      </c>
      <c r="F401" s="181">
        <v>415.72</v>
      </c>
      <c r="G401" s="504">
        <f t="shared" si="68"/>
        <v>4.3304166666666672</v>
      </c>
      <c r="H401" s="505">
        <f t="shared" si="69"/>
        <v>69.290000000000006</v>
      </c>
      <c r="I401" s="505">
        <f t="shared" si="73"/>
        <v>85.64</v>
      </c>
    </row>
    <row r="402" spans="1:10" x14ac:dyDescent="0.25">
      <c r="A402" s="185" t="s">
        <v>22</v>
      </c>
      <c r="B402" s="183">
        <v>1</v>
      </c>
      <c r="C402" s="184">
        <f t="shared" si="74"/>
        <v>172</v>
      </c>
      <c r="D402" s="180">
        <v>160</v>
      </c>
      <c r="E402" s="180">
        <v>12</v>
      </c>
      <c r="F402" s="181">
        <v>692.86</v>
      </c>
      <c r="G402" s="504">
        <f t="shared" si="68"/>
        <v>4.3303750000000001</v>
      </c>
      <c r="H402" s="505">
        <f t="shared" si="69"/>
        <v>103.93</v>
      </c>
      <c r="I402" s="505">
        <f t="shared" si="73"/>
        <v>128.44999999999999</v>
      </c>
    </row>
    <row r="403" spans="1:10" x14ac:dyDescent="0.25">
      <c r="A403" s="185" t="s">
        <v>22</v>
      </c>
      <c r="B403" s="183">
        <v>1</v>
      </c>
      <c r="C403" s="184">
        <f t="shared" si="74"/>
        <v>192</v>
      </c>
      <c r="D403" s="180">
        <v>160</v>
      </c>
      <c r="E403" s="180">
        <v>32</v>
      </c>
      <c r="F403" s="181">
        <v>692.86</v>
      </c>
      <c r="G403" s="504">
        <f t="shared" si="68"/>
        <v>4.3303750000000001</v>
      </c>
      <c r="H403" s="505">
        <f t="shared" si="69"/>
        <v>277.14</v>
      </c>
      <c r="I403" s="505">
        <f t="shared" si="73"/>
        <v>342.52</v>
      </c>
    </row>
    <row r="404" spans="1:10" x14ac:dyDescent="0.25">
      <c r="A404" s="185" t="s">
        <v>22</v>
      </c>
      <c r="B404" s="183">
        <v>1</v>
      </c>
      <c r="C404" s="184">
        <f t="shared" si="74"/>
        <v>156</v>
      </c>
      <c r="D404" s="180">
        <v>144</v>
      </c>
      <c r="E404" s="180">
        <v>12</v>
      </c>
      <c r="F404" s="181">
        <v>675</v>
      </c>
      <c r="G404" s="504">
        <f t="shared" si="68"/>
        <v>4.6875</v>
      </c>
      <c r="H404" s="505">
        <f t="shared" si="69"/>
        <v>112.5</v>
      </c>
      <c r="I404" s="505">
        <f t="shared" si="73"/>
        <v>139.04</v>
      </c>
      <c r="J404" s="161">
        <f>H404/2</f>
        <v>56.25</v>
      </c>
    </row>
    <row r="405" spans="1:10" x14ac:dyDescent="0.25">
      <c r="A405" s="289" t="s">
        <v>475</v>
      </c>
      <c r="B405" s="286">
        <f t="shared" ref="B405:E405" si="75">B408+B424+B406</f>
        <v>25</v>
      </c>
      <c r="C405" s="286"/>
      <c r="D405" s="286"/>
      <c r="E405" s="286">
        <f t="shared" si="75"/>
        <v>612.25</v>
      </c>
      <c r="F405" s="286"/>
      <c r="G405" s="286"/>
      <c r="H405" s="286">
        <f>H408+H424+H406</f>
        <v>6511.9000000000005</v>
      </c>
      <c r="I405" s="286">
        <f>I408+I424+I406</f>
        <v>8048.0800000000008</v>
      </c>
    </row>
    <row r="406" spans="1:10" ht="31.5" x14ac:dyDescent="0.25">
      <c r="A406" s="284" t="s">
        <v>16</v>
      </c>
      <c r="B406" s="291">
        <f>SUM(B407)</f>
        <v>1</v>
      </c>
      <c r="C406" s="291"/>
      <c r="D406" s="291"/>
      <c r="E406" s="291">
        <f t="shared" ref="E406:I406" si="76">SUM(E407)</f>
        <v>0.25</v>
      </c>
      <c r="F406" s="291"/>
      <c r="G406" s="291"/>
      <c r="H406" s="291">
        <f>SUM(H407)</f>
        <v>4.93</v>
      </c>
      <c r="I406" s="291">
        <f t="shared" si="76"/>
        <v>6.09</v>
      </c>
    </row>
    <row r="407" spans="1:10" x14ac:dyDescent="0.25">
      <c r="A407" s="185" t="s">
        <v>446</v>
      </c>
      <c r="B407" s="183">
        <v>1</v>
      </c>
      <c r="C407" s="184">
        <f t="shared" ref="C407" si="77">D407+E407</f>
        <v>136.25</v>
      </c>
      <c r="D407" s="180">
        <v>136</v>
      </c>
      <c r="E407" s="181">
        <v>0.25</v>
      </c>
      <c r="F407" s="181">
        <v>1340.35</v>
      </c>
      <c r="G407" s="504">
        <f t="shared" ref="G407:G433" si="78">F407/D407</f>
        <v>9.8555147058823529</v>
      </c>
      <c r="H407" s="505">
        <f t="shared" ref="H407" si="79">ROUND(E407*G407*2,2)</f>
        <v>4.93</v>
      </c>
      <c r="I407" s="505">
        <f>ROUND(H407*1.2359,2)</f>
        <v>6.09</v>
      </c>
    </row>
    <row r="408" spans="1:10" ht="47.25" x14ac:dyDescent="0.25">
      <c r="A408" s="284" t="s">
        <v>17</v>
      </c>
      <c r="B408" s="173">
        <f>SUM(B409:B423)</f>
        <v>15</v>
      </c>
      <c r="C408" s="173"/>
      <c r="D408" s="173"/>
      <c r="E408" s="291">
        <f>SUM(E409:E423)</f>
        <v>388</v>
      </c>
      <c r="F408" s="173"/>
      <c r="G408" s="291"/>
      <c r="H408" s="291">
        <f>SUM(H409:H423)</f>
        <v>4563.3500000000004</v>
      </c>
      <c r="I408" s="291">
        <f>SUM(I409:I423)</f>
        <v>5639.8700000000008</v>
      </c>
    </row>
    <row r="409" spans="1:10" x14ac:dyDescent="0.25">
      <c r="A409" s="185" t="s">
        <v>448</v>
      </c>
      <c r="B409" s="183">
        <v>1</v>
      </c>
      <c r="C409" s="184">
        <f>D409+E409</f>
        <v>184</v>
      </c>
      <c r="D409" s="180">
        <v>160</v>
      </c>
      <c r="E409" s="180">
        <v>24</v>
      </c>
      <c r="F409" s="181">
        <v>1099.04</v>
      </c>
      <c r="G409" s="504">
        <f t="shared" si="78"/>
        <v>6.8689999999999998</v>
      </c>
      <c r="H409" s="505">
        <f t="shared" si="69"/>
        <v>329.71</v>
      </c>
      <c r="I409" s="505">
        <f t="shared" ref="I409:I423" si="80">ROUND(H409*1.2359,2)</f>
        <v>407.49</v>
      </c>
    </row>
    <row r="410" spans="1:10" x14ac:dyDescent="0.25">
      <c r="A410" s="185" t="s">
        <v>451</v>
      </c>
      <c r="B410" s="183">
        <v>1</v>
      </c>
      <c r="C410" s="184">
        <f t="shared" ref="C410:C433" si="81">D410+E410</f>
        <v>172</v>
      </c>
      <c r="D410" s="180">
        <v>160</v>
      </c>
      <c r="E410" s="180">
        <v>12</v>
      </c>
      <c r="F410" s="181">
        <v>831.44</v>
      </c>
      <c r="G410" s="504">
        <f t="shared" si="78"/>
        <v>5.1965000000000003</v>
      </c>
      <c r="H410" s="505">
        <f t="shared" si="69"/>
        <v>124.72</v>
      </c>
      <c r="I410" s="505">
        <f t="shared" si="80"/>
        <v>154.13999999999999</v>
      </c>
    </row>
    <row r="411" spans="1:10" x14ac:dyDescent="0.25">
      <c r="A411" s="185" t="s">
        <v>451</v>
      </c>
      <c r="B411" s="183">
        <v>1</v>
      </c>
      <c r="C411" s="184">
        <f t="shared" si="81"/>
        <v>184</v>
      </c>
      <c r="D411" s="180">
        <v>160</v>
      </c>
      <c r="E411" s="180">
        <v>24</v>
      </c>
      <c r="F411" s="181">
        <v>831.44</v>
      </c>
      <c r="G411" s="504">
        <f t="shared" si="78"/>
        <v>5.1965000000000003</v>
      </c>
      <c r="H411" s="505">
        <f t="shared" si="69"/>
        <v>249.43</v>
      </c>
      <c r="I411" s="505">
        <f t="shared" si="80"/>
        <v>308.27</v>
      </c>
    </row>
    <row r="412" spans="1:10" x14ac:dyDescent="0.25">
      <c r="A412" s="185" t="s">
        <v>462</v>
      </c>
      <c r="B412" s="183">
        <v>1</v>
      </c>
      <c r="C412" s="184">
        <f t="shared" si="81"/>
        <v>168</v>
      </c>
      <c r="D412" s="180">
        <v>160</v>
      </c>
      <c r="E412" s="180">
        <v>8</v>
      </c>
      <c r="F412" s="181">
        <v>941.34</v>
      </c>
      <c r="G412" s="504">
        <f t="shared" si="78"/>
        <v>5.883375</v>
      </c>
      <c r="H412" s="505">
        <f t="shared" si="69"/>
        <v>94.13</v>
      </c>
      <c r="I412" s="505">
        <f t="shared" si="80"/>
        <v>116.34</v>
      </c>
    </row>
    <row r="413" spans="1:10" x14ac:dyDescent="0.25">
      <c r="A413" s="185" t="s">
        <v>462</v>
      </c>
      <c r="B413" s="183">
        <v>1</v>
      </c>
      <c r="C413" s="184">
        <f t="shared" si="81"/>
        <v>84</v>
      </c>
      <c r="D413" s="180">
        <v>72</v>
      </c>
      <c r="E413" s="180">
        <v>12</v>
      </c>
      <c r="F413" s="181">
        <v>423.6</v>
      </c>
      <c r="G413" s="504">
        <f t="shared" si="78"/>
        <v>5.8833333333333337</v>
      </c>
      <c r="H413" s="505">
        <f t="shared" si="69"/>
        <v>141.19999999999999</v>
      </c>
      <c r="I413" s="505">
        <f t="shared" si="80"/>
        <v>174.51</v>
      </c>
    </row>
    <row r="414" spans="1:10" x14ac:dyDescent="0.25">
      <c r="A414" s="185" t="s">
        <v>462</v>
      </c>
      <c r="B414" s="183">
        <v>1</v>
      </c>
      <c r="C414" s="184">
        <f t="shared" si="81"/>
        <v>156</v>
      </c>
      <c r="D414" s="180">
        <v>120</v>
      </c>
      <c r="E414" s="180">
        <v>36</v>
      </c>
      <c r="F414" s="181">
        <v>706.01</v>
      </c>
      <c r="G414" s="504">
        <f t="shared" si="78"/>
        <v>5.8834166666666663</v>
      </c>
      <c r="H414" s="505">
        <f t="shared" si="69"/>
        <v>423.61</v>
      </c>
      <c r="I414" s="505">
        <f t="shared" si="80"/>
        <v>523.54</v>
      </c>
    </row>
    <row r="415" spans="1:10" x14ac:dyDescent="0.25">
      <c r="A415" s="185" t="s">
        <v>462</v>
      </c>
      <c r="B415" s="183">
        <v>1</v>
      </c>
      <c r="C415" s="184">
        <f t="shared" si="81"/>
        <v>216</v>
      </c>
      <c r="D415" s="180">
        <v>160</v>
      </c>
      <c r="E415" s="180">
        <v>56</v>
      </c>
      <c r="F415" s="181">
        <v>941.34</v>
      </c>
      <c r="G415" s="504">
        <f t="shared" si="78"/>
        <v>5.883375</v>
      </c>
      <c r="H415" s="505">
        <f t="shared" si="69"/>
        <v>658.94</v>
      </c>
      <c r="I415" s="505">
        <f t="shared" si="80"/>
        <v>814.38</v>
      </c>
    </row>
    <row r="416" spans="1:10" x14ac:dyDescent="0.25">
      <c r="A416" s="185" t="s">
        <v>462</v>
      </c>
      <c r="B416" s="183">
        <v>1</v>
      </c>
      <c r="C416" s="184">
        <f t="shared" si="81"/>
        <v>192</v>
      </c>
      <c r="D416" s="180">
        <v>160</v>
      </c>
      <c r="E416" s="180">
        <v>32</v>
      </c>
      <c r="F416" s="181">
        <v>941.34</v>
      </c>
      <c r="G416" s="504">
        <f t="shared" si="78"/>
        <v>5.883375</v>
      </c>
      <c r="H416" s="505">
        <f t="shared" si="69"/>
        <v>376.54</v>
      </c>
      <c r="I416" s="505">
        <f t="shared" si="80"/>
        <v>465.37</v>
      </c>
    </row>
    <row r="417" spans="1:9" x14ac:dyDescent="0.25">
      <c r="A417" s="185" t="s">
        <v>462</v>
      </c>
      <c r="B417" s="183">
        <v>1</v>
      </c>
      <c r="C417" s="184">
        <f t="shared" si="81"/>
        <v>168</v>
      </c>
      <c r="D417" s="180">
        <v>160</v>
      </c>
      <c r="E417" s="180">
        <v>8</v>
      </c>
      <c r="F417" s="181">
        <v>941.34</v>
      </c>
      <c r="G417" s="504">
        <f t="shared" si="78"/>
        <v>5.883375</v>
      </c>
      <c r="H417" s="505">
        <f t="shared" si="69"/>
        <v>94.13</v>
      </c>
      <c r="I417" s="505">
        <f t="shared" si="80"/>
        <v>116.34</v>
      </c>
    </row>
    <row r="418" spans="1:9" x14ac:dyDescent="0.25">
      <c r="A418" s="185" t="s">
        <v>462</v>
      </c>
      <c r="B418" s="183">
        <v>1</v>
      </c>
      <c r="C418" s="184">
        <f t="shared" si="81"/>
        <v>180</v>
      </c>
      <c r="D418" s="180">
        <v>152</v>
      </c>
      <c r="E418" s="180">
        <v>28</v>
      </c>
      <c r="F418" s="181">
        <v>894.28</v>
      </c>
      <c r="G418" s="504">
        <f t="shared" si="78"/>
        <v>5.8834210526315784</v>
      </c>
      <c r="H418" s="505">
        <f t="shared" si="69"/>
        <v>329.47</v>
      </c>
      <c r="I418" s="505">
        <f t="shared" si="80"/>
        <v>407.19</v>
      </c>
    </row>
    <row r="419" spans="1:9" x14ac:dyDescent="0.25">
      <c r="A419" s="185" t="s">
        <v>462</v>
      </c>
      <c r="B419" s="183">
        <v>1</v>
      </c>
      <c r="C419" s="184">
        <f t="shared" si="81"/>
        <v>196</v>
      </c>
      <c r="D419" s="180">
        <v>160</v>
      </c>
      <c r="E419" s="180">
        <v>36</v>
      </c>
      <c r="F419" s="181">
        <v>941.34</v>
      </c>
      <c r="G419" s="504">
        <f t="shared" si="78"/>
        <v>5.883375</v>
      </c>
      <c r="H419" s="505">
        <f t="shared" si="69"/>
        <v>423.6</v>
      </c>
      <c r="I419" s="505">
        <f t="shared" si="80"/>
        <v>523.53</v>
      </c>
    </row>
    <row r="420" spans="1:9" x14ac:dyDescent="0.25">
      <c r="A420" s="185" t="s">
        <v>462</v>
      </c>
      <c r="B420" s="183">
        <v>1</v>
      </c>
      <c r="C420" s="184">
        <f t="shared" si="81"/>
        <v>196</v>
      </c>
      <c r="D420" s="180">
        <v>160</v>
      </c>
      <c r="E420" s="180">
        <v>36</v>
      </c>
      <c r="F420" s="181">
        <v>941.34</v>
      </c>
      <c r="G420" s="504">
        <f t="shared" si="78"/>
        <v>5.883375</v>
      </c>
      <c r="H420" s="505">
        <f t="shared" si="69"/>
        <v>423.6</v>
      </c>
      <c r="I420" s="505">
        <f t="shared" si="80"/>
        <v>523.53</v>
      </c>
    </row>
    <row r="421" spans="1:9" x14ac:dyDescent="0.25">
      <c r="A421" s="185" t="s">
        <v>462</v>
      </c>
      <c r="B421" s="183">
        <v>1</v>
      </c>
      <c r="C421" s="184">
        <f t="shared" si="81"/>
        <v>168</v>
      </c>
      <c r="D421" s="180">
        <v>160</v>
      </c>
      <c r="E421" s="180">
        <v>8</v>
      </c>
      <c r="F421" s="181">
        <v>941.34</v>
      </c>
      <c r="G421" s="504">
        <f t="shared" si="78"/>
        <v>5.883375</v>
      </c>
      <c r="H421" s="505">
        <f t="shared" si="69"/>
        <v>94.13</v>
      </c>
      <c r="I421" s="505">
        <f t="shared" si="80"/>
        <v>116.34</v>
      </c>
    </row>
    <row r="422" spans="1:9" x14ac:dyDescent="0.25">
      <c r="A422" s="185" t="s">
        <v>450</v>
      </c>
      <c r="B422" s="183">
        <v>1</v>
      </c>
      <c r="C422" s="184">
        <f t="shared" si="81"/>
        <v>160</v>
      </c>
      <c r="D422" s="180">
        <v>152</v>
      </c>
      <c r="E422" s="180">
        <v>8</v>
      </c>
      <c r="F422" s="181">
        <v>894.28</v>
      </c>
      <c r="G422" s="504">
        <f t="shared" si="78"/>
        <v>5.8834210526315784</v>
      </c>
      <c r="H422" s="505">
        <f t="shared" si="69"/>
        <v>94.13</v>
      </c>
      <c r="I422" s="505">
        <f t="shared" si="80"/>
        <v>116.34</v>
      </c>
    </row>
    <row r="423" spans="1:9" x14ac:dyDescent="0.25">
      <c r="A423" s="185" t="s">
        <v>451</v>
      </c>
      <c r="B423" s="183">
        <v>1</v>
      </c>
      <c r="C423" s="184">
        <f t="shared" si="81"/>
        <v>220</v>
      </c>
      <c r="D423" s="180">
        <v>160</v>
      </c>
      <c r="E423" s="180">
        <v>60</v>
      </c>
      <c r="F423" s="181">
        <v>941.34</v>
      </c>
      <c r="G423" s="504">
        <f t="shared" si="78"/>
        <v>5.883375</v>
      </c>
      <c r="H423" s="505">
        <f t="shared" si="69"/>
        <v>706.01</v>
      </c>
      <c r="I423" s="505">
        <f t="shared" si="80"/>
        <v>872.56</v>
      </c>
    </row>
    <row r="424" spans="1:9" ht="47.25" x14ac:dyDescent="0.25">
      <c r="A424" s="284" t="s">
        <v>103</v>
      </c>
      <c r="B424" s="187">
        <f>SUM(B425:B433)</f>
        <v>9</v>
      </c>
      <c r="C424" s="187"/>
      <c r="D424" s="187"/>
      <c r="E424" s="187">
        <f t="shared" ref="E424:I424" si="82">SUM(E425:E433)</f>
        <v>224</v>
      </c>
      <c r="F424" s="187"/>
      <c r="G424" s="507"/>
      <c r="H424" s="507">
        <f>SUM(H425:H433)</f>
        <v>1943.6200000000001</v>
      </c>
      <c r="I424" s="507">
        <f t="shared" si="82"/>
        <v>2402.12</v>
      </c>
    </row>
    <row r="425" spans="1:9" x14ac:dyDescent="0.25">
      <c r="A425" s="185" t="s">
        <v>22</v>
      </c>
      <c r="B425" s="183">
        <v>1</v>
      </c>
      <c r="C425" s="184">
        <f t="shared" si="81"/>
        <v>120</v>
      </c>
      <c r="D425" s="180">
        <v>96</v>
      </c>
      <c r="E425" s="180">
        <v>24</v>
      </c>
      <c r="F425" s="181">
        <v>415.72</v>
      </c>
      <c r="G425" s="504">
        <f t="shared" si="78"/>
        <v>4.3304166666666672</v>
      </c>
      <c r="H425" s="505">
        <f t="shared" si="69"/>
        <v>207.86</v>
      </c>
      <c r="I425" s="505">
        <f t="shared" ref="I425:I433" si="83">ROUND(H425*1.2359,2)</f>
        <v>256.89</v>
      </c>
    </row>
    <row r="426" spans="1:9" x14ac:dyDescent="0.25">
      <c r="A426" s="185" t="s">
        <v>22</v>
      </c>
      <c r="B426" s="183">
        <v>1</v>
      </c>
      <c r="C426" s="184">
        <f t="shared" si="81"/>
        <v>180</v>
      </c>
      <c r="D426" s="180">
        <v>160</v>
      </c>
      <c r="E426" s="180">
        <v>20</v>
      </c>
      <c r="F426" s="181">
        <v>692.86</v>
      </c>
      <c r="G426" s="504">
        <f t="shared" si="78"/>
        <v>4.3303750000000001</v>
      </c>
      <c r="H426" s="505">
        <f t="shared" si="69"/>
        <v>173.22</v>
      </c>
      <c r="I426" s="505">
        <f t="shared" si="83"/>
        <v>214.08</v>
      </c>
    </row>
    <row r="427" spans="1:9" x14ac:dyDescent="0.25">
      <c r="A427" s="185" t="s">
        <v>22</v>
      </c>
      <c r="B427" s="183">
        <v>1</v>
      </c>
      <c r="C427" s="184">
        <f t="shared" si="81"/>
        <v>120</v>
      </c>
      <c r="D427" s="180">
        <v>112</v>
      </c>
      <c r="E427" s="180">
        <v>8</v>
      </c>
      <c r="F427" s="181">
        <v>485</v>
      </c>
      <c r="G427" s="504">
        <f t="shared" si="78"/>
        <v>4.3303571428571432</v>
      </c>
      <c r="H427" s="505">
        <f t="shared" si="69"/>
        <v>69.290000000000006</v>
      </c>
      <c r="I427" s="505">
        <f t="shared" si="83"/>
        <v>85.64</v>
      </c>
    </row>
    <row r="428" spans="1:9" x14ac:dyDescent="0.25">
      <c r="A428" s="185" t="s">
        <v>22</v>
      </c>
      <c r="B428" s="183">
        <v>1</v>
      </c>
      <c r="C428" s="184">
        <f t="shared" si="81"/>
        <v>168</v>
      </c>
      <c r="D428" s="180">
        <v>160</v>
      </c>
      <c r="E428" s="180">
        <v>8</v>
      </c>
      <c r="F428" s="181">
        <v>692.86</v>
      </c>
      <c r="G428" s="504">
        <f t="shared" si="78"/>
        <v>4.3303750000000001</v>
      </c>
      <c r="H428" s="505">
        <f t="shared" si="69"/>
        <v>69.290000000000006</v>
      </c>
      <c r="I428" s="505">
        <f t="shared" si="83"/>
        <v>85.64</v>
      </c>
    </row>
    <row r="429" spans="1:9" x14ac:dyDescent="0.25">
      <c r="A429" s="185" t="s">
        <v>22</v>
      </c>
      <c r="B429" s="183">
        <v>1</v>
      </c>
      <c r="C429" s="184">
        <f t="shared" si="81"/>
        <v>72</v>
      </c>
      <c r="D429" s="180">
        <v>40</v>
      </c>
      <c r="E429" s="180">
        <v>32</v>
      </c>
      <c r="F429" s="181">
        <v>173.22</v>
      </c>
      <c r="G429" s="504">
        <f t="shared" si="78"/>
        <v>4.3304999999999998</v>
      </c>
      <c r="H429" s="505">
        <f t="shared" si="69"/>
        <v>277.14999999999998</v>
      </c>
      <c r="I429" s="505">
        <f t="shared" si="83"/>
        <v>342.53</v>
      </c>
    </row>
    <row r="430" spans="1:9" x14ac:dyDescent="0.25">
      <c r="A430" s="185" t="s">
        <v>22</v>
      </c>
      <c r="B430" s="183">
        <v>1</v>
      </c>
      <c r="C430" s="184">
        <f t="shared" si="81"/>
        <v>176</v>
      </c>
      <c r="D430" s="180">
        <v>160</v>
      </c>
      <c r="E430" s="180">
        <v>16</v>
      </c>
      <c r="F430" s="181">
        <v>692.86</v>
      </c>
      <c r="G430" s="504">
        <f t="shared" si="78"/>
        <v>4.3303750000000001</v>
      </c>
      <c r="H430" s="505">
        <f t="shared" si="69"/>
        <v>138.57</v>
      </c>
      <c r="I430" s="505">
        <f t="shared" si="83"/>
        <v>171.26</v>
      </c>
    </row>
    <row r="431" spans="1:9" x14ac:dyDescent="0.25">
      <c r="A431" s="185" t="s">
        <v>22</v>
      </c>
      <c r="B431" s="183">
        <v>1</v>
      </c>
      <c r="C431" s="184">
        <f t="shared" si="81"/>
        <v>208</v>
      </c>
      <c r="D431" s="180">
        <v>160</v>
      </c>
      <c r="E431" s="180">
        <v>48</v>
      </c>
      <c r="F431" s="181">
        <v>692.86</v>
      </c>
      <c r="G431" s="504">
        <f t="shared" si="78"/>
        <v>4.3303750000000001</v>
      </c>
      <c r="H431" s="505">
        <f t="shared" si="69"/>
        <v>415.72</v>
      </c>
      <c r="I431" s="505">
        <f t="shared" si="83"/>
        <v>513.79</v>
      </c>
    </row>
    <row r="432" spans="1:9" x14ac:dyDescent="0.25">
      <c r="A432" s="185" t="s">
        <v>22</v>
      </c>
      <c r="B432" s="183">
        <v>1</v>
      </c>
      <c r="C432" s="184">
        <f t="shared" si="81"/>
        <v>172</v>
      </c>
      <c r="D432" s="180">
        <v>160</v>
      </c>
      <c r="E432" s="180">
        <v>12</v>
      </c>
      <c r="F432" s="181">
        <v>716.77</v>
      </c>
      <c r="G432" s="504">
        <f t="shared" si="78"/>
        <v>4.4798124999999995</v>
      </c>
      <c r="H432" s="505">
        <f t="shared" si="69"/>
        <v>107.52</v>
      </c>
      <c r="I432" s="505">
        <f t="shared" si="83"/>
        <v>132.88</v>
      </c>
    </row>
    <row r="433" spans="1:9" x14ac:dyDescent="0.25">
      <c r="A433" s="185" t="s">
        <v>22</v>
      </c>
      <c r="B433" s="183">
        <v>1</v>
      </c>
      <c r="C433" s="184">
        <f t="shared" si="81"/>
        <v>216</v>
      </c>
      <c r="D433" s="180">
        <v>160</v>
      </c>
      <c r="E433" s="180">
        <v>56</v>
      </c>
      <c r="F433" s="181">
        <v>692.86</v>
      </c>
      <c r="G433" s="504">
        <f t="shared" si="78"/>
        <v>4.3303750000000001</v>
      </c>
      <c r="H433" s="505">
        <f t="shared" si="69"/>
        <v>485</v>
      </c>
      <c r="I433" s="505">
        <f t="shared" si="83"/>
        <v>599.41</v>
      </c>
    </row>
    <row r="434" spans="1:9" x14ac:dyDescent="0.25">
      <c r="A434" s="289" t="s">
        <v>476</v>
      </c>
      <c r="B434" s="286">
        <f>B435+B440</f>
        <v>7</v>
      </c>
      <c r="C434" s="286"/>
      <c r="D434" s="286"/>
      <c r="E434" s="286">
        <f>E435+E440</f>
        <v>109</v>
      </c>
      <c r="F434" s="286"/>
      <c r="G434" s="286"/>
      <c r="H434" s="286">
        <f>H435+H440</f>
        <v>1176.4000000000001</v>
      </c>
      <c r="I434" s="286">
        <f>I435+I440</f>
        <v>1453.93</v>
      </c>
    </row>
    <row r="435" spans="1:9" ht="47.25" x14ac:dyDescent="0.25">
      <c r="A435" s="284" t="s">
        <v>17</v>
      </c>
      <c r="B435" s="291">
        <f>SUM(B436:B439)</f>
        <v>4</v>
      </c>
      <c r="C435" s="291"/>
      <c r="D435" s="291"/>
      <c r="E435" s="291">
        <f>SUM(E436:E439)</f>
        <v>72</v>
      </c>
      <c r="F435" s="291"/>
      <c r="G435" s="291"/>
      <c r="H435" s="291">
        <f>SUM(H436:H439)</f>
        <v>855.94</v>
      </c>
      <c r="I435" s="291">
        <f>SUM(I436:I439)</f>
        <v>1057.8600000000001</v>
      </c>
    </row>
    <row r="436" spans="1:9" x14ac:dyDescent="0.25">
      <c r="A436" s="185" t="s">
        <v>450</v>
      </c>
      <c r="B436" s="183">
        <v>1</v>
      </c>
      <c r="C436" s="184">
        <f>D436+E436</f>
        <v>144</v>
      </c>
      <c r="D436" s="180">
        <v>112</v>
      </c>
      <c r="E436" s="180">
        <v>32</v>
      </c>
      <c r="F436" s="181">
        <v>658.94</v>
      </c>
      <c r="G436" s="504">
        <f t="shared" ref="G436:G443" si="84">F436/D436</f>
        <v>5.8833928571428578</v>
      </c>
      <c r="H436" s="505">
        <f t="shared" si="69"/>
        <v>376.54</v>
      </c>
      <c r="I436" s="505">
        <f>ROUND(H436*1.2359,2)</f>
        <v>465.37</v>
      </c>
    </row>
    <row r="437" spans="1:9" x14ac:dyDescent="0.25">
      <c r="A437" s="185" t="s">
        <v>477</v>
      </c>
      <c r="B437" s="183">
        <v>1</v>
      </c>
      <c r="C437" s="184">
        <f t="shared" ref="C437:C439" si="85">D437+E437</f>
        <v>168</v>
      </c>
      <c r="D437" s="180">
        <v>160</v>
      </c>
      <c r="E437" s="180">
        <v>8</v>
      </c>
      <c r="F437" s="181">
        <v>941.34</v>
      </c>
      <c r="G437" s="504">
        <f t="shared" si="84"/>
        <v>5.883375</v>
      </c>
      <c r="H437" s="505">
        <f t="shared" si="69"/>
        <v>94.13</v>
      </c>
      <c r="I437" s="505">
        <f>ROUND(H437*1.2359,2)</f>
        <v>116.34</v>
      </c>
    </row>
    <row r="438" spans="1:9" x14ac:dyDescent="0.25">
      <c r="A438" s="185" t="s">
        <v>477</v>
      </c>
      <c r="B438" s="183">
        <v>1</v>
      </c>
      <c r="C438" s="184">
        <f t="shared" si="85"/>
        <v>136</v>
      </c>
      <c r="D438" s="180">
        <v>120</v>
      </c>
      <c r="E438" s="180">
        <v>16</v>
      </c>
      <c r="F438" s="181">
        <v>706.01</v>
      </c>
      <c r="G438" s="504">
        <f t="shared" si="84"/>
        <v>5.8834166666666663</v>
      </c>
      <c r="H438" s="505">
        <f t="shared" si="69"/>
        <v>188.27</v>
      </c>
      <c r="I438" s="505">
        <f>ROUND(H438*1.2359,2)</f>
        <v>232.68</v>
      </c>
    </row>
    <row r="439" spans="1:9" x14ac:dyDescent="0.25">
      <c r="A439" s="185" t="s">
        <v>451</v>
      </c>
      <c r="B439" s="183">
        <v>1</v>
      </c>
      <c r="C439" s="184">
        <f t="shared" si="85"/>
        <v>160</v>
      </c>
      <c r="D439" s="180">
        <v>144</v>
      </c>
      <c r="E439" s="180">
        <v>16</v>
      </c>
      <c r="F439" s="181">
        <v>886.49</v>
      </c>
      <c r="G439" s="504">
        <f t="shared" si="84"/>
        <v>6.1561805555555553</v>
      </c>
      <c r="H439" s="505">
        <f t="shared" si="69"/>
        <v>197</v>
      </c>
      <c r="I439" s="505">
        <f>ROUND(H439*1.2359,2)</f>
        <v>243.47</v>
      </c>
    </row>
    <row r="440" spans="1:9" ht="47.25" x14ac:dyDescent="0.25">
      <c r="A440" s="284" t="s">
        <v>103</v>
      </c>
      <c r="B440" s="173">
        <f>SUM(B441:B443)</f>
        <v>3</v>
      </c>
      <c r="C440" s="173"/>
      <c r="D440" s="173"/>
      <c r="E440" s="173">
        <f>SUM(E441:E443)</f>
        <v>37</v>
      </c>
      <c r="F440" s="173"/>
      <c r="G440" s="291"/>
      <c r="H440" s="291">
        <f>SUM(H441:H443)</f>
        <v>320.46000000000004</v>
      </c>
      <c r="I440" s="291">
        <f>SUM(I441:I443)</f>
        <v>396.07</v>
      </c>
    </row>
    <row r="441" spans="1:9" x14ac:dyDescent="0.25">
      <c r="A441" s="185" t="s">
        <v>22</v>
      </c>
      <c r="B441" s="183">
        <v>1</v>
      </c>
      <c r="C441" s="184">
        <f>D441+E441</f>
        <v>136</v>
      </c>
      <c r="D441" s="180">
        <v>128</v>
      </c>
      <c r="E441" s="180">
        <v>8</v>
      </c>
      <c r="F441" s="181">
        <v>554.29</v>
      </c>
      <c r="G441" s="504">
        <f t="shared" si="84"/>
        <v>4.3303906249999997</v>
      </c>
      <c r="H441" s="505">
        <f t="shared" si="69"/>
        <v>69.290000000000006</v>
      </c>
      <c r="I441" s="505">
        <f>ROUND(H441*1.2359,2)</f>
        <v>85.64</v>
      </c>
    </row>
    <row r="442" spans="1:9" x14ac:dyDescent="0.25">
      <c r="A442" s="185" t="s">
        <v>22</v>
      </c>
      <c r="B442" s="183">
        <v>1</v>
      </c>
      <c r="C442" s="184">
        <f t="shared" ref="C442:C443" si="86">D442+E442</f>
        <v>168</v>
      </c>
      <c r="D442" s="180">
        <v>160</v>
      </c>
      <c r="E442" s="180">
        <v>8</v>
      </c>
      <c r="F442" s="181">
        <v>692.86</v>
      </c>
      <c r="G442" s="504">
        <f t="shared" si="84"/>
        <v>4.3303750000000001</v>
      </c>
      <c r="H442" s="505">
        <f t="shared" si="69"/>
        <v>69.290000000000006</v>
      </c>
      <c r="I442" s="505">
        <f>ROUND(H442*1.2359,2)</f>
        <v>85.64</v>
      </c>
    </row>
    <row r="443" spans="1:9" x14ac:dyDescent="0.25">
      <c r="A443" s="185" t="s">
        <v>22</v>
      </c>
      <c r="B443" s="183">
        <v>1</v>
      </c>
      <c r="C443" s="184">
        <f t="shared" si="86"/>
        <v>181</v>
      </c>
      <c r="D443" s="180">
        <v>160</v>
      </c>
      <c r="E443" s="180">
        <v>21</v>
      </c>
      <c r="F443" s="181">
        <v>692.86</v>
      </c>
      <c r="G443" s="504">
        <f t="shared" si="84"/>
        <v>4.3303750000000001</v>
      </c>
      <c r="H443" s="505">
        <f t="shared" si="69"/>
        <v>181.88</v>
      </c>
      <c r="I443" s="505">
        <f>ROUND(H443*1.2359,2)</f>
        <v>224.79</v>
      </c>
    </row>
    <row r="444" spans="1:9" x14ac:dyDescent="0.25">
      <c r="A444" s="289" t="s">
        <v>478</v>
      </c>
      <c r="B444" s="286">
        <f>B445</f>
        <v>2</v>
      </c>
      <c r="C444" s="286"/>
      <c r="D444" s="286"/>
      <c r="E444" s="286">
        <f t="shared" ref="E444:I444" si="87">E445</f>
        <v>36</v>
      </c>
      <c r="F444" s="286"/>
      <c r="G444" s="286"/>
      <c r="H444" s="286">
        <f t="shared" si="87"/>
        <v>407.12</v>
      </c>
      <c r="I444" s="286">
        <f t="shared" si="87"/>
        <v>503.15999999999997</v>
      </c>
    </row>
    <row r="445" spans="1:9" ht="47.25" x14ac:dyDescent="0.25">
      <c r="A445" s="284" t="s">
        <v>17</v>
      </c>
      <c r="B445" s="291">
        <f>SUM(B446:B447)</f>
        <v>2</v>
      </c>
      <c r="C445" s="291"/>
      <c r="D445" s="291"/>
      <c r="E445" s="291">
        <f>SUM(E446:E447)</f>
        <v>36</v>
      </c>
      <c r="F445" s="291"/>
      <c r="G445" s="291"/>
      <c r="H445" s="291">
        <f>SUM(H446:H447)</f>
        <v>407.12</v>
      </c>
      <c r="I445" s="291">
        <f>SUM(I446:I447)</f>
        <v>503.15999999999997</v>
      </c>
    </row>
    <row r="446" spans="1:9" x14ac:dyDescent="0.25">
      <c r="A446" s="185" t="s">
        <v>451</v>
      </c>
      <c r="B446" s="183">
        <v>1</v>
      </c>
      <c r="C446" s="184">
        <f>D446+E446</f>
        <v>172</v>
      </c>
      <c r="D446" s="180">
        <v>160</v>
      </c>
      <c r="E446" s="180">
        <v>12</v>
      </c>
      <c r="F446" s="181">
        <v>831.44</v>
      </c>
      <c r="G446" s="504">
        <f t="shared" ref="G446:G447" si="88">F446/D446</f>
        <v>5.1965000000000003</v>
      </c>
      <c r="H446" s="505">
        <f t="shared" si="69"/>
        <v>124.72</v>
      </c>
      <c r="I446" s="505">
        <f>ROUND(H446*1.2359,2)</f>
        <v>154.13999999999999</v>
      </c>
    </row>
    <row r="447" spans="1:9" x14ac:dyDescent="0.25">
      <c r="A447" s="185" t="s">
        <v>451</v>
      </c>
      <c r="B447" s="183">
        <v>1</v>
      </c>
      <c r="C447" s="184">
        <f t="shared" ref="C447" si="89">D447+E447</f>
        <v>72</v>
      </c>
      <c r="D447" s="180">
        <v>48</v>
      </c>
      <c r="E447" s="180">
        <v>24</v>
      </c>
      <c r="F447" s="181">
        <v>282.39999999999998</v>
      </c>
      <c r="G447" s="504">
        <f t="shared" si="88"/>
        <v>5.8833333333333329</v>
      </c>
      <c r="H447" s="505">
        <f t="shared" si="69"/>
        <v>282.39999999999998</v>
      </c>
      <c r="I447" s="505">
        <f>ROUND(H447*1.2359,2)</f>
        <v>349.02</v>
      </c>
    </row>
    <row r="448" spans="1:9" x14ac:dyDescent="0.25">
      <c r="A448" s="289" t="s">
        <v>479</v>
      </c>
      <c r="B448" s="286">
        <f>B449+B465</f>
        <v>23</v>
      </c>
      <c r="C448" s="286"/>
      <c r="D448" s="286"/>
      <c r="E448" s="286">
        <f>E449+E465</f>
        <v>356</v>
      </c>
      <c r="F448" s="286"/>
      <c r="G448" s="286"/>
      <c r="H448" s="286">
        <f>H449+H465</f>
        <v>3954.84</v>
      </c>
      <c r="I448" s="286">
        <f>I449+I465</f>
        <v>4887.7899999999991</v>
      </c>
    </row>
    <row r="449" spans="1:9" ht="47.25" x14ac:dyDescent="0.25">
      <c r="A449" s="284" t="s">
        <v>17</v>
      </c>
      <c r="B449" s="291">
        <f>SUM(B450:B464)</f>
        <v>15</v>
      </c>
      <c r="C449" s="291"/>
      <c r="D449" s="291"/>
      <c r="E449" s="291">
        <f>SUM(E450:E464)</f>
        <v>249</v>
      </c>
      <c r="F449" s="291"/>
      <c r="G449" s="291"/>
      <c r="H449" s="291">
        <f>SUM(H450:H464)</f>
        <v>3024.53</v>
      </c>
      <c r="I449" s="291">
        <f>SUM(I450:I464)</f>
        <v>3738.0299999999997</v>
      </c>
    </row>
    <row r="450" spans="1:9" x14ac:dyDescent="0.25">
      <c r="A450" s="185" t="s">
        <v>448</v>
      </c>
      <c r="B450" s="183">
        <v>1</v>
      </c>
      <c r="C450" s="184">
        <f>D450+E450</f>
        <v>208</v>
      </c>
      <c r="D450" s="180">
        <v>160</v>
      </c>
      <c r="E450" s="180">
        <v>48</v>
      </c>
      <c r="F450" s="181">
        <v>1099.04</v>
      </c>
      <c r="G450" s="504">
        <f t="shared" ref="G450:G473" si="90">F450/D450</f>
        <v>6.8689999999999998</v>
      </c>
      <c r="H450" s="505">
        <f t="shared" ref="H450:H557" si="91">ROUND(E450*G450*2,2)</f>
        <v>659.42</v>
      </c>
      <c r="I450" s="505">
        <f t="shared" ref="I450:I464" si="92">ROUND(H450*1.2359,2)</f>
        <v>814.98</v>
      </c>
    </row>
    <row r="451" spans="1:9" x14ac:dyDescent="0.25">
      <c r="A451" s="185" t="s">
        <v>451</v>
      </c>
      <c r="B451" s="183">
        <v>1</v>
      </c>
      <c r="C451" s="184">
        <f t="shared" ref="C451:C464" si="93">D451+E451</f>
        <v>172</v>
      </c>
      <c r="D451" s="180">
        <v>160</v>
      </c>
      <c r="E451" s="180">
        <v>12</v>
      </c>
      <c r="F451" s="181">
        <v>941.34</v>
      </c>
      <c r="G451" s="504">
        <f t="shared" si="90"/>
        <v>5.883375</v>
      </c>
      <c r="H451" s="505">
        <f t="shared" si="91"/>
        <v>141.19999999999999</v>
      </c>
      <c r="I451" s="505">
        <f t="shared" si="92"/>
        <v>174.51</v>
      </c>
    </row>
    <row r="452" spans="1:9" x14ac:dyDescent="0.25">
      <c r="A452" s="185" t="s">
        <v>452</v>
      </c>
      <c r="B452" s="183">
        <v>1</v>
      </c>
      <c r="C452" s="184">
        <f t="shared" si="93"/>
        <v>172</v>
      </c>
      <c r="D452" s="180">
        <v>160</v>
      </c>
      <c r="E452" s="180">
        <v>12</v>
      </c>
      <c r="F452" s="181">
        <v>941.34</v>
      </c>
      <c r="G452" s="504">
        <f t="shared" si="90"/>
        <v>5.883375</v>
      </c>
      <c r="H452" s="505">
        <f t="shared" si="91"/>
        <v>141.19999999999999</v>
      </c>
      <c r="I452" s="505">
        <f t="shared" si="92"/>
        <v>174.51</v>
      </c>
    </row>
    <row r="453" spans="1:9" x14ac:dyDescent="0.25">
      <c r="A453" s="185" t="s">
        <v>452</v>
      </c>
      <c r="B453" s="183">
        <v>1</v>
      </c>
      <c r="C453" s="184">
        <f t="shared" si="93"/>
        <v>172</v>
      </c>
      <c r="D453" s="180">
        <v>160</v>
      </c>
      <c r="E453" s="180">
        <v>12</v>
      </c>
      <c r="F453" s="181">
        <v>941.34</v>
      </c>
      <c r="G453" s="504">
        <f t="shared" si="90"/>
        <v>5.883375</v>
      </c>
      <c r="H453" s="505">
        <f t="shared" si="91"/>
        <v>141.19999999999999</v>
      </c>
      <c r="I453" s="505">
        <f t="shared" si="92"/>
        <v>174.51</v>
      </c>
    </row>
    <row r="454" spans="1:9" x14ac:dyDescent="0.25">
      <c r="A454" s="185" t="s">
        <v>452</v>
      </c>
      <c r="B454" s="183">
        <v>1</v>
      </c>
      <c r="C454" s="184">
        <f t="shared" si="93"/>
        <v>169</v>
      </c>
      <c r="D454" s="180">
        <v>160</v>
      </c>
      <c r="E454" s="180">
        <v>9</v>
      </c>
      <c r="F454" s="181">
        <v>941.34</v>
      </c>
      <c r="G454" s="504">
        <f t="shared" si="90"/>
        <v>5.883375</v>
      </c>
      <c r="H454" s="505">
        <f t="shared" si="91"/>
        <v>105.9</v>
      </c>
      <c r="I454" s="505">
        <f t="shared" si="92"/>
        <v>130.88</v>
      </c>
    </row>
    <row r="455" spans="1:9" x14ac:dyDescent="0.25">
      <c r="A455" s="185" t="s">
        <v>452</v>
      </c>
      <c r="B455" s="183">
        <v>1</v>
      </c>
      <c r="C455" s="184">
        <f t="shared" si="93"/>
        <v>61</v>
      </c>
      <c r="D455" s="180">
        <v>40</v>
      </c>
      <c r="E455" s="180">
        <v>21</v>
      </c>
      <c r="F455" s="181">
        <v>235.34</v>
      </c>
      <c r="G455" s="504">
        <f t="shared" si="90"/>
        <v>5.8834999999999997</v>
      </c>
      <c r="H455" s="505">
        <f t="shared" si="91"/>
        <v>247.11</v>
      </c>
      <c r="I455" s="505">
        <f t="shared" si="92"/>
        <v>305.39999999999998</v>
      </c>
    </row>
    <row r="456" spans="1:9" x14ac:dyDescent="0.25">
      <c r="A456" s="185" t="s">
        <v>452</v>
      </c>
      <c r="B456" s="183">
        <v>1</v>
      </c>
      <c r="C456" s="184">
        <f t="shared" si="93"/>
        <v>92</v>
      </c>
      <c r="D456" s="180">
        <v>80</v>
      </c>
      <c r="E456" s="180">
        <v>12</v>
      </c>
      <c r="F456" s="181">
        <v>470.67</v>
      </c>
      <c r="G456" s="504">
        <f t="shared" si="90"/>
        <v>5.883375</v>
      </c>
      <c r="H456" s="505">
        <f t="shared" si="91"/>
        <v>141.19999999999999</v>
      </c>
      <c r="I456" s="505">
        <f t="shared" si="92"/>
        <v>174.51</v>
      </c>
    </row>
    <row r="457" spans="1:9" x14ac:dyDescent="0.25">
      <c r="A457" s="185" t="s">
        <v>452</v>
      </c>
      <c r="B457" s="183">
        <v>1</v>
      </c>
      <c r="C457" s="184">
        <f t="shared" si="93"/>
        <v>156</v>
      </c>
      <c r="D457" s="180">
        <v>144</v>
      </c>
      <c r="E457" s="180">
        <v>12</v>
      </c>
      <c r="F457" s="181">
        <v>847.21</v>
      </c>
      <c r="G457" s="504">
        <f t="shared" si="90"/>
        <v>5.8834027777777784</v>
      </c>
      <c r="H457" s="505">
        <f t="shared" si="91"/>
        <v>141.19999999999999</v>
      </c>
      <c r="I457" s="505">
        <f t="shared" si="92"/>
        <v>174.51</v>
      </c>
    </row>
    <row r="458" spans="1:9" x14ac:dyDescent="0.25">
      <c r="A458" s="185" t="s">
        <v>452</v>
      </c>
      <c r="B458" s="183">
        <v>1</v>
      </c>
      <c r="C458" s="184">
        <f t="shared" si="93"/>
        <v>177</v>
      </c>
      <c r="D458" s="180">
        <v>160</v>
      </c>
      <c r="E458" s="180">
        <v>17</v>
      </c>
      <c r="F458" s="181">
        <v>941.34</v>
      </c>
      <c r="G458" s="504">
        <f t="shared" si="90"/>
        <v>5.883375</v>
      </c>
      <c r="H458" s="505">
        <f t="shared" si="91"/>
        <v>200.03</v>
      </c>
      <c r="I458" s="505">
        <f t="shared" si="92"/>
        <v>247.22</v>
      </c>
    </row>
    <row r="459" spans="1:9" x14ac:dyDescent="0.25">
      <c r="A459" s="185" t="s">
        <v>452</v>
      </c>
      <c r="B459" s="183">
        <v>1</v>
      </c>
      <c r="C459" s="184">
        <f t="shared" si="93"/>
        <v>168</v>
      </c>
      <c r="D459" s="180">
        <v>160</v>
      </c>
      <c r="E459" s="180">
        <v>8</v>
      </c>
      <c r="F459" s="181">
        <v>941.34</v>
      </c>
      <c r="G459" s="504">
        <f t="shared" si="90"/>
        <v>5.883375</v>
      </c>
      <c r="H459" s="505">
        <f t="shared" si="91"/>
        <v>94.13</v>
      </c>
      <c r="I459" s="505">
        <f t="shared" si="92"/>
        <v>116.34</v>
      </c>
    </row>
    <row r="460" spans="1:9" x14ac:dyDescent="0.25">
      <c r="A460" s="185" t="s">
        <v>452</v>
      </c>
      <c r="B460" s="183">
        <v>1</v>
      </c>
      <c r="C460" s="184">
        <f t="shared" si="93"/>
        <v>172</v>
      </c>
      <c r="D460" s="180">
        <v>160</v>
      </c>
      <c r="E460" s="180">
        <v>12</v>
      </c>
      <c r="F460" s="181">
        <v>941.34</v>
      </c>
      <c r="G460" s="504">
        <f t="shared" si="90"/>
        <v>5.883375</v>
      </c>
      <c r="H460" s="505">
        <f t="shared" si="91"/>
        <v>141.19999999999999</v>
      </c>
      <c r="I460" s="505">
        <f t="shared" si="92"/>
        <v>174.51</v>
      </c>
    </row>
    <row r="461" spans="1:9" x14ac:dyDescent="0.25">
      <c r="A461" s="185" t="s">
        <v>452</v>
      </c>
      <c r="B461" s="183">
        <v>1</v>
      </c>
      <c r="C461" s="184">
        <f t="shared" si="93"/>
        <v>179</v>
      </c>
      <c r="D461" s="180">
        <v>160</v>
      </c>
      <c r="E461" s="180">
        <v>19</v>
      </c>
      <c r="F461" s="181">
        <v>941.34</v>
      </c>
      <c r="G461" s="504">
        <f t="shared" si="90"/>
        <v>5.883375</v>
      </c>
      <c r="H461" s="505">
        <f t="shared" si="91"/>
        <v>223.57</v>
      </c>
      <c r="I461" s="505">
        <f t="shared" si="92"/>
        <v>276.31</v>
      </c>
    </row>
    <row r="462" spans="1:9" x14ac:dyDescent="0.25">
      <c r="A462" s="185" t="s">
        <v>452</v>
      </c>
      <c r="B462" s="183">
        <v>1</v>
      </c>
      <c r="C462" s="184">
        <f t="shared" si="93"/>
        <v>184</v>
      </c>
      <c r="D462" s="180">
        <v>160</v>
      </c>
      <c r="E462" s="180">
        <v>24</v>
      </c>
      <c r="F462" s="181">
        <v>941.34</v>
      </c>
      <c r="G462" s="504">
        <f t="shared" si="90"/>
        <v>5.883375</v>
      </c>
      <c r="H462" s="505">
        <f t="shared" si="91"/>
        <v>282.39999999999998</v>
      </c>
      <c r="I462" s="505">
        <f t="shared" si="92"/>
        <v>349.02</v>
      </c>
    </row>
    <row r="463" spans="1:9" x14ac:dyDescent="0.25">
      <c r="A463" s="185" t="s">
        <v>452</v>
      </c>
      <c r="B463" s="183">
        <v>1</v>
      </c>
      <c r="C463" s="184">
        <f t="shared" si="93"/>
        <v>51</v>
      </c>
      <c r="D463" s="180">
        <v>32</v>
      </c>
      <c r="E463" s="180">
        <v>19</v>
      </c>
      <c r="F463" s="181">
        <v>188.27</v>
      </c>
      <c r="G463" s="504">
        <f t="shared" si="90"/>
        <v>5.8834375000000003</v>
      </c>
      <c r="H463" s="505">
        <f t="shared" si="91"/>
        <v>223.57</v>
      </c>
      <c r="I463" s="505">
        <f t="shared" si="92"/>
        <v>276.31</v>
      </c>
    </row>
    <row r="464" spans="1:9" x14ac:dyDescent="0.25">
      <c r="A464" s="185" t="s">
        <v>452</v>
      </c>
      <c r="B464" s="183">
        <v>1</v>
      </c>
      <c r="C464" s="184">
        <f t="shared" si="93"/>
        <v>172</v>
      </c>
      <c r="D464" s="180">
        <v>160</v>
      </c>
      <c r="E464" s="180">
        <v>12</v>
      </c>
      <c r="F464" s="181">
        <v>941.34</v>
      </c>
      <c r="G464" s="504">
        <f t="shared" si="90"/>
        <v>5.883375</v>
      </c>
      <c r="H464" s="505">
        <f t="shared" si="91"/>
        <v>141.19999999999999</v>
      </c>
      <c r="I464" s="505">
        <f t="shared" si="92"/>
        <v>174.51</v>
      </c>
    </row>
    <row r="465" spans="1:9" ht="47.25" x14ac:dyDescent="0.25">
      <c r="A465" s="284" t="s">
        <v>103</v>
      </c>
      <c r="B465" s="173">
        <f>SUM(B466:B473)</f>
        <v>8</v>
      </c>
      <c r="C465" s="173"/>
      <c r="D465" s="173"/>
      <c r="E465" s="173">
        <f>SUM(E466:E473)</f>
        <v>107</v>
      </c>
      <c r="F465" s="173"/>
      <c r="G465" s="291"/>
      <c r="H465" s="291">
        <f>SUM(H466:H473)</f>
        <v>930.31000000000006</v>
      </c>
      <c r="I465" s="291">
        <f>SUM(I466:I473)</f>
        <v>1149.7599999999998</v>
      </c>
    </row>
    <row r="466" spans="1:9" x14ac:dyDescent="0.25">
      <c r="A466" s="185" t="s">
        <v>22</v>
      </c>
      <c r="B466" s="183">
        <v>1</v>
      </c>
      <c r="C466" s="184">
        <f>D466+E466</f>
        <v>103</v>
      </c>
      <c r="D466" s="180">
        <v>80</v>
      </c>
      <c r="E466" s="180">
        <v>23</v>
      </c>
      <c r="F466" s="181">
        <v>346.43</v>
      </c>
      <c r="G466" s="504">
        <f t="shared" si="90"/>
        <v>4.3303750000000001</v>
      </c>
      <c r="H466" s="505">
        <f t="shared" si="91"/>
        <v>199.2</v>
      </c>
      <c r="I466" s="505">
        <f>ROUND(H466*1.2359,2)</f>
        <v>246.19</v>
      </c>
    </row>
    <row r="467" spans="1:9" x14ac:dyDescent="0.25">
      <c r="A467" s="185" t="s">
        <v>22</v>
      </c>
      <c r="B467" s="183">
        <v>1</v>
      </c>
      <c r="C467" s="184">
        <f t="shared" ref="C467:C473" si="94">D467+E467</f>
        <v>170</v>
      </c>
      <c r="D467" s="180">
        <v>160</v>
      </c>
      <c r="E467" s="180">
        <v>10</v>
      </c>
      <c r="F467" s="181">
        <v>692.86</v>
      </c>
      <c r="G467" s="504">
        <f t="shared" si="90"/>
        <v>4.3303750000000001</v>
      </c>
      <c r="H467" s="505">
        <f t="shared" si="91"/>
        <v>86.61</v>
      </c>
      <c r="I467" s="505">
        <f t="shared" ref="I467:I473" si="95">ROUND(H467*1.2359,2)</f>
        <v>107.04</v>
      </c>
    </row>
    <row r="468" spans="1:9" x14ac:dyDescent="0.25">
      <c r="A468" s="185" t="s">
        <v>22</v>
      </c>
      <c r="B468" s="183">
        <v>1</v>
      </c>
      <c r="C468" s="184">
        <f t="shared" si="94"/>
        <v>120</v>
      </c>
      <c r="D468" s="180">
        <v>112</v>
      </c>
      <c r="E468" s="180">
        <v>8</v>
      </c>
      <c r="F468" s="181">
        <v>485</v>
      </c>
      <c r="G468" s="504">
        <f t="shared" si="90"/>
        <v>4.3303571428571432</v>
      </c>
      <c r="H468" s="505">
        <f t="shared" si="91"/>
        <v>69.290000000000006</v>
      </c>
      <c r="I468" s="505">
        <f t="shared" si="95"/>
        <v>85.64</v>
      </c>
    </row>
    <row r="469" spans="1:9" x14ac:dyDescent="0.25">
      <c r="A469" s="185" t="s">
        <v>22</v>
      </c>
      <c r="B469" s="183">
        <v>1</v>
      </c>
      <c r="C469" s="184">
        <f t="shared" si="94"/>
        <v>162</v>
      </c>
      <c r="D469" s="180">
        <v>152</v>
      </c>
      <c r="E469" s="180">
        <v>10</v>
      </c>
      <c r="F469" s="181">
        <v>658.22</v>
      </c>
      <c r="G469" s="504">
        <f t="shared" si="90"/>
        <v>4.3303947368421056</v>
      </c>
      <c r="H469" s="505">
        <f t="shared" si="91"/>
        <v>86.61</v>
      </c>
      <c r="I469" s="505">
        <f t="shared" si="95"/>
        <v>107.04</v>
      </c>
    </row>
    <row r="470" spans="1:9" x14ac:dyDescent="0.25">
      <c r="A470" s="185" t="s">
        <v>22</v>
      </c>
      <c r="B470" s="183">
        <v>1</v>
      </c>
      <c r="C470" s="184">
        <f t="shared" si="94"/>
        <v>170</v>
      </c>
      <c r="D470" s="180">
        <v>160</v>
      </c>
      <c r="E470" s="180">
        <v>10</v>
      </c>
      <c r="F470" s="181">
        <v>692.86</v>
      </c>
      <c r="G470" s="504">
        <f t="shared" si="90"/>
        <v>4.3303750000000001</v>
      </c>
      <c r="H470" s="505">
        <f t="shared" si="91"/>
        <v>86.61</v>
      </c>
      <c r="I470" s="505">
        <f t="shared" si="95"/>
        <v>107.04</v>
      </c>
    </row>
    <row r="471" spans="1:9" x14ac:dyDescent="0.25">
      <c r="A471" s="185" t="s">
        <v>22</v>
      </c>
      <c r="B471" s="183">
        <v>1</v>
      </c>
      <c r="C471" s="184">
        <f t="shared" si="94"/>
        <v>184</v>
      </c>
      <c r="D471" s="180">
        <v>160</v>
      </c>
      <c r="E471" s="180">
        <v>24</v>
      </c>
      <c r="F471" s="181">
        <v>692.86</v>
      </c>
      <c r="G471" s="504">
        <f t="shared" si="90"/>
        <v>4.3303750000000001</v>
      </c>
      <c r="H471" s="505">
        <f t="shared" si="91"/>
        <v>207.86</v>
      </c>
      <c r="I471" s="505">
        <f t="shared" si="95"/>
        <v>256.89</v>
      </c>
    </row>
    <row r="472" spans="1:9" x14ac:dyDescent="0.25">
      <c r="A472" s="185" t="s">
        <v>22</v>
      </c>
      <c r="B472" s="183">
        <v>1</v>
      </c>
      <c r="C472" s="184">
        <f t="shared" si="94"/>
        <v>146</v>
      </c>
      <c r="D472" s="180">
        <v>136</v>
      </c>
      <c r="E472" s="180">
        <v>10</v>
      </c>
      <c r="F472" s="181">
        <v>588.92999999999995</v>
      </c>
      <c r="G472" s="504">
        <f t="shared" si="90"/>
        <v>4.3303676470588233</v>
      </c>
      <c r="H472" s="505">
        <f t="shared" si="91"/>
        <v>86.61</v>
      </c>
      <c r="I472" s="505">
        <f t="shared" si="95"/>
        <v>107.04</v>
      </c>
    </row>
    <row r="473" spans="1:9" x14ac:dyDescent="0.25">
      <c r="A473" s="185" t="s">
        <v>22</v>
      </c>
      <c r="B473" s="183">
        <v>1</v>
      </c>
      <c r="C473" s="184">
        <f t="shared" si="94"/>
        <v>124</v>
      </c>
      <c r="D473" s="180">
        <v>112</v>
      </c>
      <c r="E473" s="180">
        <v>12</v>
      </c>
      <c r="F473" s="181">
        <v>501.74</v>
      </c>
      <c r="G473" s="504">
        <f t="shared" si="90"/>
        <v>4.4798214285714284</v>
      </c>
      <c r="H473" s="505">
        <f t="shared" si="91"/>
        <v>107.52</v>
      </c>
      <c r="I473" s="505">
        <f t="shared" si="95"/>
        <v>132.88</v>
      </c>
    </row>
    <row r="474" spans="1:9" x14ac:dyDescent="0.25">
      <c r="A474" s="287" t="s">
        <v>480</v>
      </c>
      <c r="B474" s="286">
        <f>B475+B480</f>
        <v>8</v>
      </c>
      <c r="C474" s="286"/>
      <c r="D474" s="286"/>
      <c r="E474" s="286">
        <f t="shared" ref="E474:I474" si="96">E475+E480</f>
        <v>443</v>
      </c>
      <c r="F474" s="286"/>
      <c r="G474" s="286"/>
      <c r="H474" s="286">
        <f>H475+H480</f>
        <v>4587.5</v>
      </c>
      <c r="I474" s="286">
        <f t="shared" si="96"/>
        <v>5669.69</v>
      </c>
    </row>
    <row r="475" spans="1:9" ht="47.25" x14ac:dyDescent="0.25">
      <c r="A475" s="284" t="s">
        <v>17</v>
      </c>
      <c r="B475" s="291">
        <f>SUM(B476:B479)</f>
        <v>4</v>
      </c>
      <c r="C475" s="291"/>
      <c r="D475" s="291"/>
      <c r="E475" s="291">
        <f>SUM(E476:E479)</f>
        <v>247</v>
      </c>
      <c r="F475" s="291"/>
      <c r="G475" s="291"/>
      <c r="H475" s="291">
        <f>SUM(H476:H479)</f>
        <v>2890</v>
      </c>
      <c r="I475" s="291">
        <f>SUM(I476:I479)</f>
        <v>3571.75</v>
      </c>
    </row>
    <row r="476" spans="1:9" x14ac:dyDescent="0.25">
      <c r="A476" s="185" t="s">
        <v>449</v>
      </c>
      <c r="B476" s="183">
        <v>1</v>
      </c>
      <c r="C476" s="184">
        <f t="shared" ref="C476:C484" si="97">D476+E476</f>
        <v>193</v>
      </c>
      <c r="D476" s="180">
        <v>160</v>
      </c>
      <c r="E476" s="180">
        <v>33</v>
      </c>
      <c r="F476" s="181">
        <v>941.34</v>
      </c>
      <c r="G476" s="504">
        <f t="shared" ref="G476:G484" si="98">F476/D476</f>
        <v>5.883375</v>
      </c>
      <c r="H476" s="505">
        <f t="shared" si="91"/>
        <v>388.3</v>
      </c>
      <c r="I476" s="505">
        <f>ROUND(H476*1.2359,2)</f>
        <v>479.9</v>
      </c>
    </row>
    <row r="477" spans="1:9" x14ac:dyDescent="0.25">
      <c r="A477" s="185" t="s">
        <v>450</v>
      </c>
      <c r="B477" s="183">
        <v>1</v>
      </c>
      <c r="C477" s="184">
        <f t="shared" si="97"/>
        <v>182</v>
      </c>
      <c r="D477" s="180">
        <v>96</v>
      </c>
      <c r="E477" s="180">
        <v>86</v>
      </c>
      <c r="F477" s="181">
        <v>564.80999999999995</v>
      </c>
      <c r="G477" s="504">
        <f t="shared" si="98"/>
        <v>5.8834374999999994</v>
      </c>
      <c r="H477" s="505">
        <f t="shared" si="91"/>
        <v>1011.95</v>
      </c>
      <c r="I477" s="505">
        <f>ROUND(H477*1.2359,2)</f>
        <v>1250.67</v>
      </c>
    </row>
    <row r="478" spans="1:9" x14ac:dyDescent="0.25">
      <c r="A478" s="185" t="s">
        <v>447</v>
      </c>
      <c r="B478" s="183">
        <v>1</v>
      </c>
      <c r="C478" s="184">
        <f t="shared" si="97"/>
        <v>172</v>
      </c>
      <c r="D478" s="180">
        <v>112</v>
      </c>
      <c r="E478" s="180">
        <v>60</v>
      </c>
      <c r="F478" s="181">
        <v>609</v>
      </c>
      <c r="G478" s="504">
        <f t="shared" si="98"/>
        <v>5.4375</v>
      </c>
      <c r="H478" s="505">
        <f t="shared" si="91"/>
        <v>652.5</v>
      </c>
      <c r="I478" s="505">
        <f>ROUND(H478*1.2359,2)</f>
        <v>806.42</v>
      </c>
    </row>
    <row r="479" spans="1:9" x14ac:dyDescent="0.25">
      <c r="A479" s="185" t="s">
        <v>449</v>
      </c>
      <c r="B479" s="183">
        <v>1</v>
      </c>
      <c r="C479" s="184">
        <f t="shared" si="97"/>
        <v>228</v>
      </c>
      <c r="D479" s="180">
        <v>160</v>
      </c>
      <c r="E479" s="180">
        <v>68</v>
      </c>
      <c r="F479" s="181">
        <v>985</v>
      </c>
      <c r="G479" s="504">
        <f t="shared" si="98"/>
        <v>6.15625</v>
      </c>
      <c r="H479" s="505">
        <f t="shared" si="91"/>
        <v>837.25</v>
      </c>
      <c r="I479" s="505">
        <f>ROUND(H479*1.2359,2)</f>
        <v>1034.76</v>
      </c>
    </row>
    <row r="480" spans="1:9" ht="47.25" x14ac:dyDescent="0.25">
      <c r="A480" s="284" t="s">
        <v>103</v>
      </c>
      <c r="B480" s="173">
        <f>SUM(B481:B484)</f>
        <v>4</v>
      </c>
      <c r="C480" s="173"/>
      <c r="D480" s="173"/>
      <c r="E480" s="173">
        <f>SUM(E481:E484)</f>
        <v>196</v>
      </c>
      <c r="F480" s="173"/>
      <c r="G480" s="291"/>
      <c r="H480" s="291">
        <f>SUM(H481:H484)</f>
        <v>1697.5</v>
      </c>
      <c r="I480" s="291">
        <f>SUM(I481:I484)</f>
        <v>2097.9399999999996</v>
      </c>
    </row>
    <row r="481" spans="1:9" x14ac:dyDescent="0.25">
      <c r="A481" s="185" t="s">
        <v>22</v>
      </c>
      <c r="B481" s="183">
        <v>1</v>
      </c>
      <c r="C481" s="184">
        <f t="shared" si="97"/>
        <v>204</v>
      </c>
      <c r="D481" s="180">
        <v>160</v>
      </c>
      <c r="E481" s="180">
        <v>44</v>
      </c>
      <c r="F481" s="181">
        <v>692.86</v>
      </c>
      <c r="G481" s="504">
        <f t="shared" si="98"/>
        <v>4.3303750000000001</v>
      </c>
      <c r="H481" s="505">
        <f t="shared" si="91"/>
        <v>381.07</v>
      </c>
      <c r="I481" s="505">
        <f>ROUND(H481*1.2359,2)</f>
        <v>470.96</v>
      </c>
    </row>
    <row r="482" spans="1:9" x14ac:dyDescent="0.25">
      <c r="A482" s="185" t="s">
        <v>22</v>
      </c>
      <c r="B482" s="183">
        <v>1</v>
      </c>
      <c r="C482" s="184">
        <f t="shared" si="97"/>
        <v>204</v>
      </c>
      <c r="D482" s="180">
        <v>160</v>
      </c>
      <c r="E482" s="180">
        <v>44</v>
      </c>
      <c r="F482" s="181">
        <v>692.86</v>
      </c>
      <c r="G482" s="504">
        <f t="shared" si="98"/>
        <v>4.3303750000000001</v>
      </c>
      <c r="H482" s="505">
        <f t="shared" si="91"/>
        <v>381.07</v>
      </c>
      <c r="I482" s="505">
        <f>ROUND(H482*1.2359,2)</f>
        <v>470.96</v>
      </c>
    </row>
    <row r="483" spans="1:9" x14ac:dyDescent="0.25">
      <c r="A483" s="185" t="s">
        <v>22</v>
      </c>
      <c r="B483" s="183">
        <v>1</v>
      </c>
      <c r="C483" s="184">
        <f t="shared" si="97"/>
        <v>214</v>
      </c>
      <c r="D483" s="180">
        <v>160</v>
      </c>
      <c r="E483" s="180">
        <v>54</v>
      </c>
      <c r="F483" s="181">
        <v>692.86</v>
      </c>
      <c r="G483" s="504">
        <f t="shared" si="98"/>
        <v>4.3303750000000001</v>
      </c>
      <c r="H483" s="505">
        <f t="shared" si="91"/>
        <v>467.68</v>
      </c>
      <c r="I483" s="505">
        <f>ROUND(H483*1.2359,2)</f>
        <v>578.01</v>
      </c>
    </row>
    <row r="484" spans="1:9" x14ac:dyDescent="0.25">
      <c r="A484" s="185" t="s">
        <v>22</v>
      </c>
      <c r="B484" s="183">
        <v>1</v>
      </c>
      <c r="C484" s="184">
        <f t="shared" si="97"/>
        <v>182</v>
      </c>
      <c r="D484" s="180">
        <v>128</v>
      </c>
      <c r="E484" s="180">
        <v>54</v>
      </c>
      <c r="F484" s="181">
        <v>554.29</v>
      </c>
      <c r="G484" s="504">
        <f t="shared" si="98"/>
        <v>4.3303906249999997</v>
      </c>
      <c r="H484" s="505">
        <f t="shared" si="91"/>
        <v>467.68</v>
      </c>
      <c r="I484" s="505">
        <f>ROUND(H484*1.2359,2)</f>
        <v>578.01</v>
      </c>
    </row>
    <row r="485" spans="1:9" x14ac:dyDescent="0.25">
      <c r="A485" s="287" t="s">
        <v>481</v>
      </c>
      <c r="B485" s="286">
        <f>B486+B489+B508</f>
        <v>29</v>
      </c>
      <c r="C485" s="286"/>
      <c r="D485" s="286"/>
      <c r="E485" s="286">
        <f>E486+E489+E508</f>
        <v>727</v>
      </c>
      <c r="F485" s="286"/>
      <c r="G485" s="286"/>
      <c r="H485" s="286">
        <f>H486+H489+H508</f>
        <v>8968.7200000000012</v>
      </c>
      <c r="I485" s="286">
        <f>I486+I489+I508</f>
        <v>11084.480000000001</v>
      </c>
    </row>
    <row r="486" spans="1:9" ht="31.5" x14ac:dyDescent="0.25">
      <c r="A486" s="284" t="s">
        <v>16</v>
      </c>
      <c r="B486" s="291">
        <f>SUM(B487:B488)</f>
        <v>2</v>
      </c>
      <c r="C486" s="291"/>
      <c r="D486" s="291"/>
      <c r="E486" s="291">
        <f>SUM(E487:E488)</f>
        <v>85</v>
      </c>
      <c r="F486" s="291"/>
      <c r="G486" s="291"/>
      <c r="H486" s="291">
        <f>SUM(H487:H488)</f>
        <v>1675.42</v>
      </c>
      <c r="I486" s="291">
        <f>SUM(I487:I488)</f>
        <v>2070.65</v>
      </c>
    </row>
    <row r="487" spans="1:9" x14ac:dyDescent="0.25">
      <c r="A487" s="185" t="s">
        <v>445</v>
      </c>
      <c r="B487" s="183">
        <v>1</v>
      </c>
      <c r="C487" s="184">
        <f t="shared" ref="C487:C488" si="99">D487+E487</f>
        <v>74</v>
      </c>
      <c r="D487" s="180">
        <v>37</v>
      </c>
      <c r="E487" s="180">
        <v>37</v>
      </c>
      <c r="F487" s="181">
        <v>364.65</v>
      </c>
      <c r="G487" s="504">
        <f t="shared" ref="G487:G517" si="100">F487/D487</f>
        <v>9.8554054054054046</v>
      </c>
      <c r="H487" s="505">
        <f t="shared" si="91"/>
        <v>729.3</v>
      </c>
      <c r="I487" s="505">
        <f>ROUND(H487*1.2359,2)</f>
        <v>901.34</v>
      </c>
    </row>
    <row r="488" spans="1:9" x14ac:dyDescent="0.25">
      <c r="A488" s="185" t="s">
        <v>445</v>
      </c>
      <c r="B488" s="183">
        <v>1</v>
      </c>
      <c r="C488" s="184">
        <f t="shared" si="99"/>
        <v>96</v>
      </c>
      <c r="D488" s="180">
        <v>48</v>
      </c>
      <c r="E488" s="180">
        <v>48</v>
      </c>
      <c r="F488" s="181">
        <v>473.06</v>
      </c>
      <c r="G488" s="504">
        <f t="shared" si="100"/>
        <v>9.8554166666666667</v>
      </c>
      <c r="H488" s="505">
        <f t="shared" si="91"/>
        <v>946.12</v>
      </c>
      <c r="I488" s="505">
        <f>ROUND(H488*1.2359,2)</f>
        <v>1169.31</v>
      </c>
    </row>
    <row r="489" spans="1:9" ht="47.25" x14ac:dyDescent="0.25">
      <c r="A489" s="284" t="s">
        <v>17</v>
      </c>
      <c r="B489" s="173">
        <f>SUM(B490:B507)</f>
        <v>18</v>
      </c>
      <c r="C489" s="173"/>
      <c r="D489" s="173"/>
      <c r="E489" s="173">
        <f t="shared" ref="E489" si="101">SUM(E490:E507)</f>
        <v>474</v>
      </c>
      <c r="F489" s="173"/>
      <c r="G489" s="291"/>
      <c r="H489" s="291">
        <f>SUM(H490:H507)</f>
        <v>5858.9800000000005</v>
      </c>
      <c r="I489" s="291">
        <f>SUM(I490:I507)</f>
        <v>7241.1500000000005</v>
      </c>
    </row>
    <row r="490" spans="1:9" x14ac:dyDescent="0.25">
      <c r="A490" s="185" t="s">
        <v>451</v>
      </c>
      <c r="B490" s="183">
        <v>1</v>
      </c>
      <c r="C490" s="184">
        <f>D490+E490</f>
        <v>20</v>
      </c>
      <c r="D490" s="180">
        <v>16</v>
      </c>
      <c r="E490" s="180">
        <v>4</v>
      </c>
      <c r="F490" s="181">
        <v>83.14</v>
      </c>
      <c r="G490" s="504">
        <f t="shared" si="100"/>
        <v>5.19625</v>
      </c>
      <c r="H490" s="505">
        <f t="shared" si="91"/>
        <v>41.57</v>
      </c>
      <c r="I490" s="505">
        <f t="shared" ref="I490:I507" si="102">ROUND(H490*1.2359,2)</f>
        <v>51.38</v>
      </c>
    </row>
    <row r="491" spans="1:9" x14ac:dyDescent="0.25">
      <c r="A491" s="185" t="s">
        <v>451</v>
      </c>
      <c r="B491" s="183">
        <v>1</v>
      </c>
      <c r="C491" s="184">
        <f t="shared" ref="C491:C507" si="103">D491+E491</f>
        <v>182</v>
      </c>
      <c r="D491" s="180">
        <v>160</v>
      </c>
      <c r="E491" s="180">
        <v>22</v>
      </c>
      <c r="F491" s="181">
        <v>831.44</v>
      </c>
      <c r="G491" s="504">
        <f t="shared" si="100"/>
        <v>5.1965000000000003</v>
      </c>
      <c r="H491" s="505">
        <f t="shared" si="91"/>
        <v>228.65</v>
      </c>
      <c r="I491" s="505">
        <f t="shared" si="102"/>
        <v>282.58999999999997</v>
      </c>
    </row>
    <row r="492" spans="1:9" x14ac:dyDescent="0.25">
      <c r="A492" s="185" t="s">
        <v>449</v>
      </c>
      <c r="B492" s="183">
        <v>1</v>
      </c>
      <c r="C492" s="184">
        <f t="shared" si="103"/>
        <v>168</v>
      </c>
      <c r="D492" s="180">
        <v>160</v>
      </c>
      <c r="E492" s="180">
        <v>8</v>
      </c>
      <c r="F492" s="181">
        <v>941.34</v>
      </c>
      <c r="G492" s="504">
        <f t="shared" si="100"/>
        <v>5.883375</v>
      </c>
      <c r="H492" s="505">
        <f t="shared" si="91"/>
        <v>94.13</v>
      </c>
      <c r="I492" s="505">
        <f t="shared" si="102"/>
        <v>116.34</v>
      </c>
    </row>
    <row r="493" spans="1:9" x14ac:dyDescent="0.25">
      <c r="A493" s="185" t="s">
        <v>449</v>
      </c>
      <c r="B493" s="183">
        <v>1</v>
      </c>
      <c r="C493" s="184">
        <f t="shared" si="103"/>
        <v>184</v>
      </c>
      <c r="D493" s="180">
        <v>160</v>
      </c>
      <c r="E493" s="180">
        <v>24</v>
      </c>
      <c r="F493" s="181">
        <v>941.34</v>
      </c>
      <c r="G493" s="504">
        <f t="shared" si="100"/>
        <v>5.883375</v>
      </c>
      <c r="H493" s="505">
        <f t="shared" si="91"/>
        <v>282.39999999999998</v>
      </c>
      <c r="I493" s="505">
        <f t="shared" si="102"/>
        <v>349.02</v>
      </c>
    </row>
    <row r="494" spans="1:9" x14ac:dyDescent="0.25">
      <c r="A494" s="185" t="s">
        <v>449</v>
      </c>
      <c r="B494" s="183">
        <v>1</v>
      </c>
      <c r="C494" s="184">
        <f t="shared" si="103"/>
        <v>176</v>
      </c>
      <c r="D494" s="180">
        <v>160</v>
      </c>
      <c r="E494" s="180">
        <v>16</v>
      </c>
      <c r="F494" s="181">
        <v>941.34</v>
      </c>
      <c r="G494" s="504">
        <f t="shared" si="100"/>
        <v>5.883375</v>
      </c>
      <c r="H494" s="505">
        <f t="shared" si="91"/>
        <v>188.27</v>
      </c>
      <c r="I494" s="505">
        <f t="shared" si="102"/>
        <v>232.68</v>
      </c>
    </row>
    <row r="495" spans="1:9" x14ac:dyDescent="0.25">
      <c r="A495" s="185" t="s">
        <v>449</v>
      </c>
      <c r="B495" s="183">
        <v>1</v>
      </c>
      <c r="C495" s="184">
        <f t="shared" si="103"/>
        <v>176</v>
      </c>
      <c r="D495" s="180">
        <v>160</v>
      </c>
      <c r="E495" s="180">
        <v>16</v>
      </c>
      <c r="F495" s="181">
        <v>941.34</v>
      </c>
      <c r="G495" s="504">
        <f t="shared" si="100"/>
        <v>5.883375</v>
      </c>
      <c r="H495" s="505">
        <f t="shared" si="91"/>
        <v>188.27</v>
      </c>
      <c r="I495" s="505">
        <f t="shared" si="102"/>
        <v>232.68</v>
      </c>
    </row>
    <row r="496" spans="1:9" x14ac:dyDescent="0.25">
      <c r="A496" s="185" t="s">
        <v>449</v>
      </c>
      <c r="B496" s="183">
        <v>1</v>
      </c>
      <c r="C496" s="184">
        <f t="shared" si="103"/>
        <v>144</v>
      </c>
      <c r="D496" s="180">
        <v>120</v>
      </c>
      <c r="E496" s="180">
        <v>24</v>
      </c>
      <c r="F496" s="181">
        <v>706.01</v>
      </c>
      <c r="G496" s="504">
        <f t="shared" si="100"/>
        <v>5.8834166666666663</v>
      </c>
      <c r="H496" s="505">
        <f t="shared" si="91"/>
        <v>282.39999999999998</v>
      </c>
      <c r="I496" s="505">
        <f t="shared" si="102"/>
        <v>349.02</v>
      </c>
    </row>
    <row r="497" spans="1:9" x14ac:dyDescent="0.25">
      <c r="A497" s="185" t="s">
        <v>449</v>
      </c>
      <c r="B497" s="183">
        <v>1</v>
      </c>
      <c r="C497" s="184">
        <f t="shared" si="103"/>
        <v>196</v>
      </c>
      <c r="D497" s="180">
        <v>160</v>
      </c>
      <c r="E497" s="180">
        <v>36</v>
      </c>
      <c r="F497" s="181">
        <v>941.34</v>
      </c>
      <c r="G497" s="504">
        <f t="shared" si="100"/>
        <v>5.883375</v>
      </c>
      <c r="H497" s="505">
        <f t="shared" si="91"/>
        <v>423.6</v>
      </c>
      <c r="I497" s="505">
        <f t="shared" si="102"/>
        <v>523.53</v>
      </c>
    </row>
    <row r="498" spans="1:9" x14ac:dyDescent="0.25">
      <c r="A498" s="185" t="s">
        <v>449</v>
      </c>
      <c r="B498" s="183">
        <v>1</v>
      </c>
      <c r="C498" s="184">
        <f t="shared" si="103"/>
        <v>176</v>
      </c>
      <c r="D498" s="180">
        <v>160</v>
      </c>
      <c r="E498" s="180">
        <v>16</v>
      </c>
      <c r="F498" s="181">
        <v>941.34</v>
      </c>
      <c r="G498" s="504">
        <f t="shared" si="100"/>
        <v>5.883375</v>
      </c>
      <c r="H498" s="505">
        <f t="shared" si="91"/>
        <v>188.27</v>
      </c>
      <c r="I498" s="505">
        <f t="shared" si="102"/>
        <v>232.68</v>
      </c>
    </row>
    <row r="499" spans="1:9" x14ac:dyDescent="0.25">
      <c r="A499" s="185" t="s">
        <v>449</v>
      </c>
      <c r="B499" s="183">
        <v>1</v>
      </c>
      <c r="C499" s="184">
        <f t="shared" si="103"/>
        <v>144</v>
      </c>
      <c r="D499" s="180">
        <v>120</v>
      </c>
      <c r="E499" s="180">
        <v>24</v>
      </c>
      <c r="F499" s="181">
        <v>706.01</v>
      </c>
      <c r="G499" s="504">
        <f t="shared" si="100"/>
        <v>5.8834166666666663</v>
      </c>
      <c r="H499" s="505">
        <f t="shared" si="91"/>
        <v>282.39999999999998</v>
      </c>
      <c r="I499" s="505">
        <f t="shared" si="102"/>
        <v>349.02</v>
      </c>
    </row>
    <row r="500" spans="1:9" x14ac:dyDescent="0.25">
      <c r="A500" s="185" t="s">
        <v>449</v>
      </c>
      <c r="B500" s="183">
        <v>1</v>
      </c>
      <c r="C500" s="184">
        <f t="shared" si="103"/>
        <v>168</v>
      </c>
      <c r="D500" s="180">
        <v>160</v>
      </c>
      <c r="E500" s="180">
        <v>8</v>
      </c>
      <c r="F500" s="181">
        <v>941.34</v>
      </c>
      <c r="G500" s="504">
        <f t="shared" si="100"/>
        <v>5.883375</v>
      </c>
      <c r="H500" s="505">
        <f t="shared" si="91"/>
        <v>94.13</v>
      </c>
      <c r="I500" s="505">
        <f t="shared" si="102"/>
        <v>116.34</v>
      </c>
    </row>
    <row r="501" spans="1:9" x14ac:dyDescent="0.25">
      <c r="A501" s="185" t="s">
        <v>449</v>
      </c>
      <c r="B501" s="183">
        <v>1</v>
      </c>
      <c r="C501" s="184">
        <f t="shared" si="103"/>
        <v>168</v>
      </c>
      <c r="D501" s="180">
        <v>160</v>
      </c>
      <c r="E501" s="180">
        <v>8</v>
      </c>
      <c r="F501" s="181">
        <v>941.34</v>
      </c>
      <c r="G501" s="504">
        <f t="shared" si="100"/>
        <v>5.883375</v>
      </c>
      <c r="H501" s="505">
        <f t="shared" si="91"/>
        <v>94.13</v>
      </c>
      <c r="I501" s="505">
        <f t="shared" si="102"/>
        <v>116.34</v>
      </c>
    </row>
    <row r="502" spans="1:9" x14ac:dyDescent="0.25">
      <c r="A502" s="185" t="s">
        <v>451</v>
      </c>
      <c r="B502" s="183">
        <v>1</v>
      </c>
      <c r="C502" s="184">
        <f t="shared" si="103"/>
        <v>168</v>
      </c>
      <c r="D502" s="180">
        <v>160</v>
      </c>
      <c r="E502" s="180">
        <v>8</v>
      </c>
      <c r="F502" s="181">
        <v>941.34</v>
      </c>
      <c r="G502" s="504">
        <f t="shared" si="100"/>
        <v>5.883375</v>
      </c>
      <c r="H502" s="505">
        <f t="shared" si="91"/>
        <v>94.13</v>
      </c>
      <c r="I502" s="505">
        <f t="shared" si="102"/>
        <v>116.34</v>
      </c>
    </row>
    <row r="503" spans="1:9" x14ac:dyDescent="0.25">
      <c r="A503" s="185" t="s">
        <v>449</v>
      </c>
      <c r="B503" s="183">
        <v>1</v>
      </c>
      <c r="C503" s="184">
        <f t="shared" si="103"/>
        <v>196</v>
      </c>
      <c r="D503" s="180">
        <v>160</v>
      </c>
      <c r="E503" s="180">
        <v>36</v>
      </c>
      <c r="F503" s="181">
        <v>1076.3499999999999</v>
      </c>
      <c r="G503" s="504">
        <f t="shared" si="100"/>
        <v>6.7271874999999994</v>
      </c>
      <c r="H503" s="505">
        <f t="shared" si="91"/>
        <v>484.36</v>
      </c>
      <c r="I503" s="505">
        <f t="shared" si="102"/>
        <v>598.62</v>
      </c>
    </row>
    <row r="504" spans="1:9" x14ac:dyDescent="0.25">
      <c r="A504" s="185" t="s">
        <v>449</v>
      </c>
      <c r="B504" s="183">
        <v>1</v>
      </c>
      <c r="C504" s="184">
        <f t="shared" si="103"/>
        <v>264</v>
      </c>
      <c r="D504" s="180">
        <v>160</v>
      </c>
      <c r="E504" s="180">
        <v>104</v>
      </c>
      <c r="F504" s="181">
        <v>1076.3499999999999</v>
      </c>
      <c r="G504" s="504">
        <f t="shared" si="100"/>
        <v>6.7271874999999994</v>
      </c>
      <c r="H504" s="505">
        <f t="shared" si="91"/>
        <v>1399.26</v>
      </c>
      <c r="I504" s="505">
        <f t="shared" si="102"/>
        <v>1729.35</v>
      </c>
    </row>
    <row r="505" spans="1:9" x14ac:dyDescent="0.25">
      <c r="A505" s="185" t="s">
        <v>449</v>
      </c>
      <c r="B505" s="183">
        <v>1</v>
      </c>
      <c r="C505" s="184">
        <f t="shared" si="103"/>
        <v>208</v>
      </c>
      <c r="D505" s="180">
        <v>160</v>
      </c>
      <c r="E505" s="180">
        <v>48</v>
      </c>
      <c r="F505" s="181">
        <v>1076.3499999999999</v>
      </c>
      <c r="G505" s="504">
        <f t="shared" si="100"/>
        <v>6.7271874999999994</v>
      </c>
      <c r="H505" s="505">
        <f t="shared" si="91"/>
        <v>645.80999999999995</v>
      </c>
      <c r="I505" s="505">
        <f t="shared" si="102"/>
        <v>798.16</v>
      </c>
    </row>
    <row r="506" spans="1:9" x14ac:dyDescent="0.25">
      <c r="A506" s="185" t="s">
        <v>482</v>
      </c>
      <c r="B506" s="183">
        <v>1</v>
      </c>
      <c r="C506" s="184">
        <f t="shared" si="103"/>
        <v>184</v>
      </c>
      <c r="D506" s="180">
        <v>160</v>
      </c>
      <c r="E506" s="180">
        <v>24</v>
      </c>
      <c r="F506" s="181">
        <v>941.34</v>
      </c>
      <c r="G506" s="504">
        <f t="shared" si="100"/>
        <v>5.883375</v>
      </c>
      <c r="H506" s="505">
        <f t="shared" si="91"/>
        <v>282.39999999999998</v>
      </c>
      <c r="I506" s="505">
        <f t="shared" si="102"/>
        <v>349.02</v>
      </c>
    </row>
    <row r="507" spans="1:9" x14ac:dyDescent="0.25">
      <c r="A507" s="185" t="s">
        <v>449</v>
      </c>
      <c r="B507" s="183">
        <v>1</v>
      </c>
      <c r="C507" s="184">
        <f t="shared" si="103"/>
        <v>208</v>
      </c>
      <c r="D507" s="180">
        <v>160</v>
      </c>
      <c r="E507" s="180">
        <v>48</v>
      </c>
      <c r="F507" s="181">
        <v>941.34</v>
      </c>
      <c r="G507" s="504">
        <f t="shared" si="100"/>
        <v>5.883375</v>
      </c>
      <c r="H507" s="505">
        <f t="shared" si="91"/>
        <v>564.79999999999995</v>
      </c>
      <c r="I507" s="505">
        <f t="shared" si="102"/>
        <v>698.04</v>
      </c>
    </row>
    <row r="508" spans="1:9" ht="47.25" x14ac:dyDescent="0.25">
      <c r="A508" s="284" t="s">
        <v>103</v>
      </c>
      <c r="B508" s="173">
        <f>SUM(B509:B517)</f>
        <v>9</v>
      </c>
      <c r="C508" s="173"/>
      <c r="D508" s="173"/>
      <c r="E508" s="173">
        <f>SUM(E509:E517)</f>
        <v>168</v>
      </c>
      <c r="F508" s="173"/>
      <c r="G508" s="291"/>
      <c r="H508" s="291">
        <f>SUM(H509:H517)</f>
        <v>1434.3200000000002</v>
      </c>
      <c r="I508" s="291">
        <f>SUM(I509:I517)</f>
        <v>1772.68</v>
      </c>
    </row>
    <row r="509" spans="1:9" x14ac:dyDescent="0.25">
      <c r="A509" s="185" t="s">
        <v>22</v>
      </c>
      <c r="B509" s="183">
        <v>1</v>
      </c>
      <c r="C509" s="184">
        <f>D509+E509</f>
        <v>184</v>
      </c>
      <c r="D509" s="180">
        <v>160</v>
      </c>
      <c r="E509" s="180">
        <v>24</v>
      </c>
      <c r="F509" s="181">
        <v>692.86</v>
      </c>
      <c r="G509" s="504">
        <f t="shared" si="100"/>
        <v>4.3303750000000001</v>
      </c>
      <c r="H509" s="505">
        <f t="shared" si="91"/>
        <v>207.86</v>
      </c>
      <c r="I509" s="505">
        <f t="shared" ref="I509:I517" si="104">ROUND(H509*1.2359,2)</f>
        <v>256.89</v>
      </c>
    </row>
    <row r="510" spans="1:9" s="161" customFormat="1" x14ac:dyDescent="0.25">
      <c r="A510" s="186" t="s">
        <v>22</v>
      </c>
      <c r="B510" s="175">
        <v>1</v>
      </c>
      <c r="C510" s="176">
        <f t="shared" ref="C510:C516" si="105">D510+E510</f>
        <v>88</v>
      </c>
      <c r="D510" s="177">
        <v>80</v>
      </c>
      <c r="E510" s="177">
        <v>8</v>
      </c>
      <c r="F510" s="178">
        <v>346.43</v>
      </c>
      <c r="G510" s="504">
        <f t="shared" si="100"/>
        <v>4.3303750000000001</v>
      </c>
      <c r="H510" s="506">
        <f t="shared" si="91"/>
        <v>69.290000000000006</v>
      </c>
      <c r="I510" s="506">
        <f t="shared" si="104"/>
        <v>85.64</v>
      </c>
    </row>
    <row r="511" spans="1:9" s="161" customFormat="1" x14ac:dyDescent="0.25">
      <c r="A511" s="186" t="s">
        <v>22</v>
      </c>
      <c r="B511" s="175">
        <v>1</v>
      </c>
      <c r="C511" s="176">
        <f t="shared" si="105"/>
        <v>80</v>
      </c>
      <c r="D511" s="177">
        <v>64</v>
      </c>
      <c r="E511" s="177">
        <v>16</v>
      </c>
      <c r="F511" s="178">
        <v>277.14999999999998</v>
      </c>
      <c r="G511" s="504">
        <f t="shared" si="100"/>
        <v>4.3304687499999996</v>
      </c>
      <c r="H511" s="506">
        <f t="shared" si="91"/>
        <v>138.58000000000001</v>
      </c>
      <c r="I511" s="506">
        <f t="shared" si="104"/>
        <v>171.27</v>
      </c>
    </row>
    <row r="512" spans="1:9" s="161" customFormat="1" x14ac:dyDescent="0.25">
      <c r="A512" s="186" t="s">
        <v>22</v>
      </c>
      <c r="B512" s="175">
        <v>1</v>
      </c>
      <c r="C512" s="176">
        <f t="shared" si="105"/>
        <v>172</v>
      </c>
      <c r="D512" s="177">
        <v>160</v>
      </c>
      <c r="E512" s="177">
        <v>12</v>
      </c>
      <c r="F512" s="178">
        <v>692.86</v>
      </c>
      <c r="G512" s="504">
        <f t="shared" si="100"/>
        <v>4.3303750000000001</v>
      </c>
      <c r="H512" s="506">
        <f t="shared" si="91"/>
        <v>103.93</v>
      </c>
      <c r="I512" s="506">
        <f t="shared" si="104"/>
        <v>128.44999999999999</v>
      </c>
    </row>
    <row r="513" spans="1:9" s="161" customFormat="1" x14ac:dyDescent="0.25">
      <c r="A513" s="186" t="s">
        <v>22</v>
      </c>
      <c r="B513" s="175">
        <v>1</v>
      </c>
      <c r="C513" s="176">
        <f t="shared" si="105"/>
        <v>132</v>
      </c>
      <c r="D513" s="177">
        <v>120</v>
      </c>
      <c r="E513" s="177">
        <v>12</v>
      </c>
      <c r="F513" s="178">
        <v>519.65</v>
      </c>
      <c r="G513" s="504">
        <f t="shared" si="100"/>
        <v>4.3304166666666664</v>
      </c>
      <c r="H513" s="506">
        <f t="shared" si="91"/>
        <v>103.93</v>
      </c>
      <c r="I513" s="506">
        <f t="shared" si="104"/>
        <v>128.44999999999999</v>
      </c>
    </row>
    <row r="514" spans="1:9" x14ac:dyDescent="0.25">
      <c r="A514" s="185" t="s">
        <v>22</v>
      </c>
      <c r="B514" s="183">
        <v>1</v>
      </c>
      <c r="C514" s="184">
        <f t="shared" si="105"/>
        <v>208</v>
      </c>
      <c r="D514" s="180">
        <v>160</v>
      </c>
      <c r="E514" s="180">
        <v>48</v>
      </c>
      <c r="F514" s="181">
        <v>692.86</v>
      </c>
      <c r="G514" s="504">
        <f t="shared" si="100"/>
        <v>4.3303750000000001</v>
      </c>
      <c r="H514" s="505">
        <f t="shared" si="91"/>
        <v>415.72</v>
      </c>
      <c r="I514" s="505">
        <f t="shared" si="104"/>
        <v>513.79</v>
      </c>
    </row>
    <row r="515" spans="1:9" x14ac:dyDescent="0.25">
      <c r="A515" s="185" t="s">
        <v>22</v>
      </c>
      <c r="B515" s="183">
        <v>1</v>
      </c>
      <c r="C515" s="184">
        <f t="shared" si="105"/>
        <v>135</v>
      </c>
      <c r="D515" s="180">
        <v>128</v>
      </c>
      <c r="E515" s="180">
        <v>7</v>
      </c>
      <c r="F515" s="181">
        <v>554.29</v>
      </c>
      <c r="G515" s="504">
        <f t="shared" si="100"/>
        <v>4.3303906249999997</v>
      </c>
      <c r="H515" s="505">
        <f t="shared" si="91"/>
        <v>60.63</v>
      </c>
      <c r="I515" s="505">
        <f t="shared" si="104"/>
        <v>74.930000000000007</v>
      </c>
    </row>
    <row r="516" spans="1:9" x14ac:dyDescent="0.25">
      <c r="A516" s="185" t="s">
        <v>22</v>
      </c>
      <c r="B516" s="183">
        <v>1</v>
      </c>
      <c r="C516" s="184">
        <f t="shared" si="105"/>
        <v>56</v>
      </c>
      <c r="D516" s="180">
        <v>40</v>
      </c>
      <c r="E516" s="180">
        <v>16</v>
      </c>
      <c r="F516" s="181">
        <v>125</v>
      </c>
      <c r="G516" s="504">
        <f t="shared" si="100"/>
        <v>3.125</v>
      </c>
      <c r="H516" s="505">
        <f t="shared" si="91"/>
        <v>100</v>
      </c>
      <c r="I516" s="505">
        <f t="shared" si="104"/>
        <v>123.59</v>
      </c>
    </row>
    <row r="517" spans="1:9" x14ac:dyDescent="0.25">
      <c r="A517" s="185" t="s">
        <v>22</v>
      </c>
      <c r="B517" s="183">
        <v>1</v>
      </c>
      <c r="C517" s="184">
        <f>D517+E517</f>
        <v>185</v>
      </c>
      <c r="D517" s="180">
        <v>160</v>
      </c>
      <c r="E517" s="180">
        <v>25</v>
      </c>
      <c r="F517" s="181">
        <v>750</v>
      </c>
      <c r="G517" s="504">
        <f t="shared" si="100"/>
        <v>4.6875</v>
      </c>
      <c r="H517" s="505">
        <f>ROUND(E517*G517*2,2)</f>
        <v>234.38</v>
      </c>
      <c r="I517" s="505">
        <f t="shared" si="104"/>
        <v>289.67</v>
      </c>
    </row>
    <row r="518" spans="1:9" x14ac:dyDescent="0.25">
      <c r="A518" s="289" t="s">
        <v>483</v>
      </c>
      <c r="B518" s="286">
        <f t="shared" ref="B518" si="106">B519+B531</f>
        <v>15</v>
      </c>
      <c r="C518" s="286"/>
      <c r="D518" s="286"/>
      <c r="E518" s="286">
        <f>E519+E531</f>
        <v>288</v>
      </c>
      <c r="F518" s="286"/>
      <c r="G518" s="286"/>
      <c r="H518" s="286">
        <f>H519+H531</f>
        <v>3126.6200000000003</v>
      </c>
      <c r="I518" s="286">
        <f>I519+I531</f>
        <v>3864.1799999999994</v>
      </c>
    </row>
    <row r="519" spans="1:9" ht="47.25" x14ac:dyDescent="0.25">
      <c r="A519" s="292" t="s">
        <v>17</v>
      </c>
      <c r="B519" s="291">
        <f>SUM(B520:B530)</f>
        <v>11</v>
      </c>
      <c r="C519" s="291"/>
      <c r="D519" s="291"/>
      <c r="E519" s="291">
        <f t="shared" ref="E519:I519" si="107">SUM(E520:E530)</f>
        <v>208</v>
      </c>
      <c r="F519" s="291"/>
      <c r="G519" s="291"/>
      <c r="H519" s="291">
        <f>SUM(H520:H530)</f>
        <v>2433.7600000000002</v>
      </c>
      <c r="I519" s="291">
        <f t="shared" si="107"/>
        <v>3007.8699999999994</v>
      </c>
    </row>
    <row r="520" spans="1:9" x14ac:dyDescent="0.25">
      <c r="A520" s="185" t="s">
        <v>451</v>
      </c>
      <c r="B520" s="183">
        <v>1</v>
      </c>
      <c r="C520" s="184">
        <f t="shared" ref="C520:C543" si="108">D520+E520</f>
        <v>170</v>
      </c>
      <c r="D520" s="180">
        <v>160</v>
      </c>
      <c r="E520" s="180">
        <v>10</v>
      </c>
      <c r="F520" s="181">
        <v>831.44</v>
      </c>
      <c r="G520" s="504">
        <f t="shared" ref="G520:G535" si="109">F520/D520</f>
        <v>5.1965000000000003</v>
      </c>
      <c r="H520" s="505">
        <f t="shared" si="91"/>
        <v>103.93</v>
      </c>
      <c r="I520" s="505">
        <f t="shared" ref="I520:I530" si="110">ROUND(H520*1.2359,2)</f>
        <v>128.44999999999999</v>
      </c>
    </row>
    <row r="521" spans="1:9" x14ac:dyDescent="0.25">
      <c r="A521" s="185" t="s">
        <v>450</v>
      </c>
      <c r="B521" s="183">
        <v>1</v>
      </c>
      <c r="C521" s="184">
        <f t="shared" si="108"/>
        <v>88</v>
      </c>
      <c r="D521" s="180">
        <v>72</v>
      </c>
      <c r="E521" s="180">
        <v>16</v>
      </c>
      <c r="F521" s="181">
        <v>423.6</v>
      </c>
      <c r="G521" s="504">
        <f t="shared" si="109"/>
        <v>5.8833333333333337</v>
      </c>
      <c r="H521" s="505">
        <f t="shared" si="91"/>
        <v>188.27</v>
      </c>
      <c r="I521" s="505">
        <f t="shared" si="110"/>
        <v>232.68</v>
      </c>
    </row>
    <row r="522" spans="1:9" x14ac:dyDescent="0.25">
      <c r="A522" s="185" t="s">
        <v>450</v>
      </c>
      <c r="B522" s="183">
        <v>1</v>
      </c>
      <c r="C522" s="184">
        <f t="shared" si="108"/>
        <v>200</v>
      </c>
      <c r="D522" s="180">
        <v>160</v>
      </c>
      <c r="E522" s="180">
        <v>40</v>
      </c>
      <c r="F522" s="181">
        <v>941.34</v>
      </c>
      <c r="G522" s="504">
        <f t="shared" si="109"/>
        <v>5.883375</v>
      </c>
      <c r="H522" s="505">
        <f t="shared" si="91"/>
        <v>470.67</v>
      </c>
      <c r="I522" s="505">
        <f t="shared" si="110"/>
        <v>581.70000000000005</v>
      </c>
    </row>
    <row r="523" spans="1:9" x14ac:dyDescent="0.25">
      <c r="A523" s="185" t="s">
        <v>450</v>
      </c>
      <c r="B523" s="183">
        <v>1</v>
      </c>
      <c r="C523" s="184">
        <f t="shared" si="108"/>
        <v>96</v>
      </c>
      <c r="D523" s="180">
        <v>80</v>
      </c>
      <c r="E523" s="180">
        <v>16</v>
      </c>
      <c r="F523" s="181">
        <v>470.67</v>
      </c>
      <c r="G523" s="504">
        <f t="shared" si="109"/>
        <v>5.883375</v>
      </c>
      <c r="H523" s="505">
        <f t="shared" si="91"/>
        <v>188.27</v>
      </c>
      <c r="I523" s="505">
        <f t="shared" si="110"/>
        <v>232.68</v>
      </c>
    </row>
    <row r="524" spans="1:9" x14ac:dyDescent="0.25">
      <c r="A524" s="185" t="s">
        <v>450</v>
      </c>
      <c r="B524" s="183">
        <v>1</v>
      </c>
      <c r="C524" s="184">
        <f t="shared" si="108"/>
        <v>202</v>
      </c>
      <c r="D524" s="180">
        <v>160</v>
      </c>
      <c r="E524" s="180">
        <v>42</v>
      </c>
      <c r="F524" s="181">
        <v>941.34</v>
      </c>
      <c r="G524" s="504">
        <f t="shared" si="109"/>
        <v>5.883375</v>
      </c>
      <c r="H524" s="505">
        <f t="shared" si="91"/>
        <v>494.2</v>
      </c>
      <c r="I524" s="505">
        <f t="shared" si="110"/>
        <v>610.78</v>
      </c>
    </row>
    <row r="525" spans="1:9" x14ac:dyDescent="0.25">
      <c r="A525" s="185" t="s">
        <v>450</v>
      </c>
      <c r="B525" s="183">
        <v>1</v>
      </c>
      <c r="C525" s="184">
        <f t="shared" si="108"/>
        <v>77</v>
      </c>
      <c r="D525" s="180">
        <v>72</v>
      </c>
      <c r="E525" s="180">
        <v>5</v>
      </c>
      <c r="F525" s="181">
        <v>423.6</v>
      </c>
      <c r="G525" s="504">
        <f t="shared" si="109"/>
        <v>5.8833333333333337</v>
      </c>
      <c r="H525" s="505">
        <f t="shared" si="91"/>
        <v>58.83</v>
      </c>
      <c r="I525" s="505">
        <f t="shared" si="110"/>
        <v>72.709999999999994</v>
      </c>
    </row>
    <row r="526" spans="1:9" x14ac:dyDescent="0.25">
      <c r="A526" s="185" t="s">
        <v>450</v>
      </c>
      <c r="B526" s="183">
        <v>1</v>
      </c>
      <c r="C526" s="184">
        <f t="shared" si="108"/>
        <v>96</v>
      </c>
      <c r="D526" s="180">
        <v>80</v>
      </c>
      <c r="E526" s="180">
        <v>16</v>
      </c>
      <c r="F526" s="181">
        <v>470.67</v>
      </c>
      <c r="G526" s="504">
        <f t="shared" si="109"/>
        <v>5.883375</v>
      </c>
      <c r="H526" s="505">
        <f t="shared" si="91"/>
        <v>188.27</v>
      </c>
      <c r="I526" s="505">
        <f t="shared" si="110"/>
        <v>232.68</v>
      </c>
    </row>
    <row r="527" spans="1:9" x14ac:dyDescent="0.25">
      <c r="A527" s="185" t="s">
        <v>450</v>
      </c>
      <c r="B527" s="183">
        <v>1</v>
      </c>
      <c r="C527" s="184">
        <f t="shared" si="108"/>
        <v>55</v>
      </c>
      <c r="D527" s="180">
        <v>40</v>
      </c>
      <c r="E527" s="180">
        <v>15</v>
      </c>
      <c r="F527" s="181">
        <v>235.34</v>
      </c>
      <c r="G527" s="504">
        <f t="shared" si="109"/>
        <v>5.8834999999999997</v>
      </c>
      <c r="H527" s="505">
        <f t="shared" si="91"/>
        <v>176.51</v>
      </c>
      <c r="I527" s="505">
        <f t="shared" si="110"/>
        <v>218.15</v>
      </c>
    </row>
    <row r="528" spans="1:9" x14ac:dyDescent="0.25">
      <c r="A528" s="185" t="s">
        <v>450</v>
      </c>
      <c r="B528" s="183">
        <v>1</v>
      </c>
      <c r="C528" s="184">
        <f t="shared" si="108"/>
        <v>176</v>
      </c>
      <c r="D528" s="180">
        <v>160</v>
      </c>
      <c r="E528" s="180">
        <v>16</v>
      </c>
      <c r="F528" s="181">
        <v>941.34</v>
      </c>
      <c r="G528" s="504">
        <f t="shared" si="109"/>
        <v>5.883375</v>
      </c>
      <c r="H528" s="505">
        <f t="shared" si="91"/>
        <v>188.27</v>
      </c>
      <c r="I528" s="505">
        <f t="shared" si="110"/>
        <v>232.68</v>
      </c>
    </row>
    <row r="529" spans="1:9" x14ac:dyDescent="0.25">
      <c r="A529" s="185" t="s">
        <v>450</v>
      </c>
      <c r="B529" s="183">
        <v>1</v>
      </c>
      <c r="C529" s="184">
        <f t="shared" si="108"/>
        <v>136</v>
      </c>
      <c r="D529" s="180">
        <v>120</v>
      </c>
      <c r="E529" s="180">
        <v>16</v>
      </c>
      <c r="F529" s="181">
        <v>706.01</v>
      </c>
      <c r="G529" s="504">
        <f t="shared" si="109"/>
        <v>5.8834166666666663</v>
      </c>
      <c r="H529" s="505">
        <f t="shared" si="91"/>
        <v>188.27</v>
      </c>
      <c r="I529" s="505">
        <f t="shared" si="110"/>
        <v>232.68</v>
      </c>
    </row>
    <row r="530" spans="1:9" x14ac:dyDescent="0.25">
      <c r="A530" s="185" t="s">
        <v>450</v>
      </c>
      <c r="B530" s="183">
        <v>1</v>
      </c>
      <c r="C530" s="184">
        <f t="shared" si="108"/>
        <v>96</v>
      </c>
      <c r="D530" s="180">
        <v>80</v>
      </c>
      <c r="E530" s="180">
        <v>16</v>
      </c>
      <c r="F530" s="181">
        <v>470.67</v>
      </c>
      <c r="G530" s="504">
        <f t="shared" si="109"/>
        <v>5.883375</v>
      </c>
      <c r="H530" s="505">
        <f t="shared" si="91"/>
        <v>188.27</v>
      </c>
      <c r="I530" s="505">
        <f t="shared" si="110"/>
        <v>232.68</v>
      </c>
    </row>
    <row r="531" spans="1:9" ht="47.25" x14ac:dyDescent="0.25">
      <c r="A531" s="284" t="s">
        <v>103</v>
      </c>
      <c r="B531" s="173">
        <f>SUM(B532:B535)</f>
        <v>4</v>
      </c>
      <c r="C531" s="173"/>
      <c r="D531" s="173"/>
      <c r="E531" s="173">
        <f t="shared" ref="E531:I531" si="111">SUM(E532:E535)</f>
        <v>80</v>
      </c>
      <c r="F531" s="173"/>
      <c r="G531" s="291"/>
      <c r="H531" s="291">
        <f>SUM(H532:H535)</f>
        <v>692.86</v>
      </c>
      <c r="I531" s="291">
        <f t="shared" si="111"/>
        <v>856.31</v>
      </c>
    </row>
    <row r="532" spans="1:9" x14ac:dyDescent="0.25">
      <c r="A532" s="185" t="s">
        <v>22</v>
      </c>
      <c r="B532" s="183">
        <v>1</v>
      </c>
      <c r="C532" s="184">
        <f t="shared" si="108"/>
        <v>96</v>
      </c>
      <c r="D532" s="180">
        <v>80</v>
      </c>
      <c r="E532" s="180">
        <v>16</v>
      </c>
      <c r="F532" s="181">
        <v>346.43</v>
      </c>
      <c r="G532" s="504">
        <f t="shared" si="109"/>
        <v>4.3303750000000001</v>
      </c>
      <c r="H532" s="505">
        <f t="shared" si="91"/>
        <v>138.57</v>
      </c>
      <c r="I532" s="505">
        <f>ROUND(H532*1.2359,2)</f>
        <v>171.26</v>
      </c>
    </row>
    <row r="533" spans="1:9" x14ac:dyDescent="0.25">
      <c r="A533" s="185" t="s">
        <v>22</v>
      </c>
      <c r="B533" s="183">
        <v>1</v>
      </c>
      <c r="C533" s="184">
        <f t="shared" si="108"/>
        <v>192</v>
      </c>
      <c r="D533" s="180">
        <v>160</v>
      </c>
      <c r="E533" s="180">
        <v>32</v>
      </c>
      <c r="F533" s="181">
        <v>692.86</v>
      </c>
      <c r="G533" s="504">
        <f t="shared" si="109"/>
        <v>4.3303750000000001</v>
      </c>
      <c r="H533" s="505">
        <f t="shared" si="91"/>
        <v>277.14</v>
      </c>
      <c r="I533" s="505">
        <f>ROUND(H533*1.2359,2)</f>
        <v>342.52</v>
      </c>
    </row>
    <row r="534" spans="1:9" x14ac:dyDescent="0.25">
      <c r="A534" s="185" t="s">
        <v>22</v>
      </c>
      <c r="B534" s="183">
        <v>1</v>
      </c>
      <c r="C534" s="184">
        <f t="shared" si="108"/>
        <v>48</v>
      </c>
      <c r="D534" s="180">
        <v>40</v>
      </c>
      <c r="E534" s="180">
        <v>8</v>
      </c>
      <c r="F534" s="181">
        <v>173.22</v>
      </c>
      <c r="G534" s="504">
        <f t="shared" si="109"/>
        <v>4.3304999999999998</v>
      </c>
      <c r="H534" s="505">
        <f t="shared" si="91"/>
        <v>69.290000000000006</v>
      </c>
      <c r="I534" s="505">
        <f>ROUND(H534*1.2359,2)</f>
        <v>85.64</v>
      </c>
    </row>
    <row r="535" spans="1:9" x14ac:dyDescent="0.25">
      <c r="A535" s="185" t="s">
        <v>22</v>
      </c>
      <c r="B535" s="183">
        <v>1</v>
      </c>
      <c r="C535" s="184">
        <f t="shared" si="108"/>
        <v>184</v>
      </c>
      <c r="D535" s="180">
        <v>160</v>
      </c>
      <c r="E535" s="180">
        <v>24</v>
      </c>
      <c r="F535" s="181">
        <v>692.86</v>
      </c>
      <c r="G535" s="504">
        <f t="shared" si="109"/>
        <v>4.3303750000000001</v>
      </c>
      <c r="H535" s="505">
        <f t="shared" si="91"/>
        <v>207.86</v>
      </c>
      <c r="I535" s="505">
        <f>ROUND(H535*1.2359,2)</f>
        <v>256.89</v>
      </c>
    </row>
    <row r="536" spans="1:9" x14ac:dyDescent="0.25">
      <c r="A536" s="289" t="s">
        <v>484</v>
      </c>
      <c r="B536" s="286">
        <f>+B537+B541</f>
        <v>5</v>
      </c>
      <c r="C536" s="286"/>
      <c r="D536" s="286"/>
      <c r="E536" s="286">
        <f t="shared" ref="E536:I536" si="112">+E537+E541</f>
        <v>91</v>
      </c>
      <c r="F536" s="286"/>
      <c r="G536" s="286"/>
      <c r="H536" s="286">
        <f>+H537+H541</f>
        <v>883.46</v>
      </c>
      <c r="I536" s="286">
        <f t="shared" si="112"/>
        <v>1091.8699999999999</v>
      </c>
    </row>
    <row r="537" spans="1:9" ht="47.25" x14ac:dyDescent="0.25">
      <c r="A537" s="292" t="s">
        <v>17</v>
      </c>
      <c r="B537" s="291">
        <f>SUM(B538:B540)</f>
        <v>3</v>
      </c>
      <c r="C537" s="291"/>
      <c r="D537" s="291"/>
      <c r="E537" s="291">
        <f>SUM(E538:E540)</f>
        <v>36</v>
      </c>
      <c r="F537" s="291"/>
      <c r="G537" s="291"/>
      <c r="H537" s="291">
        <f>SUM(H538:H540)</f>
        <v>407.11999999999995</v>
      </c>
      <c r="I537" s="291">
        <f>SUM(I538:I540)</f>
        <v>503.15999999999997</v>
      </c>
    </row>
    <row r="538" spans="1:9" x14ac:dyDescent="0.25">
      <c r="A538" s="185" t="s">
        <v>451</v>
      </c>
      <c r="B538" s="183">
        <v>1</v>
      </c>
      <c r="C538" s="184">
        <f t="shared" si="108"/>
        <v>172</v>
      </c>
      <c r="D538" s="180">
        <v>160</v>
      </c>
      <c r="E538" s="180">
        <v>12</v>
      </c>
      <c r="F538" s="181">
        <v>831.44</v>
      </c>
      <c r="G538" s="504">
        <f t="shared" ref="G538:G543" si="113">F538/D538</f>
        <v>5.1965000000000003</v>
      </c>
      <c r="H538" s="505">
        <f t="shared" si="91"/>
        <v>124.72</v>
      </c>
      <c r="I538" s="505">
        <f>ROUND(H538*1.2359,2)</f>
        <v>154.13999999999999</v>
      </c>
    </row>
    <row r="539" spans="1:9" x14ac:dyDescent="0.25">
      <c r="A539" s="185" t="s">
        <v>450</v>
      </c>
      <c r="B539" s="183">
        <v>1</v>
      </c>
      <c r="C539" s="184">
        <f t="shared" si="108"/>
        <v>172</v>
      </c>
      <c r="D539" s="180">
        <v>160</v>
      </c>
      <c r="E539" s="180">
        <v>12</v>
      </c>
      <c r="F539" s="181">
        <v>941.34</v>
      </c>
      <c r="G539" s="504">
        <f t="shared" si="113"/>
        <v>5.883375</v>
      </c>
      <c r="H539" s="505">
        <f t="shared" si="91"/>
        <v>141.19999999999999</v>
      </c>
      <c r="I539" s="505">
        <f>ROUND(H539*1.2359,2)</f>
        <v>174.51</v>
      </c>
    </row>
    <row r="540" spans="1:9" x14ac:dyDescent="0.25">
      <c r="A540" s="185" t="s">
        <v>450</v>
      </c>
      <c r="B540" s="183">
        <v>1</v>
      </c>
      <c r="C540" s="184">
        <f t="shared" si="108"/>
        <v>172</v>
      </c>
      <c r="D540" s="180">
        <v>160</v>
      </c>
      <c r="E540" s="180">
        <v>12</v>
      </c>
      <c r="F540" s="181">
        <v>941.34</v>
      </c>
      <c r="G540" s="504">
        <f t="shared" si="113"/>
        <v>5.883375</v>
      </c>
      <c r="H540" s="505">
        <f t="shared" si="91"/>
        <v>141.19999999999999</v>
      </c>
      <c r="I540" s="505">
        <f>ROUND(H540*1.2359,2)</f>
        <v>174.51</v>
      </c>
    </row>
    <row r="541" spans="1:9" ht="47.25" x14ac:dyDescent="0.25">
      <c r="A541" s="284" t="s">
        <v>103</v>
      </c>
      <c r="B541" s="173">
        <f>SUM(B542:B543)</f>
        <v>2</v>
      </c>
      <c r="C541" s="173"/>
      <c r="D541" s="173"/>
      <c r="E541" s="173">
        <f>SUM(E542:E543)</f>
        <v>55</v>
      </c>
      <c r="F541" s="173"/>
      <c r="G541" s="291"/>
      <c r="H541" s="291">
        <f>SUM(H542:H543)</f>
        <v>476.34000000000003</v>
      </c>
      <c r="I541" s="291">
        <f>SUM(I542:I543)</f>
        <v>588.71</v>
      </c>
    </row>
    <row r="542" spans="1:9" x14ac:dyDescent="0.25">
      <c r="A542" s="185" t="s">
        <v>22</v>
      </c>
      <c r="B542" s="183">
        <v>1</v>
      </c>
      <c r="C542" s="184">
        <f t="shared" si="108"/>
        <v>109</v>
      </c>
      <c r="D542" s="180">
        <v>96</v>
      </c>
      <c r="E542" s="180">
        <v>13</v>
      </c>
      <c r="F542" s="181">
        <v>415.72</v>
      </c>
      <c r="G542" s="504">
        <f t="shared" si="113"/>
        <v>4.3304166666666672</v>
      </c>
      <c r="H542" s="505">
        <f t="shared" si="91"/>
        <v>112.59</v>
      </c>
      <c r="I542" s="505">
        <f>ROUND(H542*1.2359,2)</f>
        <v>139.15</v>
      </c>
    </row>
    <row r="543" spans="1:9" x14ac:dyDescent="0.25">
      <c r="A543" s="185" t="s">
        <v>22</v>
      </c>
      <c r="B543" s="183">
        <v>1</v>
      </c>
      <c r="C543" s="184">
        <f t="shared" si="108"/>
        <v>202</v>
      </c>
      <c r="D543" s="180">
        <v>160</v>
      </c>
      <c r="E543" s="180">
        <v>42</v>
      </c>
      <c r="F543" s="181">
        <v>692.86</v>
      </c>
      <c r="G543" s="504">
        <f t="shared" si="113"/>
        <v>4.3303750000000001</v>
      </c>
      <c r="H543" s="505">
        <f t="shared" si="91"/>
        <v>363.75</v>
      </c>
      <c r="I543" s="505">
        <f>ROUND(H543*1.2359,2)</f>
        <v>449.56</v>
      </c>
    </row>
    <row r="544" spans="1:9" x14ac:dyDescent="0.25">
      <c r="A544" s="289" t="s">
        <v>485</v>
      </c>
      <c r="B544" s="286">
        <f>B545+B558</f>
        <v>20</v>
      </c>
      <c r="C544" s="286"/>
      <c r="D544" s="286"/>
      <c r="E544" s="286">
        <f>E545+E558</f>
        <v>597</v>
      </c>
      <c r="F544" s="286"/>
      <c r="G544" s="286"/>
      <c r="H544" s="286">
        <f>H545+H558</f>
        <v>6351.43</v>
      </c>
      <c r="I544" s="286">
        <f>I545+I558</f>
        <v>7849.7499999999991</v>
      </c>
    </row>
    <row r="545" spans="1:9" ht="47.25" x14ac:dyDescent="0.25">
      <c r="A545" s="284" t="s">
        <v>17</v>
      </c>
      <c r="B545" s="291">
        <f>SUM(B546:B557)</f>
        <v>12</v>
      </c>
      <c r="C545" s="291"/>
      <c r="D545" s="291"/>
      <c r="E545" s="291">
        <f>SUM(E546:E557)</f>
        <v>376</v>
      </c>
      <c r="F545" s="291"/>
      <c r="G545" s="291"/>
      <c r="H545" s="291">
        <f>SUM(H546:H557)</f>
        <v>4437.41</v>
      </c>
      <c r="I545" s="291">
        <f>SUM(I546:I557)</f>
        <v>5484.2099999999991</v>
      </c>
    </row>
    <row r="546" spans="1:9" x14ac:dyDescent="0.25">
      <c r="A546" s="185" t="s">
        <v>450</v>
      </c>
      <c r="B546" s="183">
        <v>1</v>
      </c>
      <c r="C546" s="184">
        <f>D546+E546</f>
        <v>96</v>
      </c>
      <c r="D546" s="180">
        <v>72</v>
      </c>
      <c r="E546" s="180">
        <v>24</v>
      </c>
      <c r="F546" s="181">
        <v>423.6</v>
      </c>
      <c r="G546" s="504">
        <f t="shared" ref="G546:G566" si="114">F546/D546</f>
        <v>5.8833333333333337</v>
      </c>
      <c r="H546" s="505">
        <f t="shared" si="91"/>
        <v>282.39999999999998</v>
      </c>
      <c r="I546" s="505">
        <f t="shared" ref="I546:I557" si="115">ROUND(H546*1.2359,2)</f>
        <v>349.02</v>
      </c>
    </row>
    <row r="547" spans="1:9" x14ac:dyDescent="0.25">
      <c r="A547" s="185" t="s">
        <v>450</v>
      </c>
      <c r="B547" s="183">
        <v>1</v>
      </c>
      <c r="C547" s="184">
        <f t="shared" ref="C547:C557" si="116">D547+E547</f>
        <v>180</v>
      </c>
      <c r="D547" s="180">
        <v>160</v>
      </c>
      <c r="E547" s="180">
        <v>20</v>
      </c>
      <c r="F547" s="181">
        <v>941.34</v>
      </c>
      <c r="G547" s="504">
        <f t="shared" si="114"/>
        <v>5.883375</v>
      </c>
      <c r="H547" s="505">
        <f t="shared" si="91"/>
        <v>235.34</v>
      </c>
      <c r="I547" s="505">
        <f t="shared" si="115"/>
        <v>290.86</v>
      </c>
    </row>
    <row r="548" spans="1:9" x14ac:dyDescent="0.25">
      <c r="A548" s="185" t="s">
        <v>450</v>
      </c>
      <c r="B548" s="183">
        <v>1</v>
      </c>
      <c r="C548" s="184">
        <f t="shared" si="116"/>
        <v>216</v>
      </c>
      <c r="D548" s="180">
        <v>160</v>
      </c>
      <c r="E548" s="180">
        <v>56</v>
      </c>
      <c r="F548" s="181">
        <v>941.34</v>
      </c>
      <c r="G548" s="504">
        <f t="shared" si="114"/>
        <v>5.883375</v>
      </c>
      <c r="H548" s="505">
        <f t="shared" si="91"/>
        <v>658.94</v>
      </c>
      <c r="I548" s="505">
        <f t="shared" si="115"/>
        <v>814.38</v>
      </c>
    </row>
    <row r="549" spans="1:9" x14ac:dyDescent="0.25">
      <c r="A549" s="185" t="s">
        <v>450</v>
      </c>
      <c r="B549" s="183">
        <v>1</v>
      </c>
      <c r="C549" s="184">
        <f t="shared" si="116"/>
        <v>168</v>
      </c>
      <c r="D549" s="180">
        <v>160</v>
      </c>
      <c r="E549" s="180">
        <v>8</v>
      </c>
      <c r="F549" s="181">
        <v>941.34</v>
      </c>
      <c r="G549" s="504">
        <f t="shared" si="114"/>
        <v>5.883375</v>
      </c>
      <c r="H549" s="505">
        <f t="shared" si="91"/>
        <v>94.13</v>
      </c>
      <c r="I549" s="505">
        <f t="shared" si="115"/>
        <v>116.34</v>
      </c>
    </row>
    <row r="550" spans="1:9" x14ac:dyDescent="0.25">
      <c r="A550" s="185" t="s">
        <v>450</v>
      </c>
      <c r="B550" s="183">
        <v>1</v>
      </c>
      <c r="C550" s="184">
        <f t="shared" si="116"/>
        <v>192</v>
      </c>
      <c r="D550" s="180">
        <v>160</v>
      </c>
      <c r="E550" s="180">
        <v>32</v>
      </c>
      <c r="F550" s="181">
        <v>941.34</v>
      </c>
      <c r="G550" s="504">
        <f t="shared" si="114"/>
        <v>5.883375</v>
      </c>
      <c r="H550" s="505">
        <f t="shared" si="91"/>
        <v>376.54</v>
      </c>
      <c r="I550" s="505">
        <f t="shared" si="115"/>
        <v>465.37</v>
      </c>
    </row>
    <row r="551" spans="1:9" x14ac:dyDescent="0.25">
      <c r="A551" s="185" t="s">
        <v>450</v>
      </c>
      <c r="B551" s="183">
        <v>1</v>
      </c>
      <c r="C551" s="184">
        <f t="shared" si="116"/>
        <v>176</v>
      </c>
      <c r="D551" s="180">
        <v>128</v>
      </c>
      <c r="E551" s="180">
        <v>48</v>
      </c>
      <c r="F551" s="181">
        <v>753.08</v>
      </c>
      <c r="G551" s="504">
        <f t="shared" si="114"/>
        <v>5.8834375000000003</v>
      </c>
      <c r="H551" s="505">
        <f t="shared" si="91"/>
        <v>564.80999999999995</v>
      </c>
      <c r="I551" s="505">
        <f t="shared" si="115"/>
        <v>698.05</v>
      </c>
    </row>
    <row r="552" spans="1:9" x14ac:dyDescent="0.25">
      <c r="A552" s="185" t="s">
        <v>450</v>
      </c>
      <c r="B552" s="183">
        <v>1</v>
      </c>
      <c r="C552" s="184">
        <f t="shared" si="116"/>
        <v>196</v>
      </c>
      <c r="D552" s="180">
        <v>160</v>
      </c>
      <c r="E552" s="180">
        <v>36</v>
      </c>
      <c r="F552" s="181">
        <v>941.34</v>
      </c>
      <c r="G552" s="504">
        <f t="shared" si="114"/>
        <v>5.883375</v>
      </c>
      <c r="H552" s="505">
        <f t="shared" si="91"/>
        <v>423.6</v>
      </c>
      <c r="I552" s="505">
        <f t="shared" si="115"/>
        <v>523.53</v>
      </c>
    </row>
    <row r="553" spans="1:9" x14ac:dyDescent="0.25">
      <c r="A553" s="185" t="s">
        <v>450</v>
      </c>
      <c r="B553" s="183">
        <v>1</v>
      </c>
      <c r="C553" s="184">
        <f t="shared" si="116"/>
        <v>120</v>
      </c>
      <c r="D553" s="180">
        <v>88</v>
      </c>
      <c r="E553" s="180">
        <v>32</v>
      </c>
      <c r="F553" s="181">
        <v>517.74</v>
      </c>
      <c r="G553" s="504">
        <f t="shared" si="114"/>
        <v>5.8834090909090913</v>
      </c>
      <c r="H553" s="505">
        <f t="shared" si="91"/>
        <v>376.54</v>
      </c>
      <c r="I553" s="505">
        <f t="shared" si="115"/>
        <v>465.37</v>
      </c>
    </row>
    <row r="554" spans="1:9" x14ac:dyDescent="0.25">
      <c r="A554" s="185" t="s">
        <v>450</v>
      </c>
      <c r="B554" s="183">
        <v>1</v>
      </c>
      <c r="C554" s="184">
        <f t="shared" si="116"/>
        <v>172</v>
      </c>
      <c r="D554" s="180">
        <v>160</v>
      </c>
      <c r="E554" s="180">
        <v>12</v>
      </c>
      <c r="F554" s="181">
        <v>941.34</v>
      </c>
      <c r="G554" s="504">
        <f t="shared" si="114"/>
        <v>5.883375</v>
      </c>
      <c r="H554" s="505">
        <f t="shared" si="91"/>
        <v>141.19999999999999</v>
      </c>
      <c r="I554" s="505">
        <f t="shared" si="115"/>
        <v>174.51</v>
      </c>
    </row>
    <row r="555" spans="1:9" x14ac:dyDescent="0.25">
      <c r="A555" s="185" t="s">
        <v>450</v>
      </c>
      <c r="B555" s="183">
        <v>1</v>
      </c>
      <c r="C555" s="184">
        <f t="shared" si="116"/>
        <v>204</v>
      </c>
      <c r="D555" s="180">
        <v>160</v>
      </c>
      <c r="E555" s="180">
        <v>44</v>
      </c>
      <c r="F555" s="181">
        <v>941.34</v>
      </c>
      <c r="G555" s="504">
        <f t="shared" si="114"/>
        <v>5.883375</v>
      </c>
      <c r="H555" s="505">
        <f t="shared" si="91"/>
        <v>517.74</v>
      </c>
      <c r="I555" s="505">
        <f t="shared" si="115"/>
        <v>639.87</v>
      </c>
    </row>
    <row r="556" spans="1:9" x14ac:dyDescent="0.25">
      <c r="A556" s="185" t="s">
        <v>450</v>
      </c>
      <c r="B556" s="183">
        <v>1</v>
      </c>
      <c r="C556" s="184">
        <f t="shared" si="116"/>
        <v>200</v>
      </c>
      <c r="D556" s="180">
        <v>160</v>
      </c>
      <c r="E556" s="180">
        <v>40</v>
      </c>
      <c r="F556" s="181">
        <v>941.34</v>
      </c>
      <c r="G556" s="504">
        <f t="shared" si="114"/>
        <v>5.883375</v>
      </c>
      <c r="H556" s="505">
        <f t="shared" si="91"/>
        <v>470.67</v>
      </c>
      <c r="I556" s="505">
        <f t="shared" si="115"/>
        <v>581.70000000000005</v>
      </c>
    </row>
    <row r="557" spans="1:9" x14ac:dyDescent="0.25">
      <c r="A557" s="185" t="s">
        <v>450</v>
      </c>
      <c r="B557" s="183">
        <v>1</v>
      </c>
      <c r="C557" s="184">
        <f t="shared" si="116"/>
        <v>96</v>
      </c>
      <c r="D557" s="180">
        <v>72</v>
      </c>
      <c r="E557" s="180">
        <v>24</v>
      </c>
      <c r="F557" s="181">
        <v>443.25</v>
      </c>
      <c r="G557" s="504">
        <f t="shared" si="114"/>
        <v>6.15625</v>
      </c>
      <c r="H557" s="505">
        <f t="shared" si="91"/>
        <v>295.5</v>
      </c>
      <c r="I557" s="505">
        <f t="shared" si="115"/>
        <v>365.21</v>
      </c>
    </row>
    <row r="558" spans="1:9" ht="47.25" x14ac:dyDescent="0.25">
      <c r="A558" s="284" t="s">
        <v>103</v>
      </c>
      <c r="B558" s="173">
        <f>SUM(B559:B566)</f>
        <v>8</v>
      </c>
      <c r="C558" s="173"/>
      <c r="D558" s="173"/>
      <c r="E558" s="173">
        <f>SUM(E559:E566)</f>
        <v>221</v>
      </c>
      <c r="F558" s="173"/>
      <c r="G558" s="291"/>
      <c r="H558" s="291">
        <f>SUM(H559:H566)</f>
        <v>1914.02</v>
      </c>
      <c r="I558" s="291">
        <f>SUM(I559:I566)</f>
        <v>2365.54</v>
      </c>
    </row>
    <row r="559" spans="1:9" x14ac:dyDescent="0.25">
      <c r="A559" s="185" t="s">
        <v>22</v>
      </c>
      <c r="B559" s="183">
        <v>1</v>
      </c>
      <c r="C559" s="184">
        <f>D559+E559</f>
        <v>92</v>
      </c>
      <c r="D559" s="180">
        <v>80</v>
      </c>
      <c r="E559" s="180">
        <v>12</v>
      </c>
      <c r="F559" s="181">
        <v>346.43</v>
      </c>
      <c r="G559" s="504">
        <f t="shared" si="114"/>
        <v>4.3303750000000001</v>
      </c>
      <c r="H559" s="505">
        <f t="shared" ref="H559:H623" si="117">ROUND(E559*G559*2,2)</f>
        <v>103.93</v>
      </c>
      <c r="I559" s="505">
        <f t="shared" ref="I559:I566" si="118">ROUND(H559*1.2359,2)</f>
        <v>128.44999999999999</v>
      </c>
    </row>
    <row r="560" spans="1:9" x14ac:dyDescent="0.25">
      <c r="A560" s="185" t="s">
        <v>22</v>
      </c>
      <c r="B560" s="183">
        <v>1</v>
      </c>
      <c r="C560" s="184">
        <f t="shared" ref="C560:C566" si="119">D560+E560</f>
        <v>184</v>
      </c>
      <c r="D560" s="180">
        <v>160</v>
      </c>
      <c r="E560" s="180">
        <v>24</v>
      </c>
      <c r="F560" s="181">
        <v>692.86</v>
      </c>
      <c r="G560" s="504">
        <f t="shared" si="114"/>
        <v>4.3303750000000001</v>
      </c>
      <c r="H560" s="505">
        <f t="shared" si="117"/>
        <v>207.86</v>
      </c>
      <c r="I560" s="505">
        <f t="shared" si="118"/>
        <v>256.89</v>
      </c>
    </row>
    <row r="561" spans="1:9" x14ac:dyDescent="0.25">
      <c r="A561" s="185" t="s">
        <v>22</v>
      </c>
      <c r="B561" s="183">
        <v>1</v>
      </c>
      <c r="C561" s="184">
        <f t="shared" si="119"/>
        <v>204</v>
      </c>
      <c r="D561" s="180">
        <v>160</v>
      </c>
      <c r="E561" s="180">
        <v>44</v>
      </c>
      <c r="F561" s="181">
        <v>692.86</v>
      </c>
      <c r="G561" s="504">
        <f t="shared" si="114"/>
        <v>4.3303750000000001</v>
      </c>
      <c r="H561" s="505">
        <f t="shared" si="117"/>
        <v>381.07</v>
      </c>
      <c r="I561" s="505">
        <f t="shared" si="118"/>
        <v>470.96</v>
      </c>
    </row>
    <row r="562" spans="1:9" x14ac:dyDescent="0.25">
      <c r="A562" s="185" t="s">
        <v>22</v>
      </c>
      <c r="B562" s="183">
        <v>1</v>
      </c>
      <c r="C562" s="184">
        <f t="shared" si="119"/>
        <v>199</v>
      </c>
      <c r="D562" s="180">
        <v>160</v>
      </c>
      <c r="E562" s="180">
        <v>39</v>
      </c>
      <c r="F562" s="181">
        <v>692.86</v>
      </c>
      <c r="G562" s="504">
        <f t="shared" si="114"/>
        <v>4.3303750000000001</v>
      </c>
      <c r="H562" s="505">
        <f t="shared" si="117"/>
        <v>337.77</v>
      </c>
      <c r="I562" s="505">
        <f t="shared" si="118"/>
        <v>417.45</v>
      </c>
    </row>
    <row r="563" spans="1:9" x14ac:dyDescent="0.25">
      <c r="A563" s="185" t="s">
        <v>22</v>
      </c>
      <c r="B563" s="183">
        <v>1</v>
      </c>
      <c r="C563" s="184">
        <f t="shared" si="119"/>
        <v>192</v>
      </c>
      <c r="D563" s="180">
        <v>160</v>
      </c>
      <c r="E563" s="180">
        <v>32</v>
      </c>
      <c r="F563" s="181">
        <v>692.86</v>
      </c>
      <c r="G563" s="504">
        <f t="shared" si="114"/>
        <v>4.3303750000000001</v>
      </c>
      <c r="H563" s="505">
        <f t="shared" si="117"/>
        <v>277.14</v>
      </c>
      <c r="I563" s="505">
        <f t="shared" si="118"/>
        <v>342.52</v>
      </c>
    </row>
    <row r="564" spans="1:9" x14ac:dyDescent="0.25">
      <c r="A564" s="185" t="s">
        <v>22</v>
      </c>
      <c r="B564" s="183">
        <v>1</v>
      </c>
      <c r="C564" s="184">
        <f t="shared" si="119"/>
        <v>114</v>
      </c>
      <c r="D564" s="180">
        <v>88</v>
      </c>
      <c r="E564" s="180">
        <v>26</v>
      </c>
      <c r="F564" s="181">
        <v>381.08</v>
      </c>
      <c r="G564" s="504">
        <f t="shared" si="114"/>
        <v>4.3304545454545451</v>
      </c>
      <c r="H564" s="505">
        <f t="shared" si="117"/>
        <v>225.18</v>
      </c>
      <c r="I564" s="505">
        <f t="shared" si="118"/>
        <v>278.3</v>
      </c>
    </row>
    <row r="565" spans="1:9" x14ac:dyDescent="0.25">
      <c r="A565" s="185" t="s">
        <v>22</v>
      </c>
      <c r="B565" s="183">
        <v>1</v>
      </c>
      <c r="C565" s="184">
        <f t="shared" si="119"/>
        <v>188</v>
      </c>
      <c r="D565" s="180">
        <v>160</v>
      </c>
      <c r="E565" s="180">
        <v>28</v>
      </c>
      <c r="F565" s="181">
        <v>692.86</v>
      </c>
      <c r="G565" s="504">
        <f t="shared" si="114"/>
        <v>4.3303750000000001</v>
      </c>
      <c r="H565" s="505">
        <f t="shared" si="117"/>
        <v>242.5</v>
      </c>
      <c r="I565" s="505">
        <f t="shared" si="118"/>
        <v>299.70999999999998</v>
      </c>
    </row>
    <row r="566" spans="1:9" x14ac:dyDescent="0.25">
      <c r="A566" s="185" t="s">
        <v>22</v>
      </c>
      <c r="B566" s="183">
        <v>1</v>
      </c>
      <c r="C566" s="184">
        <f t="shared" si="119"/>
        <v>176</v>
      </c>
      <c r="D566" s="180">
        <v>160</v>
      </c>
      <c r="E566" s="180">
        <v>16</v>
      </c>
      <c r="F566" s="181">
        <v>692.86</v>
      </c>
      <c r="G566" s="504">
        <f t="shared" si="114"/>
        <v>4.3303750000000001</v>
      </c>
      <c r="H566" s="505">
        <f t="shared" si="117"/>
        <v>138.57</v>
      </c>
      <c r="I566" s="505">
        <f t="shared" si="118"/>
        <v>171.26</v>
      </c>
    </row>
    <row r="567" spans="1:9" x14ac:dyDescent="0.25">
      <c r="A567" s="293" t="s">
        <v>829</v>
      </c>
      <c r="B567" s="286">
        <f>B568</f>
        <v>16</v>
      </c>
      <c r="C567" s="286"/>
      <c r="D567" s="286"/>
      <c r="E567" s="286">
        <f t="shared" ref="E567:I567" si="120">E568</f>
        <v>617</v>
      </c>
      <c r="F567" s="286"/>
      <c r="G567" s="286"/>
      <c r="H567" s="286">
        <f>H568</f>
        <v>8585.0600000000013</v>
      </c>
      <c r="I567" s="286">
        <f t="shared" si="120"/>
        <v>10610.29</v>
      </c>
    </row>
    <row r="568" spans="1:9" ht="47.25" x14ac:dyDescent="0.25">
      <c r="A568" s="284" t="s">
        <v>17</v>
      </c>
      <c r="B568" s="291">
        <f>SUM(B569:B583)</f>
        <v>16</v>
      </c>
      <c r="C568" s="291"/>
      <c r="D568" s="291"/>
      <c r="E568" s="291">
        <f>SUM(E569:E583)</f>
        <v>617</v>
      </c>
      <c r="F568" s="291"/>
      <c r="G568" s="291"/>
      <c r="H568" s="291">
        <f>SUM(H569:H583)</f>
        <v>8585.0600000000013</v>
      </c>
      <c r="I568" s="291">
        <f>SUM(I569:I583)</f>
        <v>10610.29</v>
      </c>
    </row>
    <row r="569" spans="1:9" x14ac:dyDescent="0.25">
      <c r="A569" s="185" t="s">
        <v>486</v>
      </c>
      <c r="B569" s="183">
        <v>1</v>
      </c>
      <c r="C569" s="184">
        <f>D569+E569</f>
        <v>88</v>
      </c>
      <c r="D569" s="180">
        <v>70</v>
      </c>
      <c r="E569" s="180">
        <v>18</v>
      </c>
      <c r="F569" s="181">
        <v>470.9</v>
      </c>
      <c r="G569" s="504">
        <f t="shared" ref="G569:G583" si="121">F569/D569</f>
        <v>6.7271428571428569</v>
      </c>
      <c r="H569" s="505">
        <f t="shared" si="117"/>
        <v>242.18</v>
      </c>
      <c r="I569" s="505">
        <f t="shared" ref="I569:I583" si="122">ROUND(H569*1.2359,2)</f>
        <v>299.31</v>
      </c>
    </row>
    <row r="570" spans="1:9" x14ac:dyDescent="0.25">
      <c r="A570" s="185" t="s">
        <v>486</v>
      </c>
      <c r="B570" s="183">
        <v>1</v>
      </c>
      <c r="C570" s="184">
        <f t="shared" ref="C570:C586" si="123">D570+E570</f>
        <v>196</v>
      </c>
      <c r="D570" s="180">
        <v>140</v>
      </c>
      <c r="E570" s="180">
        <v>56</v>
      </c>
      <c r="F570" s="181">
        <v>941.81</v>
      </c>
      <c r="G570" s="504">
        <f t="shared" si="121"/>
        <v>6.7272142857142851</v>
      </c>
      <c r="H570" s="505">
        <f t="shared" si="117"/>
        <v>753.45</v>
      </c>
      <c r="I570" s="505">
        <f t="shared" si="122"/>
        <v>931.19</v>
      </c>
    </row>
    <row r="571" spans="1:9" x14ac:dyDescent="0.25">
      <c r="A571" s="185" t="s">
        <v>486</v>
      </c>
      <c r="B571" s="183">
        <v>1</v>
      </c>
      <c r="C571" s="184">
        <f t="shared" si="123"/>
        <v>191</v>
      </c>
      <c r="D571" s="180">
        <v>140</v>
      </c>
      <c r="E571" s="180">
        <v>51</v>
      </c>
      <c r="F571" s="181">
        <v>941.81</v>
      </c>
      <c r="G571" s="504">
        <f t="shared" si="121"/>
        <v>6.7272142857142851</v>
      </c>
      <c r="H571" s="505">
        <f t="shared" si="117"/>
        <v>686.18</v>
      </c>
      <c r="I571" s="505">
        <f t="shared" si="122"/>
        <v>848.05</v>
      </c>
    </row>
    <row r="572" spans="1:9" x14ac:dyDescent="0.25">
      <c r="A572" s="185" t="s">
        <v>486</v>
      </c>
      <c r="B572" s="183">
        <v>1</v>
      </c>
      <c r="C572" s="184">
        <f t="shared" si="123"/>
        <v>101</v>
      </c>
      <c r="D572" s="180">
        <v>56</v>
      </c>
      <c r="E572" s="180">
        <v>45</v>
      </c>
      <c r="F572" s="181">
        <v>376.72</v>
      </c>
      <c r="G572" s="504">
        <f t="shared" si="121"/>
        <v>6.7271428571428578</v>
      </c>
      <c r="H572" s="505">
        <f t="shared" si="117"/>
        <v>605.44000000000005</v>
      </c>
      <c r="I572" s="505">
        <f t="shared" si="122"/>
        <v>748.26</v>
      </c>
    </row>
    <row r="573" spans="1:9" x14ac:dyDescent="0.25">
      <c r="A573" s="185" t="s">
        <v>486</v>
      </c>
      <c r="B573" s="183">
        <v>1</v>
      </c>
      <c r="C573" s="184">
        <f t="shared" si="123"/>
        <v>31</v>
      </c>
      <c r="D573" s="180">
        <v>21</v>
      </c>
      <c r="E573" s="180">
        <v>10</v>
      </c>
      <c r="F573" s="181">
        <v>141.27000000000001</v>
      </c>
      <c r="G573" s="504">
        <f t="shared" si="121"/>
        <v>6.7271428571428578</v>
      </c>
      <c r="H573" s="505">
        <f t="shared" si="117"/>
        <v>134.54</v>
      </c>
      <c r="I573" s="505">
        <f t="shared" si="122"/>
        <v>166.28</v>
      </c>
    </row>
    <row r="574" spans="1:9" x14ac:dyDescent="0.25">
      <c r="A574" s="185" t="s">
        <v>486</v>
      </c>
      <c r="B574" s="183">
        <v>1</v>
      </c>
      <c r="C574" s="184">
        <f t="shared" si="123"/>
        <v>93</v>
      </c>
      <c r="D574" s="180">
        <v>70</v>
      </c>
      <c r="E574" s="180">
        <v>23</v>
      </c>
      <c r="F574" s="181">
        <v>470.9</v>
      </c>
      <c r="G574" s="504">
        <f t="shared" si="121"/>
        <v>6.7271428571428569</v>
      </c>
      <c r="H574" s="505">
        <f t="shared" si="117"/>
        <v>309.45</v>
      </c>
      <c r="I574" s="505">
        <f t="shared" si="122"/>
        <v>382.45</v>
      </c>
    </row>
    <row r="575" spans="1:9" x14ac:dyDescent="0.25">
      <c r="A575" s="185" t="s">
        <v>486</v>
      </c>
      <c r="B575" s="183">
        <v>1</v>
      </c>
      <c r="C575" s="184">
        <f t="shared" si="123"/>
        <v>242</v>
      </c>
      <c r="D575" s="180">
        <v>140</v>
      </c>
      <c r="E575" s="180">
        <v>102</v>
      </c>
      <c r="F575" s="181">
        <v>941.81</v>
      </c>
      <c r="G575" s="504">
        <f t="shared" si="121"/>
        <v>6.7272142857142851</v>
      </c>
      <c r="H575" s="505">
        <f t="shared" si="117"/>
        <v>1372.35</v>
      </c>
      <c r="I575" s="505">
        <f t="shared" si="122"/>
        <v>1696.09</v>
      </c>
    </row>
    <row r="576" spans="1:9" x14ac:dyDescent="0.25">
      <c r="A576" s="185" t="s">
        <v>486</v>
      </c>
      <c r="B576" s="183">
        <v>1</v>
      </c>
      <c r="C576" s="184">
        <f t="shared" si="123"/>
        <v>92</v>
      </c>
      <c r="D576" s="180">
        <v>84</v>
      </c>
      <c r="E576" s="180">
        <v>8</v>
      </c>
      <c r="F576" s="181">
        <v>565.08000000000004</v>
      </c>
      <c r="G576" s="504">
        <f t="shared" si="121"/>
        <v>6.7271428571428578</v>
      </c>
      <c r="H576" s="505">
        <f t="shared" si="117"/>
        <v>107.63</v>
      </c>
      <c r="I576" s="505">
        <f t="shared" si="122"/>
        <v>133.02000000000001</v>
      </c>
    </row>
    <row r="577" spans="1:9" x14ac:dyDescent="0.25">
      <c r="A577" s="185" t="s">
        <v>486</v>
      </c>
      <c r="B577" s="183">
        <v>1</v>
      </c>
      <c r="C577" s="184">
        <f t="shared" si="123"/>
        <v>60</v>
      </c>
      <c r="D577" s="180">
        <v>56</v>
      </c>
      <c r="E577" s="180">
        <v>4</v>
      </c>
      <c r="F577" s="181">
        <v>376.72</v>
      </c>
      <c r="G577" s="504">
        <f t="shared" si="121"/>
        <v>6.7271428571428578</v>
      </c>
      <c r="H577" s="505">
        <f>ROUND(E577*G577*2,2)</f>
        <v>53.82</v>
      </c>
      <c r="I577" s="505">
        <f t="shared" si="122"/>
        <v>66.52</v>
      </c>
    </row>
    <row r="578" spans="1:9" x14ac:dyDescent="0.25">
      <c r="A578" s="185" t="s">
        <v>486</v>
      </c>
      <c r="B578" s="183">
        <v>1</v>
      </c>
      <c r="C578" s="184">
        <f t="shared" si="123"/>
        <v>201</v>
      </c>
      <c r="D578" s="180">
        <v>140</v>
      </c>
      <c r="E578" s="180">
        <v>61</v>
      </c>
      <c r="F578" s="181">
        <v>941.81</v>
      </c>
      <c r="G578" s="504">
        <f t="shared" si="121"/>
        <v>6.7272142857142851</v>
      </c>
      <c r="H578" s="505">
        <f t="shared" si="117"/>
        <v>820.72</v>
      </c>
      <c r="I578" s="505">
        <f t="shared" si="122"/>
        <v>1014.33</v>
      </c>
    </row>
    <row r="579" spans="1:9" x14ac:dyDescent="0.25">
      <c r="A579" s="185" t="s">
        <v>486</v>
      </c>
      <c r="B579" s="183">
        <v>1</v>
      </c>
      <c r="C579" s="184">
        <f t="shared" si="123"/>
        <v>284</v>
      </c>
      <c r="D579" s="180">
        <v>140</v>
      </c>
      <c r="E579" s="180">
        <v>144</v>
      </c>
      <c r="F579" s="181">
        <v>1099.57</v>
      </c>
      <c r="G579" s="504">
        <f t="shared" si="121"/>
        <v>7.8540714285714284</v>
      </c>
      <c r="H579" s="505">
        <f t="shared" si="117"/>
        <v>2261.9699999999998</v>
      </c>
      <c r="I579" s="505">
        <f t="shared" si="122"/>
        <v>2795.57</v>
      </c>
    </row>
    <row r="580" spans="1:9" x14ac:dyDescent="0.25">
      <c r="A580" s="185" t="s">
        <v>486</v>
      </c>
      <c r="B580" s="183">
        <v>1</v>
      </c>
      <c r="C580" s="184">
        <f t="shared" si="123"/>
        <v>154</v>
      </c>
      <c r="D580" s="180">
        <v>105</v>
      </c>
      <c r="E580" s="180">
        <v>49</v>
      </c>
      <c r="F580" s="181">
        <v>706.36</v>
      </c>
      <c r="G580" s="504">
        <f t="shared" si="121"/>
        <v>6.7272380952380955</v>
      </c>
      <c r="H580" s="505">
        <f t="shared" si="117"/>
        <v>659.27</v>
      </c>
      <c r="I580" s="505">
        <f t="shared" si="122"/>
        <v>814.79</v>
      </c>
    </row>
    <row r="581" spans="1:9" x14ac:dyDescent="0.25">
      <c r="A581" s="185" t="s">
        <v>486</v>
      </c>
      <c r="B581" s="183">
        <v>1</v>
      </c>
      <c r="C581" s="184">
        <f t="shared" si="123"/>
        <v>38</v>
      </c>
      <c r="D581" s="180">
        <v>21</v>
      </c>
      <c r="E581" s="180">
        <v>17</v>
      </c>
      <c r="F581" s="181">
        <v>124.78</v>
      </c>
      <c r="G581" s="504">
        <f t="shared" si="121"/>
        <v>5.9419047619047616</v>
      </c>
      <c r="H581" s="505">
        <f t="shared" si="117"/>
        <v>202.02</v>
      </c>
      <c r="I581" s="505">
        <f t="shared" si="122"/>
        <v>249.68</v>
      </c>
    </row>
    <row r="582" spans="1:9" x14ac:dyDescent="0.25">
      <c r="A582" s="185" t="s">
        <v>451</v>
      </c>
      <c r="B582" s="183">
        <v>2</v>
      </c>
      <c r="C582" s="184">
        <f t="shared" si="123"/>
        <v>149</v>
      </c>
      <c r="D582" s="180">
        <v>140</v>
      </c>
      <c r="E582" s="180">
        <v>9</v>
      </c>
      <c r="F582" s="181">
        <v>831.85</v>
      </c>
      <c r="G582" s="504">
        <f t="shared" si="121"/>
        <v>5.9417857142857144</v>
      </c>
      <c r="H582" s="505">
        <f t="shared" si="117"/>
        <v>106.95</v>
      </c>
      <c r="I582" s="505">
        <f t="shared" si="122"/>
        <v>132.18</v>
      </c>
    </row>
    <row r="583" spans="1:9" x14ac:dyDescent="0.25">
      <c r="A583" s="185" t="s">
        <v>449</v>
      </c>
      <c r="B583" s="183">
        <v>1</v>
      </c>
      <c r="C583" s="184">
        <f t="shared" si="123"/>
        <v>160</v>
      </c>
      <c r="D583" s="180">
        <v>140</v>
      </c>
      <c r="E583" s="180">
        <v>20</v>
      </c>
      <c r="F583" s="181">
        <v>941.81</v>
      </c>
      <c r="G583" s="504">
        <f t="shared" si="121"/>
        <v>6.7272142857142851</v>
      </c>
      <c r="H583" s="505">
        <f t="shared" si="117"/>
        <v>269.08999999999997</v>
      </c>
      <c r="I583" s="505">
        <f t="shared" si="122"/>
        <v>332.57</v>
      </c>
    </row>
    <row r="584" spans="1:9" x14ac:dyDescent="0.25">
      <c r="A584" s="294" t="s">
        <v>487</v>
      </c>
      <c r="B584" s="286">
        <f>SUM(B585)</f>
        <v>1</v>
      </c>
      <c r="C584" s="286"/>
      <c r="D584" s="286"/>
      <c r="E584" s="286">
        <f t="shared" ref="E584" si="124">SUM(E585)</f>
        <v>12</v>
      </c>
      <c r="F584" s="286"/>
      <c r="G584" s="286"/>
      <c r="H584" s="286">
        <f>SUM(H585)</f>
        <v>216.36</v>
      </c>
      <c r="I584" s="286">
        <f>SUM(I585)</f>
        <v>267.39999999999998</v>
      </c>
    </row>
    <row r="585" spans="1:9" ht="47.25" x14ac:dyDescent="0.25">
      <c r="A585" s="284" t="s">
        <v>17</v>
      </c>
      <c r="B585" s="291">
        <f>SUM(B586:B586)</f>
        <v>1</v>
      </c>
      <c r="C585" s="291"/>
      <c r="D585" s="291"/>
      <c r="E585" s="291">
        <f>SUM(E586:E586)</f>
        <v>12</v>
      </c>
      <c r="F585" s="291"/>
      <c r="G585" s="291"/>
      <c r="H585" s="291">
        <f>SUM(H586:H586)</f>
        <v>216.36</v>
      </c>
      <c r="I585" s="291">
        <f>SUM(I586:I586)</f>
        <v>267.39999999999998</v>
      </c>
    </row>
    <row r="586" spans="1:9" x14ac:dyDescent="0.25">
      <c r="A586" s="185" t="s">
        <v>488</v>
      </c>
      <c r="B586" s="183">
        <v>1</v>
      </c>
      <c r="C586" s="184">
        <f t="shared" si="123"/>
        <v>172</v>
      </c>
      <c r="D586" s="180">
        <v>160</v>
      </c>
      <c r="E586" s="180">
        <v>12</v>
      </c>
      <c r="F586" s="181">
        <v>1442.43</v>
      </c>
      <c r="G586" s="504">
        <f t="shared" ref="G586" si="125">F586/D586</f>
        <v>9.0151874999999997</v>
      </c>
      <c r="H586" s="505">
        <f t="shared" si="117"/>
        <v>216.36</v>
      </c>
      <c r="I586" s="505">
        <f>ROUND(H586*1.2359,2)</f>
        <v>267.39999999999998</v>
      </c>
    </row>
    <row r="587" spans="1:9" x14ac:dyDescent="0.25">
      <c r="A587" s="295" t="s">
        <v>489</v>
      </c>
      <c r="B587" s="286">
        <f>B588+B595</f>
        <v>9</v>
      </c>
      <c r="C587" s="286"/>
      <c r="D587" s="286"/>
      <c r="E587" s="286">
        <f>E588+E595</f>
        <v>194</v>
      </c>
      <c r="F587" s="286"/>
      <c r="G587" s="286"/>
      <c r="H587" s="286">
        <f>H588+H595</f>
        <v>2114.92</v>
      </c>
      <c r="I587" s="286">
        <f>I588+I595</f>
        <v>2613.84</v>
      </c>
    </row>
    <row r="588" spans="1:9" ht="47.25" x14ac:dyDescent="0.25">
      <c r="A588" s="284" t="s">
        <v>17</v>
      </c>
      <c r="B588" s="291">
        <f>SUM(B589:B594)</f>
        <v>6</v>
      </c>
      <c r="C588" s="291"/>
      <c r="D588" s="291"/>
      <c r="E588" s="291">
        <f>SUM(E589:E594)</f>
        <v>130</v>
      </c>
      <c r="F588" s="291"/>
      <c r="G588" s="291"/>
      <c r="H588" s="291">
        <f>SUM(H589:H594)</f>
        <v>1560.63</v>
      </c>
      <c r="I588" s="291">
        <f>SUM(I589:I594)</f>
        <v>1928.7900000000002</v>
      </c>
    </row>
    <row r="589" spans="1:9" x14ac:dyDescent="0.25">
      <c r="A589" s="185" t="s">
        <v>450</v>
      </c>
      <c r="B589" s="183">
        <v>1</v>
      </c>
      <c r="C589" s="184">
        <f>D589+E589</f>
        <v>180</v>
      </c>
      <c r="D589" s="180">
        <v>160</v>
      </c>
      <c r="E589" s="180">
        <v>20</v>
      </c>
      <c r="F589" s="181">
        <v>1099.03</v>
      </c>
      <c r="G589" s="504">
        <f t="shared" ref="G589:G598" si="126">F589/D589</f>
        <v>6.8689374999999995</v>
      </c>
      <c r="H589" s="505">
        <f t="shared" si="117"/>
        <v>274.76</v>
      </c>
      <c r="I589" s="505">
        <f t="shared" ref="I589:I594" si="127">ROUND(H589*1.2359,2)</f>
        <v>339.58</v>
      </c>
    </row>
    <row r="590" spans="1:9" x14ac:dyDescent="0.25">
      <c r="A590" s="185" t="s">
        <v>450</v>
      </c>
      <c r="B590" s="183">
        <v>1</v>
      </c>
      <c r="C590" s="184">
        <f t="shared" ref="C590:C594" si="128">D590+E590</f>
        <v>168</v>
      </c>
      <c r="D590" s="180">
        <v>160</v>
      </c>
      <c r="E590" s="180">
        <v>8</v>
      </c>
      <c r="F590" s="181">
        <v>1076.3499999999999</v>
      </c>
      <c r="G590" s="504">
        <f t="shared" si="126"/>
        <v>6.7271874999999994</v>
      </c>
      <c r="H590" s="505">
        <f t="shared" si="117"/>
        <v>107.64</v>
      </c>
      <c r="I590" s="505">
        <f t="shared" si="127"/>
        <v>133.03</v>
      </c>
    </row>
    <row r="591" spans="1:9" s="161" customFormat="1" x14ac:dyDescent="0.25">
      <c r="A591" s="186" t="s">
        <v>450</v>
      </c>
      <c r="B591" s="175">
        <v>1</v>
      </c>
      <c r="C591" s="176">
        <f t="shared" si="128"/>
        <v>174</v>
      </c>
      <c r="D591" s="177">
        <v>160</v>
      </c>
      <c r="E591" s="177">
        <v>14</v>
      </c>
      <c r="F591" s="178">
        <v>941.34</v>
      </c>
      <c r="G591" s="504">
        <f t="shared" si="126"/>
        <v>5.883375</v>
      </c>
      <c r="H591" s="506">
        <f t="shared" si="117"/>
        <v>164.73</v>
      </c>
      <c r="I591" s="506">
        <f t="shared" si="127"/>
        <v>203.59</v>
      </c>
    </row>
    <row r="592" spans="1:9" x14ac:dyDescent="0.25">
      <c r="A592" s="185" t="s">
        <v>450</v>
      </c>
      <c r="B592" s="183">
        <v>1</v>
      </c>
      <c r="C592" s="184">
        <f t="shared" si="128"/>
        <v>192</v>
      </c>
      <c r="D592" s="180">
        <v>160</v>
      </c>
      <c r="E592" s="180">
        <v>32</v>
      </c>
      <c r="F592" s="181">
        <v>941.34</v>
      </c>
      <c r="G592" s="504">
        <f t="shared" si="126"/>
        <v>5.883375</v>
      </c>
      <c r="H592" s="505">
        <f t="shared" si="117"/>
        <v>376.54</v>
      </c>
      <c r="I592" s="505">
        <f t="shared" si="127"/>
        <v>465.37</v>
      </c>
    </row>
    <row r="593" spans="1:9" x14ac:dyDescent="0.25">
      <c r="A593" s="185" t="s">
        <v>450</v>
      </c>
      <c r="B593" s="183">
        <v>1</v>
      </c>
      <c r="C593" s="184">
        <f t="shared" si="128"/>
        <v>200</v>
      </c>
      <c r="D593" s="180">
        <v>160</v>
      </c>
      <c r="E593" s="180">
        <v>40</v>
      </c>
      <c r="F593" s="181">
        <v>941.34</v>
      </c>
      <c r="G593" s="504">
        <f t="shared" si="126"/>
        <v>5.883375</v>
      </c>
      <c r="H593" s="505">
        <f t="shared" si="117"/>
        <v>470.67</v>
      </c>
      <c r="I593" s="505">
        <f t="shared" si="127"/>
        <v>581.70000000000005</v>
      </c>
    </row>
    <row r="594" spans="1:9" x14ac:dyDescent="0.25">
      <c r="A594" s="185" t="s">
        <v>451</v>
      </c>
      <c r="B594" s="183">
        <v>1</v>
      </c>
      <c r="C594" s="184">
        <f t="shared" si="128"/>
        <v>144</v>
      </c>
      <c r="D594" s="180">
        <v>128</v>
      </c>
      <c r="E594" s="180">
        <v>16</v>
      </c>
      <c r="F594" s="181">
        <v>665.15</v>
      </c>
      <c r="G594" s="504">
        <f t="shared" si="126"/>
        <v>5.1964843749999998</v>
      </c>
      <c r="H594" s="505">
        <f t="shared" si="117"/>
        <v>166.29</v>
      </c>
      <c r="I594" s="505">
        <f t="shared" si="127"/>
        <v>205.52</v>
      </c>
    </row>
    <row r="595" spans="1:9" ht="47.25" x14ac:dyDescent="0.25">
      <c r="A595" s="284" t="s">
        <v>103</v>
      </c>
      <c r="B595" s="291">
        <f>SUM(B596:B598)</f>
        <v>3</v>
      </c>
      <c r="C595" s="291"/>
      <c r="D595" s="291"/>
      <c r="E595" s="291">
        <f>SUM(E596:E598)</f>
        <v>64</v>
      </c>
      <c r="F595" s="291"/>
      <c r="G595" s="291"/>
      <c r="H595" s="291">
        <f>SUM(H596:H598)</f>
        <v>554.29</v>
      </c>
      <c r="I595" s="291">
        <f>SUM(I596:I598)</f>
        <v>685.05</v>
      </c>
    </row>
    <row r="596" spans="1:9" x14ac:dyDescent="0.25">
      <c r="A596" s="185" t="s">
        <v>22</v>
      </c>
      <c r="B596" s="183">
        <v>1</v>
      </c>
      <c r="C596" s="184">
        <f>D596+E596</f>
        <v>176</v>
      </c>
      <c r="D596" s="180">
        <v>160</v>
      </c>
      <c r="E596" s="180">
        <v>16</v>
      </c>
      <c r="F596" s="181">
        <v>692.86</v>
      </c>
      <c r="G596" s="504">
        <f t="shared" si="126"/>
        <v>4.3303750000000001</v>
      </c>
      <c r="H596" s="505">
        <f t="shared" si="117"/>
        <v>138.57</v>
      </c>
      <c r="I596" s="505">
        <f>ROUND(H596*1.2359,2)</f>
        <v>171.26</v>
      </c>
    </row>
    <row r="597" spans="1:9" x14ac:dyDescent="0.25">
      <c r="A597" s="185" t="s">
        <v>22</v>
      </c>
      <c r="B597" s="183">
        <v>1</v>
      </c>
      <c r="C597" s="184">
        <f t="shared" ref="C597:C598" si="129">D597+E597</f>
        <v>172</v>
      </c>
      <c r="D597" s="180">
        <v>160</v>
      </c>
      <c r="E597" s="180">
        <v>12</v>
      </c>
      <c r="F597" s="181">
        <v>692.86</v>
      </c>
      <c r="G597" s="504">
        <f t="shared" si="126"/>
        <v>4.3303750000000001</v>
      </c>
      <c r="H597" s="505">
        <f t="shared" si="117"/>
        <v>103.93</v>
      </c>
      <c r="I597" s="505">
        <f>ROUND(H597*1.2359,2)</f>
        <v>128.44999999999999</v>
      </c>
    </row>
    <row r="598" spans="1:9" x14ac:dyDescent="0.25">
      <c r="A598" s="185" t="s">
        <v>22</v>
      </c>
      <c r="B598" s="183">
        <v>1</v>
      </c>
      <c r="C598" s="184">
        <f t="shared" si="129"/>
        <v>196</v>
      </c>
      <c r="D598" s="180">
        <v>160</v>
      </c>
      <c r="E598" s="180">
        <v>36</v>
      </c>
      <c r="F598" s="181">
        <v>692.86</v>
      </c>
      <c r="G598" s="504">
        <f t="shared" si="126"/>
        <v>4.3303750000000001</v>
      </c>
      <c r="H598" s="505">
        <f t="shared" si="117"/>
        <v>311.79000000000002</v>
      </c>
      <c r="I598" s="505">
        <f>ROUND(H598*1.2359,2)</f>
        <v>385.34</v>
      </c>
    </row>
    <row r="599" spans="1:9" x14ac:dyDescent="0.25">
      <c r="A599" s="289" t="s">
        <v>490</v>
      </c>
      <c r="B599" s="286">
        <f>B600+B613</f>
        <v>22</v>
      </c>
      <c r="C599" s="286"/>
      <c r="D599" s="286"/>
      <c r="E599" s="286">
        <f>E600+E613</f>
        <v>812</v>
      </c>
      <c r="F599" s="286"/>
      <c r="G599" s="286"/>
      <c r="H599" s="286">
        <f>H600+H613</f>
        <v>8547.43</v>
      </c>
      <c r="I599" s="286">
        <f>I600+I613</f>
        <v>10563.79</v>
      </c>
    </row>
    <row r="600" spans="1:9" ht="47.25" x14ac:dyDescent="0.25">
      <c r="A600" s="284" t="s">
        <v>17</v>
      </c>
      <c r="B600" s="291">
        <f>SUM(B601:B612)</f>
        <v>12</v>
      </c>
      <c r="C600" s="291"/>
      <c r="D600" s="291"/>
      <c r="E600" s="291">
        <f>SUM(E601:E612)</f>
        <v>533</v>
      </c>
      <c r="F600" s="291"/>
      <c r="G600" s="291"/>
      <c r="H600" s="291">
        <f>SUM(H601:H612)</f>
        <v>6138.23</v>
      </c>
      <c r="I600" s="291">
        <f>SUM(I601:I612)</f>
        <v>7586.25</v>
      </c>
    </row>
    <row r="601" spans="1:9" x14ac:dyDescent="0.25">
      <c r="A601" s="182" t="s">
        <v>451</v>
      </c>
      <c r="B601" s="183">
        <v>1</v>
      </c>
      <c r="C601" s="184">
        <f>D601+E601</f>
        <v>210</v>
      </c>
      <c r="D601" s="180">
        <v>160</v>
      </c>
      <c r="E601" s="180">
        <v>50</v>
      </c>
      <c r="F601" s="181">
        <v>985</v>
      </c>
      <c r="G601" s="504">
        <f t="shared" ref="G601:G623" si="130">F601/D601</f>
        <v>6.15625</v>
      </c>
      <c r="H601" s="505">
        <f t="shared" si="117"/>
        <v>615.63</v>
      </c>
      <c r="I601" s="505">
        <f t="shared" ref="I601:I612" si="131">ROUND(H601*1.2359,2)</f>
        <v>760.86</v>
      </c>
    </row>
    <row r="602" spans="1:9" x14ac:dyDescent="0.25">
      <c r="A602" s="182" t="s">
        <v>451</v>
      </c>
      <c r="B602" s="183">
        <v>1</v>
      </c>
      <c r="C602" s="184">
        <f t="shared" ref="C602:C612" si="132">D602+E602</f>
        <v>209</v>
      </c>
      <c r="D602" s="180">
        <v>152</v>
      </c>
      <c r="E602" s="180">
        <v>57</v>
      </c>
      <c r="F602" s="181">
        <v>826.5</v>
      </c>
      <c r="G602" s="504">
        <f t="shared" si="130"/>
        <v>5.4375</v>
      </c>
      <c r="H602" s="505">
        <f t="shared" si="117"/>
        <v>619.88</v>
      </c>
      <c r="I602" s="505">
        <f t="shared" si="131"/>
        <v>766.11</v>
      </c>
    </row>
    <row r="603" spans="1:9" x14ac:dyDescent="0.25">
      <c r="A603" s="182" t="s">
        <v>450</v>
      </c>
      <c r="B603" s="183">
        <v>1</v>
      </c>
      <c r="C603" s="184">
        <f t="shared" si="132"/>
        <v>230</v>
      </c>
      <c r="D603" s="180">
        <v>160</v>
      </c>
      <c r="E603" s="180">
        <v>70</v>
      </c>
      <c r="F603" s="181">
        <v>941.34</v>
      </c>
      <c r="G603" s="504">
        <f t="shared" si="130"/>
        <v>5.883375</v>
      </c>
      <c r="H603" s="505">
        <f t="shared" si="117"/>
        <v>823.67</v>
      </c>
      <c r="I603" s="505">
        <f t="shared" si="131"/>
        <v>1017.97</v>
      </c>
    </row>
    <row r="604" spans="1:9" x14ac:dyDescent="0.25">
      <c r="A604" s="182" t="s">
        <v>450</v>
      </c>
      <c r="B604" s="183">
        <v>1</v>
      </c>
      <c r="C604" s="184">
        <f t="shared" si="132"/>
        <v>224</v>
      </c>
      <c r="D604" s="180">
        <v>160</v>
      </c>
      <c r="E604" s="180">
        <v>64</v>
      </c>
      <c r="F604" s="181">
        <v>941.34</v>
      </c>
      <c r="G604" s="504">
        <f t="shared" si="130"/>
        <v>5.883375</v>
      </c>
      <c r="H604" s="505">
        <f t="shared" si="117"/>
        <v>753.07</v>
      </c>
      <c r="I604" s="505">
        <f t="shared" si="131"/>
        <v>930.72</v>
      </c>
    </row>
    <row r="605" spans="1:9" x14ac:dyDescent="0.25">
      <c r="A605" s="182" t="s">
        <v>450</v>
      </c>
      <c r="B605" s="183">
        <v>1</v>
      </c>
      <c r="C605" s="184">
        <f t="shared" si="132"/>
        <v>212</v>
      </c>
      <c r="D605" s="180">
        <v>160</v>
      </c>
      <c r="E605" s="180">
        <v>52</v>
      </c>
      <c r="F605" s="181">
        <v>941.34</v>
      </c>
      <c r="G605" s="504">
        <f t="shared" si="130"/>
        <v>5.883375</v>
      </c>
      <c r="H605" s="505">
        <f t="shared" si="117"/>
        <v>611.87</v>
      </c>
      <c r="I605" s="505">
        <f t="shared" si="131"/>
        <v>756.21</v>
      </c>
    </row>
    <row r="606" spans="1:9" x14ac:dyDescent="0.25">
      <c r="A606" s="182" t="s">
        <v>450</v>
      </c>
      <c r="B606" s="183">
        <v>1</v>
      </c>
      <c r="C606" s="184">
        <f t="shared" si="132"/>
        <v>208</v>
      </c>
      <c r="D606" s="180">
        <v>160</v>
      </c>
      <c r="E606" s="180">
        <v>48</v>
      </c>
      <c r="F606" s="181">
        <v>941.34</v>
      </c>
      <c r="G606" s="504">
        <f t="shared" si="130"/>
        <v>5.883375</v>
      </c>
      <c r="H606" s="505">
        <f t="shared" si="117"/>
        <v>564.79999999999995</v>
      </c>
      <c r="I606" s="505">
        <f t="shared" si="131"/>
        <v>698.04</v>
      </c>
    </row>
    <row r="607" spans="1:9" x14ac:dyDescent="0.25">
      <c r="A607" s="182" t="s">
        <v>450</v>
      </c>
      <c r="B607" s="183">
        <v>1</v>
      </c>
      <c r="C607" s="184">
        <f t="shared" si="132"/>
        <v>184</v>
      </c>
      <c r="D607" s="180">
        <v>160</v>
      </c>
      <c r="E607" s="180">
        <v>24</v>
      </c>
      <c r="F607" s="181">
        <v>941.34</v>
      </c>
      <c r="G607" s="504">
        <f t="shared" si="130"/>
        <v>5.883375</v>
      </c>
      <c r="H607" s="505">
        <f t="shared" si="117"/>
        <v>282.39999999999998</v>
      </c>
      <c r="I607" s="505">
        <f t="shared" si="131"/>
        <v>349.02</v>
      </c>
    </row>
    <row r="608" spans="1:9" x14ac:dyDescent="0.25">
      <c r="A608" s="182" t="s">
        <v>450</v>
      </c>
      <c r="B608" s="183">
        <v>1</v>
      </c>
      <c r="C608" s="184">
        <f t="shared" si="132"/>
        <v>168</v>
      </c>
      <c r="D608" s="180">
        <v>144</v>
      </c>
      <c r="E608" s="180">
        <v>24</v>
      </c>
      <c r="F608" s="181">
        <v>847.21</v>
      </c>
      <c r="G608" s="504">
        <f t="shared" si="130"/>
        <v>5.8834027777777784</v>
      </c>
      <c r="H608" s="505">
        <f t="shared" si="117"/>
        <v>282.39999999999998</v>
      </c>
      <c r="I608" s="505">
        <f t="shared" si="131"/>
        <v>349.02</v>
      </c>
    </row>
    <row r="609" spans="1:9" x14ac:dyDescent="0.25">
      <c r="A609" s="182" t="s">
        <v>451</v>
      </c>
      <c r="B609" s="183">
        <v>1</v>
      </c>
      <c r="C609" s="184">
        <f t="shared" si="132"/>
        <v>224</v>
      </c>
      <c r="D609" s="180">
        <v>160</v>
      </c>
      <c r="E609" s="180">
        <v>64</v>
      </c>
      <c r="F609" s="181">
        <v>941.34</v>
      </c>
      <c r="G609" s="504">
        <f t="shared" si="130"/>
        <v>5.883375</v>
      </c>
      <c r="H609" s="505">
        <f t="shared" si="117"/>
        <v>753.07</v>
      </c>
      <c r="I609" s="505">
        <f t="shared" si="131"/>
        <v>930.72</v>
      </c>
    </row>
    <row r="610" spans="1:9" x14ac:dyDescent="0.25">
      <c r="A610" s="182" t="s">
        <v>451</v>
      </c>
      <c r="B610" s="183">
        <v>1</v>
      </c>
      <c r="C610" s="184">
        <f t="shared" si="132"/>
        <v>184</v>
      </c>
      <c r="D610" s="180">
        <v>160</v>
      </c>
      <c r="E610" s="180">
        <v>24</v>
      </c>
      <c r="F610" s="181">
        <v>831.44</v>
      </c>
      <c r="G610" s="504">
        <f t="shared" si="130"/>
        <v>5.1965000000000003</v>
      </c>
      <c r="H610" s="505">
        <f t="shared" si="117"/>
        <v>249.43</v>
      </c>
      <c r="I610" s="505">
        <f t="shared" si="131"/>
        <v>308.27</v>
      </c>
    </row>
    <row r="611" spans="1:9" x14ac:dyDescent="0.25">
      <c r="A611" s="182" t="s">
        <v>451</v>
      </c>
      <c r="B611" s="183">
        <v>1</v>
      </c>
      <c r="C611" s="184">
        <f t="shared" si="132"/>
        <v>192</v>
      </c>
      <c r="D611" s="180">
        <v>160</v>
      </c>
      <c r="E611" s="180">
        <v>32</v>
      </c>
      <c r="F611" s="181">
        <v>831.44</v>
      </c>
      <c r="G611" s="504">
        <f t="shared" si="130"/>
        <v>5.1965000000000003</v>
      </c>
      <c r="H611" s="505">
        <f t="shared" si="117"/>
        <v>332.58</v>
      </c>
      <c r="I611" s="505">
        <f t="shared" si="131"/>
        <v>411.04</v>
      </c>
    </row>
    <row r="612" spans="1:9" x14ac:dyDescent="0.25">
      <c r="A612" s="182" t="s">
        <v>451</v>
      </c>
      <c r="B612" s="183">
        <v>1</v>
      </c>
      <c r="C612" s="184">
        <f t="shared" si="132"/>
        <v>184</v>
      </c>
      <c r="D612" s="180">
        <v>160</v>
      </c>
      <c r="E612" s="180">
        <v>24</v>
      </c>
      <c r="F612" s="181">
        <v>831.44</v>
      </c>
      <c r="G612" s="504">
        <f t="shared" si="130"/>
        <v>5.1965000000000003</v>
      </c>
      <c r="H612" s="505">
        <f t="shared" si="117"/>
        <v>249.43</v>
      </c>
      <c r="I612" s="505">
        <f t="shared" si="131"/>
        <v>308.27</v>
      </c>
    </row>
    <row r="613" spans="1:9" ht="47.25" x14ac:dyDescent="0.25">
      <c r="A613" s="296" t="s">
        <v>103</v>
      </c>
      <c r="B613" s="188">
        <f>SUM(B614:B623)</f>
        <v>10</v>
      </c>
      <c r="C613" s="188">
        <f>SUM(C614:C623)</f>
        <v>1743</v>
      </c>
      <c r="D613" s="188">
        <f>SUM(D614:D623)</f>
        <v>1464</v>
      </c>
      <c r="E613" s="188">
        <f>SUM(E614:E623)</f>
        <v>279</v>
      </c>
      <c r="F613" s="188"/>
      <c r="G613" s="508"/>
      <c r="H613" s="508">
        <f>SUM(H614:H623)</f>
        <v>2409.1999999999998</v>
      </c>
      <c r="I613" s="508">
        <f>SUM(I614:I623)</f>
        <v>2977.54</v>
      </c>
    </row>
    <row r="614" spans="1:9" x14ac:dyDescent="0.25">
      <c r="A614" s="182" t="s">
        <v>22</v>
      </c>
      <c r="B614" s="183">
        <v>1</v>
      </c>
      <c r="C614" s="184">
        <f>D614+E614</f>
        <v>177</v>
      </c>
      <c r="D614" s="180">
        <v>160</v>
      </c>
      <c r="E614" s="180">
        <v>17</v>
      </c>
      <c r="F614" s="181">
        <v>750</v>
      </c>
      <c r="G614" s="504">
        <f t="shared" si="130"/>
        <v>4.6875</v>
      </c>
      <c r="H614" s="505">
        <f t="shared" si="117"/>
        <v>159.38</v>
      </c>
      <c r="I614" s="505">
        <f t="shared" ref="I614:I623" si="133">ROUND(H614*1.2359,2)</f>
        <v>196.98</v>
      </c>
    </row>
    <row r="615" spans="1:9" x14ac:dyDescent="0.25">
      <c r="A615" s="182" t="s">
        <v>22</v>
      </c>
      <c r="B615" s="183">
        <v>1</v>
      </c>
      <c r="C615" s="184">
        <f t="shared" ref="C615:C623" si="134">D615+E615</f>
        <v>96</v>
      </c>
      <c r="D615" s="180">
        <v>80</v>
      </c>
      <c r="E615" s="180">
        <v>16</v>
      </c>
      <c r="F615" s="181">
        <v>346.43</v>
      </c>
      <c r="G615" s="504">
        <f t="shared" si="130"/>
        <v>4.3303750000000001</v>
      </c>
      <c r="H615" s="505">
        <f t="shared" si="117"/>
        <v>138.57</v>
      </c>
      <c r="I615" s="505">
        <f t="shared" si="133"/>
        <v>171.26</v>
      </c>
    </row>
    <row r="616" spans="1:9" x14ac:dyDescent="0.25">
      <c r="A616" s="182" t="s">
        <v>22</v>
      </c>
      <c r="B616" s="183">
        <v>1</v>
      </c>
      <c r="C616" s="184">
        <f t="shared" si="134"/>
        <v>192</v>
      </c>
      <c r="D616" s="180">
        <v>160</v>
      </c>
      <c r="E616" s="180">
        <v>32</v>
      </c>
      <c r="F616" s="181">
        <v>692.86</v>
      </c>
      <c r="G616" s="504">
        <f t="shared" si="130"/>
        <v>4.3303750000000001</v>
      </c>
      <c r="H616" s="505">
        <f t="shared" si="117"/>
        <v>277.14</v>
      </c>
      <c r="I616" s="505">
        <f t="shared" si="133"/>
        <v>342.52</v>
      </c>
    </row>
    <row r="617" spans="1:9" x14ac:dyDescent="0.25">
      <c r="A617" s="182" t="s">
        <v>22</v>
      </c>
      <c r="B617" s="183">
        <v>1</v>
      </c>
      <c r="C617" s="184">
        <f t="shared" si="134"/>
        <v>196</v>
      </c>
      <c r="D617" s="180">
        <v>160</v>
      </c>
      <c r="E617" s="180">
        <v>36</v>
      </c>
      <c r="F617" s="181">
        <v>692.86</v>
      </c>
      <c r="G617" s="504">
        <f t="shared" si="130"/>
        <v>4.3303750000000001</v>
      </c>
      <c r="H617" s="505">
        <f t="shared" si="117"/>
        <v>311.79000000000002</v>
      </c>
      <c r="I617" s="505">
        <f t="shared" si="133"/>
        <v>385.34</v>
      </c>
    </row>
    <row r="618" spans="1:9" x14ac:dyDescent="0.25">
      <c r="A618" s="182" t="s">
        <v>22</v>
      </c>
      <c r="B618" s="183">
        <v>1</v>
      </c>
      <c r="C618" s="184">
        <f t="shared" si="134"/>
        <v>192</v>
      </c>
      <c r="D618" s="180">
        <v>160</v>
      </c>
      <c r="E618" s="180">
        <v>32</v>
      </c>
      <c r="F618" s="181">
        <v>692.86</v>
      </c>
      <c r="G618" s="504">
        <f t="shared" si="130"/>
        <v>4.3303750000000001</v>
      </c>
      <c r="H618" s="505">
        <f t="shared" si="117"/>
        <v>277.14</v>
      </c>
      <c r="I618" s="505">
        <f t="shared" si="133"/>
        <v>342.52</v>
      </c>
    </row>
    <row r="619" spans="1:9" x14ac:dyDescent="0.25">
      <c r="A619" s="182" t="s">
        <v>22</v>
      </c>
      <c r="B619" s="183">
        <v>1</v>
      </c>
      <c r="C619" s="184">
        <f t="shared" si="134"/>
        <v>216</v>
      </c>
      <c r="D619" s="180">
        <v>160</v>
      </c>
      <c r="E619" s="180">
        <v>56</v>
      </c>
      <c r="F619" s="181">
        <v>692.86</v>
      </c>
      <c r="G619" s="504">
        <f t="shared" si="130"/>
        <v>4.3303750000000001</v>
      </c>
      <c r="H619" s="505">
        <f t="shared" si="117"/>
        <v>485</v>
      </c>
      <c r="I619" s="505">
        <f t="shared" si="133"/>
        <v>599.41</v>
      </c>
    </row>
    <row r="620" spans="1:9" x14ac:dyDescent="0.25">
      <c r="A620" s="182" t="s">
        <v>22</v>
      </c>
      <c r="B620" s="183">
        <v>1</v>
      </c>
      <c r="C620" s="184">
        <f t="shared" si="134"/>
        <v>196</v>
      </c>
      <c r="D620" s="180">
        <v>160</v>
      </c>
      <c r="E620" s="180">
        <v>36</v>
      </c>
      <c r="F620" s="181">
        <v>692.86</v>
      </c>
      <c r="G620" s="504">
        <f t="shared" si="130"/>
        <v>4.3303750000000001</v>
      </c>
      <c r="H620" s="505">
        <f t="shared" si="117"/>
        <v>311.79000000000002</v>
      </c>
      <c r="I620" s="505">
        <f t="shared" si="133"/>
        <v>385.34</v>
      </c>
    </row>
    <row r="621" spans="1:9" x14ac:dyDescent="0.25">
      <c r="A621" s="182" t="s">
        <v>22</v>
      </c>
      <c r="B621" s="183">
        <v>1</v>
      </c>
      <c r="C621" s="184">
        <f t="shared" si="134"/>
        <v>192</v>
      </c>
      <c r="D621" s="180">
        <v>160</v>
      </c>
      <c r="E621" s="180">
        <v>32</v>
      </c>
      <c r="F621" s="181">
        <v>692.86</v>
      </c>
      <c r="G621" s="504">
        <f t="shared" si="130"/>
        <v>4.3303750000000001</v>
      </c>
      <c r="H621" s="505">
        <f t="shared" si="117"/>
        <v>277.14</v>
      </c>
      <c r="I621" s="505">
        <f t="shared" si="133"/>
        <v>342.52</v>
      </c>
    </row>
    <row r="622" spans="1:9" x14ac:dyDescent="0.25">
      <c r="A622" s="182" t="s">
        <v>22</v>
      </c>
      <c r="B622" s="183">
        <v>1</v>
      </c>
      <c r="C622" s="184">
        <f t="shared" si="134"/>
        <v>118</v>
      </c>
      <c r="D622" s="180">
        <v>104</v>
      </c>
      <c r="E622" s="180">
        <v>14</v>
      </c>
      <c r="F622" s="181">
        <v>450.36</v>
      </c>
      <c r="G622" s="504">
        <f t="shared" si="130"/>
        <v>4.3303846153846157</v>
      </c>
      <c r="H622" s="505">
        <f t="shared" si="117"/>
        <v>121.25</v>
      </c>
      <c r="I622" s="505">
        <f t="shared" si="133"/>
        <v>149.85</v>
      </c>
    </row>
    <row r="623" spans="1:9" x14ac:dyDescent="0.25">
      <c r="A623" s="182" t="s">
        <v>22</v>
      </c>
      <c r="B623" s="183">
        <v>1</v>
      </c>
      <c r="C623" s="184">
        <f t="shared" si="134"/>
        <v>168</v>
      </c>
      <c r="D623" s="180">
        <v>160</v>
      </c>
      <c r="E623" s="180">
        <v>8</v>
      </c>
      <c r="F623" s="181">
        <v>500</v>
      </c>
      <c r="G623" s="504">
        <f t="shared" si="130"/>
        <v>3.125</v>
      </c>
      <c r="H623" s="505">
        <f t="shared" si="117"/>
        <v>50</v>
      </c>
      <c r="I623" s="505">
        <f t="shared" si="133"/>
        <v>61.8</v>
      </c>
    </row>
  </sheetData>
  <mergeCells count="12">
    <mergeCell ref="H1:I1"/>
    <mergeCell ref="A2:I2"/>
    <mergeCell ref="A7:A9"/>
    <mergeCell ref="B7:B9"/>
    <mergeCell ref="C7:E7"/>
    <mergeCell ref="F7:F9"/>
    <mergeCell ref="G7:G9"/>
    <mergeCell ref="H7:H9"/>
    <mergeCell ref="I7:I9"/>
    <mergeCell ref="C8:C9"/>
    <mergeCell ref="D8:D9"/>
    <mergeCell ref="E8:E9"/>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2</vt:i4>
      </vt:variant>
    </vt:vector>
  </HeadingPairs>
  <TitlesOfParts>
    <vt:vector size="50" baseType="lpstr">
      <vt:lpstr>KOPSAVILKUMS</vt:lpstr>
      <vt:lpstr>RAKUS_janv</vt:lpstr>
      <vt:lpstr>PSKUS_janv</vt:lpstr>
      <vt:lpstr>PSKUS_feb</vt:lpstr>
      <vt:lpstr>PSKUS_marts</vt:lpstr>
      <vt:lpstr>Liepāja_janv</vt:lpstr>
      <vt:lpstr>Liepāja_feb</vt:lpstr>
      <vt:lpstr>Liepāja_marts</vt:lpstr>
      <vt:lpstr>Daugavpils_reģ_janv</vt:lpstr>
      <vt:lpstr>Daugavpils_reģ_feb</vt:lpstr>
      <vt:lpstr>Daugavpils_reģ_marts</vt:lpstr>
      <vt:lpstr>Z-Kurzeme_janv</vt:lpstr>
      <vt:lpstr>Z_Kurzeme_feb</vt:lpstr>
      <vt:lpstr>Z-Kurzeme_marts</vt:lpstr>
      <vt:lpstr>Jelgava_janv</vt:lpstr>
      <vt:lpstr>Jelgava_feb</vt:lpstr>
      <vt:lpstr>Jelgava_marts</vt:lpstr>
      <vt:lpstr>Vidzeme_janv</vt:lpstr>
      <vt:lpstr>Vidzeme_feb</vt:lpstr>
      <vt:lpstr>Vidzeme_marts</vt:lpstr>
      <vt:lpstr>Jēkabpils_janv-marts</vt:lpstr>
      <vt:lpstr>Jūrmala_janv-marts</vt:lpstr>
      <vt:lpstr>RPNC_janv</vt:lpstr>
      <vt:lpstr>RPNC_feb</vt:lpstr>
      <vt:lpstr>RPNC_marts</vt:lpstr>
      <vt:lpstr>Cēsis_janv-marts</vt:lpstr>
      <vt:lpstr>Balvi_janv-apr</vt:lpstr>
      <vt:lpstr>Saldus_janv</vt:lpstr>
      <vt:lpstr>Saldus_feb</vt:lpstr>
      <vt:lpstr>Piejūra_janv-marts</vt:lpstr>
      <vt:lpstr>Daugavpils_psih_janv</vt:lpstr>
      <vt:lpstr>Daugavpils_psih_feb</vt:lpstr>
      <vt:lpstr>Daugavpils_psih_marts</vt:lpstr>
      <vt:lpstr>Ģintermuiža_janv</vt:lpstr>
      <vt:lpstr>Ģintermuiža_feb</vt:lpstr>
      <vt:lpstr>Ģintermuiža_marts</vt:lpstr>
      <vt:lpstr>Kuldīga_janv</vt:lpstr>
      <vt:lpstr>Kuldīga_feb</vt:lpstr>
      <vt:lpstr>Kuldīga_marts</vt:lpstr>
      <vt:lpstr>Tukums_janv-marts</vt:lpstr>
      <vt:lpstr>Vaivari_janv</vt:lpstr>
      <vt:lpstr>Vaivari_feb</vt:lpstr>
      <vt:lpstr>Vaivari_marts</vt:lpstr>
      <vt:lpstr>Ainaži_janv</vt:lpstr>
      <vt:lpstr>Ainaži_feb</vt:lpstr>
      <vt:lpstr>Bauska_Janv-Apr</vt:lpstr>
      <vt:lpstr>Rīgas_1.sl_janv</vt:lpstr>
      <vt:lpstr>Rīgas_1.sl_feb</vt:lpstr>
      <vt:lpstr>Z_Kurzeme_feb!Print_Titles</vt:lpstr>
      <vt:lpstr>'Z-Kurzeme_marts'!Print_Titles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Linards</dc:creator>
  <cp:lastModifiedBy>Liene Ābola</cp:lastModifiedBy>
  <cp:lastPrinted>2021-05-05T07:52:59Z</cp:lastPrinted>
  <dcterms:created xsi:type="dcterms:W3CDTF">2017-06-26T19:24:00Z</dcterms:created>
  <dcterms:modified xsi:type="dcterms:W3CDTF">2021-06-30T12:08:45Z</dcterms:modified>
</cp:coreProperties>
</file>