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lkm1.km.gov.lv\RoamDocu$\Lauraz\Desktop\SEP\"/>
    </mc:Choice>
  </mc:AlternateContent>
  <xr:revisionPtr revIDLastSave="0" documentId="8_{C34C01AD-8AB8-4301-A4CD-A5EF05805C71}" xr6:coauthVersionLast="45" xr6:coauthVersionMax="45" xr10:uidLastSave="{00000000-0000-0000-0000-000000000000}"/>
  <bookViews>
    <workbookView xWindow="-120" yWindow="-120" windowWidth="29040" windowHeight="15840" xr2:uid="{8B7CB6E4-5DAC-41CD-8B2E-16C33C4361D4}"/>
  </bookViews>
  <sheets>
    <sheet name="Lapa1" sheetId="1" r:id="rId1"/>
  </sheets>
  <definedNames>
    <definedName name="_Hlk61598363" localSheetId="0">Lapa1!$F$1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7" i="1" l="1"/>
  <c r="H27" i="1"/>
  <c r="G27" i="1"/>
  <c r="I26" i="1"/>
  <c r="H26" i="1"/>
  <c r="G26" i="1"/>
  <c r="I25" i="1"/>
  <c r="H25" i="1"/>
  <c r="G25" i="1"/>
  <c r="I24" i="1"/>
  <c r="H24" i="1"/>
  <c r="G24" i="1"/>
  <c r="F24" i="1" s="1"/>
  <c r="K24" i="1" s="1"/>
  <c r="I23" i="1"/>
  <c r="H23" i="1"/>
  <c r="G23" i="1"/>
  <c r="F23" i="1" s="1"/>
  <c r="K23" i="1" s="1"/>
  <c r="I22" i="1"/>
  <c r="H22" i="1"/>
  <c r="G22" i="1"/>
  <c r="I21" i="1"/>
  <c r="H21" i="1"/>
  <c r="G21" i="1"/>
  <c r="E20" i="1"/>
  <c r="E19" i="1"/>
  <c r="E18" i="1"/>
  <c r="F18" i="1" s="1"/>
  <c r="E17" i="1"/>
  <c r="F17" i="1" s="1"/>
  <c r="K17" i="1" s="1"/>
  <c r="F22" i="1" l="1"/>
  <c r="K22" i="1" s="1"/>
  <c r="F26" i="1"/>
  <c r="K26" i="1" s="1"/>
  <c r="F21" i="1"/>
  <c r="K21" i="1" s="1"/>
  <c r="F27" i="1"/>
  <c r="K27" i="1" s="1"/>
  <c r="F20" i="1"/>
  <c r="K20" i="1" s="1"/>
  <c r="K18" i="1"/>
  <c r="K29" i="1" s="1"/>
  <c r="F25" i="1"/>
  <c r="K25" i="1" s="1"/>
  <c r="F19" i="1"/>
  <c r="K19" i="1" s="1"/>
  <c r="C59" i="1" l="1"/>
  <c r="E51" i="1" l="1"/>
  <c r="E47" i="1"/>
  <c r="E46" i="1"/>
  <c r="E45" i="1"/>
  <c r="E41" i="1"/>
  <c r="E40" i="1"/>
  <c r="E39" i="1"/>
  <c r="E33" i="1"/>
  <c r="E32" i="1"/>
  <c r="E31" i="1"/>
  <c r="E52" i="1" l="1"/>
  <c r="I13" i="1"/>
  <c r="H13" i="1"/>
  <c r="G13" i="1"/>
  <c r="F13" i="1" s="1"/>
  <c r="I12" i="1"/>
  <c r="H12" i="1"/>
  <c r="G12" i="1"/>
  <c r="F12" i="1" s="1"/>
  <c r="I11" i="1"/>
  <c r="H11" i="1"/>
  <c r="G11" i="1"/>
  <c r="I10" i="1"/>
  <c r="H10" i="1"/>
  <c r="G10" i="1"/>
  <c r="I9" i="1"/>
  <c r="H9" i="1"/>
  <c r="G9" i="1"/>
  <c r="F9" i="1" s="1"/>
  <c r="I8" i="1"/>
  <c r="H8" i="1"/>
  <c r="G8" i="1"/>
  <c r="I7" i="1"/>
  <c r="G7" i="1"/>
  <c r="F10" i="1" l="1"/>
  <c r="F8" i="1"/>
  <c r="F11" i="1"/>
  <c r="C60" i="1"/>
  <c r="C58" i="1"/>
  <c r="C54" i="1"/>
  <c r="C65" i="1" l="1"/>
  <c r="C55" i="1"/>
  <c r="D69" i="1" s="1"/>
  <c r="H7" i="1"/>
  <c r="F7" i="1" s="1"/>
  <c r="E4" i="1"/>
  <c r="F4" i="1" s="1"/>
  <c r="E5" i="1"/>
  <c r="F5" i="1" s="1"/>
  <c r="E6" i="1"/>
  <c r="E3" i="1"/>
  <c r="F3" i="1" s="1"/>
  <c r="C68" i="1" l="1"/>
  <c r="F6" i="1"/>
  <c r="K6" i="1" s="1"/>
  <c r="K11" i="1"/>
  <c r="K8" i="1"/>
  <c r="K12" i="1"/>
  <c r="K13" i="1"/>
  <c r="K7" i="1"/>
  <c r="K10" i="1"/>
  <c r="K9" i="1"/>
  <c r="K5" i="1"/>
  <c r="K4" i="1"/>
  <c r="K3" i="1"/>
  <c r="K14" i="1" l="1"/>
  <c r="E69" i="1" l="1"/>
  <c r="D68" i="1"/>
  <c r="E68" i="1" s="1"/>
</calcChain>
</file>

<file path=xl/sharedStrings.xml><?xml version="1.0" encoding="utf-8"?>
<sst xmlns="http://schemas.openxmlformats.org/spreadsheetml/2006/main" count="235" uniqueCount="84">
  <si>
    <t>bāzes alga 2021</t>
  </si>
  <si>
    <t>priekšsēdētājs</t>
  </si>
  <si>
    <t>padomes loceklis</t>
  </si>
  <si>
    <t>ombuds</t>
  </si>
  <si>
    <t>n/a</t>
  </si>
  <si>
    <t>informācijas analītiķas/eksperts</t>
  </si>
  <si>
    <t>biroja administrators</t>
  </si>
  <si>
    <t>prēmijas un naudas balvas 10% (1)</t>
  </si>
  <si>
    <t>(1) saskaņā ar Ministru kabineta instrukciju Nr.19 "Tiesību akta projekta sākotnējās ietekmes izvērtēšanas kārtība"</t>
  </si>
  <si>
    <t>kopā</t>
  </si>
  <si>
    <t>eksperts (ombudam)</t>
  </si>
  <si>
    <t>eksperts (SEPLP)</t>
  </si>
  <si>
    <t>10, 13, V</t>
  </si>
  <si>
    <t>18.3, 8, III</t>
  </si>
  <si>
    <t>10, 10, III</t>
  </si>
  <si>
    <t>nomas maksa</t>
  </si>
  <si>
    <t>komunālie maksājumi</t>
  </si>
  <si>
    <t>koeficients</t>
  </si>
  <si>
    <t>saime / menešalgu grupa / līmenis</t>
  </si>
  <si>
    <t>pētījumi</t>
  </si>
  <si>
    <t>sakaru pakalpojumi</t>
  </si>
  <si>
    <t>mājas lapas uzturēšana</t>
  </si>
  <si>
    <t>kancelejas un saimniecības izdevumi</t>
  </si>
  <si>
    <t>maksa par m2</t>
  </si>
  <si>
    <t>telpu pielāgošanas izmaksas</t>
  </si>
  <si>
    <t>vienam darbiniekam</t>
  </si>
  <si>
    <t>VSAOI 23,59%</t>
  </si>
  <si>
    <t>mēnešalga</t>
  </si>
  <si>
    <t>vienam darbiniekam / vienam m2</t>
  </si>
  <si>
    <t>bāzes izmaksas turpmākiem gadiem</t>
  </si>
  <si>
    <t>mēnešu skaits</t>
  </si>
  <si>
    <t>apsaimniekošana</t>
  </si>
  <si>
    <t>uzkopšana</t>
  </si>
  <si>
    <t>100 euro/m2</t>
  </si>
  <si>
    <t>signalizācijas uzstādīšana</t>
  </si>
  <si>
    <t>mājas lapas izstrāde</t>
  </si>
  <si>
    <t>reprezentācijas izmaksas</t>
  </si>
  <si>
    <t>IT izmaksas (ārpakalpojums)</t>
  </si>
  <si>
    <t>signalizācijas pakalpojums</t>
  </si>
  <si>
    <t>IT licenzes</t>
  </si>
  <si>
    <t>darbinieku apmācības</t>
  </si>
  <si>
    <t>biroja aprīkojuma atjaunošana</t>
  </si>
  <si>
    <t>darba aizsardzības pakalpojums</t>
  </si>
  <si>
    <t>printera toneru izmaksas</t>
  </si>
  <si>
    <t>vispērējās piemaksas 10% (1)</t>
  </si>
  <si>
    <t>sociālās garantijas 5% (1)</t>
  </si>
  <si>
    <t>veselības apdrošināšana (2)</t>
  </si>
  <si>
    <t>komandējumu izmaksas (4)</t>
  </si>
  <si>
    <t>izmaksas mēnesī (5)</t>
  </si>
  <si>
    <t>(3) saskaņā ar Ministru kabineta 2016. gada 12. jūlija ieteikumiem Nr.2 “Vienotās prasības valsts pārvaldes iestāžu biroju ēkām un biroja telpu grupām” četru kabinetu platībai (SEPLP locekļiem un ombudam) būtu jābūt 24 m2 vai mazāk vai 18 m2 vai mazāk, ja līdzās ir apspriežu telpa. Tāpat birojā būtu nepieciešama apspriežu telpa aptuveni 20 m2 platībā. Visbeidzot SEPLP sekretariāta darbiniekiem saskaņā ar jau minētajiem Ministru kabineta ieteikumiem būtu nepieciešams nodrošināt aptuveni 10 m2 darba platību vai mazāk. Ņemot vērā minēto, kopējā biroja platība būtu aptuveni 142 m2 (ja deviņi darbinieki) vai 162 m2 (ja vienpadsmit darbinieki)</t>
  </si>
  <si>
    <t>kopā (6)</t>
  </si>
  <si>
    <t>vienreizējās izveides izmaksas</t>
  </si>
  <si>
    <t>datortehnikas iegāde</t>
  </si>
  <si>
    <t>mēbeļu iegāde</t>
  </si>
  <si>
    <t>printeris/kopētājs, smalcinātājs</t>
  </si>
  <si>
    <t>izmaksas 2021.gadā</t>
  </si>
  <si>
    <t>uzturēšanas izmaksas mēnesī</t>
  </si>
  <si>
    <t>maksa vienam darbiniekam</t>
  </si>
  <si>
    <t>kapitālie izdevumi mēnesī (sākot ar 2022.gadu)</t>
  </si>
  <si>
    <t>mobilo telefonu iegāde</t>
  </si>
  <si>
    <t>interneta pieslēguma abonēšanas maksa</t>
  </si>
  <si>
    <t>pasta pakalpojumi</t>
  </si>
  <si>
    <t>izmaksas kopā</t>
  </si>
  <si>
    <t>summa:</t>
  </si>
  <si>
    <t>platība (3)</t>
  </si>
  <si>
    <t>(vadošais) jurists</t>
  </si>
  <si>
    <t>(vadošais) finansists</t>
  </si>
  <si>
    <t>21, 12, V A</t>
  </si>
  <si>
    <t xml:space="preserve">12.1, 12, VI A  </t>
  </si>
  <si>
    <t>zvērināta revidenta ārpakalpojums</t>
  </si>
  <si>
    <t>sabiedrisko attiecību ārpakalpojums</t>
  </si>
  <si>
    <t>gada licence Instar Analytics programmnodrošinājumam</t>
  </si>
  <si>
    <t>kopā 11 darbiniekiem / 162 m2</t>
  </si>
  <si>
    <t>Pielikums informatīvajam ziņojumam "Par nepieciešamo finansējumu Sabiedrisko elektronisko plašsaziņas līdzekļu padomes izveidei"</t>
  </si>
  <si>
    <t>atlīdzība mēnesī 2021 gadā</t>
  </si>
  <si>
    <t>atlīdzība mēnesī 2022 gadā</t>
  </si>
  <si>
    <t>bāzes alga 2022</t>
  </si>
  <si>
    <t>(4) saskaņā ar Ministru kabineta noteikumiem Nr.969 "Kārtība, kādā atlīdzināmi ar komandējumiem saistītie izdevumi", pieņemot, ka vidēji būs nepieciešami 2 komandējumi mēnesī pārsvarā uz Briseli uz 2 dienām (1 nakts viesnīcā)</t>
  </si>
  <si>
    <r>
      <t xml:space="preserve">(2) summa iegūta, izdalot apdrošināšanas prēmijas maksimālo summu gadā (213,43 </t>
    </r>
    <r>
      <rPr>
        <i/>
        <sz val="8"/>
        <color theme="1"/>
        <rFont val="Times New Roman"/>
        <family val="1"/>
        <charset val="186"/>
      </rPr>
      <t xml:space="preserve">euro </t>
    </r>
    <r>
      <rPr>
        <sz val="8"/>
        <color theme="1"/>
        <rFont val="Times New Roman"/>
        <family val="1"/>
        <charset val="186"/>
      </rPr>
      <t>saskaņā ar Valsts un pašvaldību institūciju amatpersonu un darbinieku atlīdzības likuma 37.panta otro daļu) ar 12, lai iegūtu maksimālo apmēru mēnesim</t>
    </r>
  </si>
  <si>
    <t>(5) darbaspēka izmaksas mēnesī + uzturēšanas izmaksas mēnesī + kapitālie izdevumi mēnesī (2021.gadā šajās izmaksās netiek saitīti komandējumu un darbinieku apmācību izdevumi, kā arī kapitālie izdevumi)</t>
  </si>
  <si>
    <r>
      <t xml:space="preserve">(6) 2021.gadā neatkarīgi no mēnešu skaita veselības apdrošināšanai tiek skaitīta pilna summa gadā (t.i. 213.43 </t>
    </r>
    <r>
      <rPr>
        <i/>
        <sz val="8"/>
        <color theme="1"/>
        <rFont val="Times New Roman"/>
        <family val="1"/>
        <charset val="186"/>
      </rPr>
      <t>euro</t>
    </r>
    <r>
      <rPr>
        <sz val="8"/>
        <color theme="1"/>
        <rFont val="Times New Roman"/>
        <family val="1"/>
        <charset val="186"/>
      </rPr>
      <t>), kā arī tiek skaitītas vienreizējās izveides izmaksas, bet netiek skaitīti komandējumu un darbinieku apmācību izdevumi, kā arī kapitālie izdevumi</t>
    </r>
  </si>
  <si>
    <t xml:space="preserve">14, 9, III A  </t>
  </si>
  <si>
    <t>Vecākais grāmatvedis*</t>
  </si>
  <si>
    <t>*grāmatvedības pakalpojumu sniegs Valsts kase neveidojot jaunu amata vietu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</si>
</sst>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charset val="186"/>
      <scheme val="minor"/>
    </font>
    <font>
      <sz val="8"/>
      <color theme="1"/>
      <name val="Calibri"/>
      <family val="2"/>
      <charset val="186"/>
      <scheme val="minor"/>
    </font>
    <font>
      <sz val="8"/>
      <color theme="1"/>
      <name val="Times New Roman"/>
      <family val="1"/>
      <charset val="186"/>
    </font>
    <font>
      <sz val="10"/>
      <color theme="1"/>
      <name val="Times New Roman"/>
      <family val="1"/>
      <charset val="186"/>
    </font>
    <font>
      <sz val="8"/>
      <name val="Times New Roman"/>
      <family val="1"/>
      <charset val="186"/>
    </font>
    <font>
      <sz val="8"/>
      <color theme="9" tint="-0.249977111117893"/>
      <name val="Times New Roman"/>
      <family val="1"/>
      <charset val="186"/>
    </font>
    <font>
      <i/>
      <sz val="8"/>
      <color rgb="FFFF0000"/>
      <name val="Times New Roman"/>
      <family val="1"/>
      <charset val="186"/>
    </font>
    <font>
      <i/>
      <sz val="8"/>
      <color theme="1"/>
      <name val="Times New Roman"/>
      <family val="1"/>
      <charset val="186"/>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1">
    <xf numFmtId="0" fontId="0" fillId="0" borderId="0"/>
  </cellStyleXfs>
  <cellXfs count="42">
    <xf numFmtId="0" fontId="0" fillId="0" borderId="0" xfId="0"/>
    <xf numFmtId="0" fontId="1" fillId="0" borderId="0" xfId="0" applyFont="1"/>
    <xf numFmtId="0" fontId="1" fillId="0" borderId="0" xfId="0" applyFont="1" applyAlignment="1">
      <alignment horizontal="left"/>
    </xf>
    <xf numFmtId="0" fontId="1" fillId="0" borderId="0" xfId="0" applyFont="1" applyAlignment="1">
      <alignment wrapText="1"/>
    </xf>
    <xf numFmtId="0" fontId="2" fillId="0" borderId="0" xfId="0" applyFont="1"/>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2" fontId="2" fillId="0" borderId="1" xfId="0" applyNumberFormat="1" applyFont="1" applyFill="1" applyBorder="1" applyAlignment="1">
      <alignment horizontal="center" vertical="center"/>
    </xf>
    <xf numFmtId="2" fontId="2" fillId="0" borderId="3" xfId="0" applyNumberFormat="1" applyFont="1" applyFill="1" applyBorder="1" applyAlignment="1">
      <alignment horizontal="center" vertical="center"/>
    </xf>
    <xf numFmtId="2" fontId="4" fillId="0" borderId="1" xfId="0" applyNumberFormat="1" applyFont="1" applyFill="1" applyBorder="1" applyAlignment="1">
      <alignment horizontal="center" vertical="center"/>
    </xf>
    <xf numFmtId="2" fontId="2" fillId="0" borderId="6" xfId="0" applyNumberFormat="1" applyFont="1" applyFill="1" applyBorder="1" applyAlignment="1">
      <alignment horizontal="center" vertical="center"/>
    </xf>
    <xf numFmtId="2" fontId="2" fillId="0" borderId="2" xfId="0" applyNumberFormat="1" applyFont="1" applyFill="1" applyBorder="1" applyAlignment="1">
      <alignment horizontal="center" vertical="center"/>
    </xf>
    <xf numFmtId="0" fontId="2" fillId="0" borderId="0" xfId="0" applyFont="1" applyFill="1"/>
    <xf numFmtId="0" fontId="5" fillId="0" borderId="0" xfId="0" applyFont="1" applyFill="1" applyBorder="1" applyAlignment="1">
      <alignment horizontal="center"/>
    </xf>
    <xf numFmtId="0" fontId="5" fillId="0" borderId="0" xfId="0" applyFont="1" applyFill="1" applyBorder="1"/>
    <xf numFmtId="2" fontId="2" fillId="0" borderId="0" xfId="0" applyNumberFormat="1" applyFont="1" applyFill="1" applyBorder="1" applyAlignment="1">
      <alignment horizontal="right" vertical="center"/>
    </xf>
    <xf numFmtId="2" fontId="2" fillId="0" borderId="5" xfId="0" applyNumberFormat="1" applyFont="1" applyFill="1" applyBorder="1" applyAlignment="1">
      <alignment horizontal="center"/>
    </xf>
    <xf numFmtId="2" fontId="2" fillId="0" borderId="0" xfId="0" applyNumberFormat="1" applyFont="1" applyFill="1" applyBorder="1" applyAlignment="1">
      <alignment horizontal="center"/>
    </xf>
    <xf numFmtId="0" fontId="2" fillId="0" borderId="0" xfId="0" applyFont="1" applyBorder="1" applyAlignment="1">
      <alignment horizontal="center" vertical="center" wrapText="1"/>
    </xf>
    <xf numFmtId="2" fontId="6" fillId="0" borderId="0" xfId="0" applyNumberFormat="1" applyFont="1" applyFill="1" applyBorder="1" applyAlignment="1">
      <alignment horizontal="left" vertical="center"/>
    </xf>
    <xf numFmtId="0" fontId="2" fillId="0" borderId="0" xfId="0" applyFont="1" applyBorder="1"/>
    <xf numFmtId="0" fontId="6" fillId="0" borderId="0" xfId="0" applyFont="1" applyBorder="1"/>
    <xf numFmtId="0" fontId="7" fillId="0" borderId="0" xfId="0" applyFont="1" applyBorder="1"/>
    <xf numFmtId="0" fontId="2" fillId="0" borderId="0" xfId="0" applyFont="1" applyFill="1" applyBorder="1"/>
    <xf numFmtId="2" fontId="2" fillId="0" borderId="1" xfId="0" applyNumberFormat="1" applyFont="1" applyFill="1" applyBorder="1" applyAlignment="1">
      <alignment horizontal="center" vertical="center" wrapText="1"/>
    </xf>
    <xf numFmtId="0" fontId="2" fillId="0" borderId="0" xfId="0" applyFont="1" applyBorder="1" applyAlignment="1">
      <alignment wrapText="1"/>
    </xf>
    <xf numFmtId="0" fontId="2" fillId="0" borderId="0" xfId="0" applyFont="1" applyAlignment="1">
      <alignment wrapText="1"/>
    </xf>
    <xf numFmtId="0" fontId="2" fillId="0" borderId="0" xfId="0" applyFont="1" applyFill="1" applyBorder="1" applyAlignment="1">
      <alignment horizontal="center" vertical="center"/>
    </xf>
    <xf numFmtId="2" fontId="2" fillId="0" borderId="5" xfId="0" applyNumberFormat="1" applyFont="1" applyFill="1" applyBorder="1" applyAlignment="1">
      <alignment horizontal="center" vertical="center"/>
    </xf>
    <xf numFmtId="2" fontId="2" fillId="0" borderId="0" xfId="0" applyNumberFormat="1" applyFont="1" applyFill="1" applyBorder="1" applyAlignment="1">
      <alignment horizontal="center" vertical="center"/>
    </xf>
    <xf numFmtId="2" fontId="2" fillId="0" borderId="1" xfId="0" applyNumberFormat="1" applyFont="1" applyFill="1" applyBorder="1" applyAlignment="1">
      <alignment horizontal="center"/>
    </xf>
    <xf numFmtId="0" fontId="5" fillId="0" borderId="0" xfId="0" applyFont="1" applyFill="1"/>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2" fontId="2" fillId="0" borderId="1" xfId="0" applyNumberFormat="1" applyFont="1" applyBorder="1" applyAlignment="1">
      <alignment horizontal="center" vertical="center"/>
    </xf>
    <xf numFmtId="0" fontId="2" fillId="0" borderId="1" xfId="0" applyFont="1" applyFill="1" applyBorder="1" applyAlignment="1">
      <alignment horizontal="center" vertical="center"/>
    </xf>
    <xf numFmtId="2" fontId="2" fillId="0" borderId="1" xfId="0" applyNumberFormat="1" applyFont="1" applyFill="1" applyBorder="1" applyAlignment="1">
      <alignment horizontal="center" vertical="center"/>
    </xf>
    <xf numFmtId="2" fontId="2" fillId="0" borderId="3" xfId="0" applyNumberFormat="1" applyFont="1" applyFill="1" applyBorder="1" applyAlignment="1">
      <alignment horizontal="center" vertical="center"/>
    </xf>
    <xf numFmtId="0" fontId="3" fillId="0" borderId="4" xfId="0" applyFont="1" applyBorder="1" applyAlignment="1">
      <alignment horizontal="right" vertical="center" wrapText="1"/>
    </xf>
    <xf numFmtId="0" fontId="2" fillId="0" borderId="0" xfId="0" applyFont="1" applyAlignment="1">
      <alignment horizontal="left"/>
    </xf>
    <xf numFmtId="0" fontId="2" fillId="0" borderId="0" xfId="0" applyFont="1" applyAlignment="1">
      <alignment horizontal="left" wrapText="1"/>
    </xf>
    <xf numFmtId="0" fontId="2" fillId="0" borderId="7" xfId="0" applyFont="1" applyFill="1" applyBorder="1" applyAlignment="1">
      <alignment horizontal="left"/>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5669F-DC90-42D3-B3D8-7B4ED8F5A194}">
  <dimension ref="A1:K76"/>
  <sheetViews>
    <sheetView tabSelected="1" zoomScaleNormal="100" workbookViewId="0">
      <selection activeCell="I35" sqref="I35"/>
    </sheetView>
  </sheetViews>
  <sheetFormatPr defaultColWidth="9.140625" defaultRowHeight="11.25" x14ac:dyDescent="0.2"/>
  <cols>
    <col min="1" max="1" width="25" style="1" customWidth="1"/>
    <col min="2" max="11" width="9.7109375" style="1" customWidth="1"/>
    <col min="12" max="16384" width="9.140625" style="1"/>
  </cols>
  <sheetData>
    <row r="1" spans="1:11" ht="27" customHeight="1" x14ac:dyDescent="0.2">
      <c r="A1" s="4"/>
      <c r="B1" s="4"/>
      <c r="C1" s="4"/>
      <c r="D1" s="4"/>
      <c r="E1" s="4"/>
      <c r="F1" s="38" t="s">
        <v>73</v>
      </c>
      <c r="G1" s="38"/>
      <c r="H1" s="38"/>
      <c r="I1" s="38"/>
      <c r="J1" s="38"/>
      <c r="K1" s="38"/>
    </row>
    <row r="2" spans="1:11" ht="50.1" customHeight="1" x14ac:dyDescent="0.2">
      <c r="A2" s="5" t="s">
        <v>74</v>
      </c>
      <c r="B2" s="5" t="s">
        <v>17</v>
      </c>
      <c r="C2" s="5" t="s">
        <v>0</v>
      </c>
      <c r="D2" s="5" t="s">
        <v>18</v>
      </c>
      <c r="E2" s="5" t="s">
        <v>27</v>
      </c>
      <c r="F2" s="5" t="s">
        <v>26</v>
      </c>
      <c r="G2" s="5" t="s">
        <v>44</v>
      </c>
      <c r="H2" s="5" t="s">
        <v>7</v>
      </c>
      <c r="I2" s="5" t="s">
        <v>45</v>
      </c>
      <c r="J2" s="5" t="s">
        <v>46</v>
      </c>
      <c r="K2" s="5" t="s">
        <v>9</v>
      </c>
    </row>
    <row r="3" spans="1:11" x14ac:dyDescent="0.2">
      <c r="A3" s="6" t="s">
        <v>1</v>
      </c>
      <c r="B3" s="7">
        <v>4.4800000000000004</v>
      </c>
      <c r="C3" s="7">
        <v>1025.29</v>
      </c>
      <c r="D3" s="7" t="s">
        <v>4</v>
      </c>
      <c r="E3" s="7">
        <f>C3*B3</f>
        <v>4593.2992000000004</v>
      </c>
      <c r="F3" s="7">
        <f>E3*0.2359</f>
        <v>1083.5592812800001</v>
      </c>
      <c r="G3" s="7" t="s">
        <v>4</v>
      </c>
      <c r="H3" s="7" t="s">
        <v>4</v>
      </c>
      <c r="I3" s="7" t="s">
        <v>4</v>
      </c>
      <c r="J3" s="8">
        <v>17.79</v>
      </c>
      <c r="K3" s="7">
        <f>SUM(E3:J3)</f>
        <v>5694.6484812799999</v>
      </c>
    </row>
    <row r="4" spans="1:11" x14ac:dyDescent="0.2">
      <c r="A4" s="6" t="s">
        <v>2</v>
      </c>
      <c r="B4" s="7">
        <v>4.2</v>
      </c>
      <c r="C4" s="7">
        <v>1025.29</v>
      </c>
      <c r="D4" s="7" t="s">
        <v>4</v>
      </c>
      <c r="E4" s="7">
        <f t="shared" ref="E4:E6" si="0">C4*B4</f>
        <v>4306.2179999999998</v>
      </c>
      <c r="F4" s="7">
        <f t="shared" ref="F4:F6" si="1">E4*0.2359</f>
        <v>1015.8368261999999</v>
      </c>
      <c r="G4" s="7" t="s">
        <v>4</v>
      </c>
      <c r="H4" s="7" t="s">
        <v>4</v>
      </c>
      <c r="I4" s="7" t="s">
        <v>4</v>
      </c>
      <c r="J4" s="8">
        <v>17.79</v>
      </c>
      <c r="K4" s="7">
        <f t="shared" ref="K4:K13" si="2">SUM(E4:J4)</f>
        <v>5339.8448261999993</v>
      </c>
    </row>
    <row r="5" spans="1:11" x14ac:dyDescent="0.2">
      <c r="A5" s="6" t="s">
        <v>2</v>
      </c>
      <c r="B5" s="7">
        <v>4.2</v>
      </c>
      <c r="C5" s="7">
        <v>1025.29</v>
      </c>
      <c r="D5" s="7" t="s">
        <v>4</v>
      </c>
      <c r="E5" s="7">
        <f t="shared" si="0"/>
        <v>4306.2179999999998</v>
      </c>
      <c r="F5" s="7">
        <f t="shared" si="1"/>
        <v>1015.8368261999999</v>
      </c>
      <c r="G5" s="7" t="s">
        <v>4</v>
      </c>
      <c r="H5" s="7" t="s">
        <v>4</v>
      </c>
      <c r="I5" s="7" t="s">
        <v>4</v>
      </c>
      <c r="J5" s="8">
        <v>17.79</v>
      </c>
      <c r="K5" s="7">
        <f t="shared" si="2"/>
        <v>5339.8448261999993</v>
      </c>
    </row>
    <row r="6" spans="1:11" x14ac:dyDescent="0.2">
      <c r="A6" s="6" t="s">
        <v>3</v>
      </c>
      <c r="B6" s="9">
        <v>2.78</v>
      </c>
      <c r="C6" s="7">
        <v>1025.29</v>
      </c>
      <c r="D6" s="7" t="s">
        <v>4</v>
      </c>
      <c r="E6" s="7">
        <f t="shared" si="0"/>
        <v>2850.3061999999995</v>
      </c>
      <c r="F6" s="7">
        <f t="shared" si="1"/>
        <v>672.38723257999993</v>
      </c>
      <c r="G6" s="7" t="s">
        <v>4</v>
      </c>
      <c r="H6" s="7" t="s">
        <v>4</v>
      </c>
      <c r="I6" s="7" t="s">
        <v>4</v>
      </c>
      <c r="J6" s="8">
        <v>17.79</v>
      </c>
      <c r="K6" s="7">
        <f t="shared" si="2"/>
        <v>3540.4834325799993</v>
      </c>
    </row>
    <row r="7" spans="1:11" x14ac:dyDescent="0.2">
      <c r="A7" s="6" t="s">
        <v>65</v>
      </c>
      <c r="B7" s="7" t="s">
        <v>4</v>
      </c>
      <c r="C7" s="7" t="s">
        <v>4</v>
      </c>
      <c r="D7" s="7" t="s">
        <v>67</v>
      </c>
      <c r="E7" s="7">
        <v>1647</v>
      </c>
      <c r="F7" s="7">
        <f>(E7+G7+H7+I7)*0.2359</f>
        <v>485.65912500000002</v>
      </c>
      <c r="G7" s="7">
        <f>E7*0.1</f>
        <v>164.70000000000002</v>
      </c>
      <c r="H7" s="7">
        <f>E7*0.1</f>
        <v>164.70000000000002</v>
      </c>
      <c r="I7" s="7">
        <f>E7*0.05</f>
        <v>82.350000000000009</v>
      </c>
      <c r="J7" s="8">
        <v>17.79</v>
      </c>
      <c r="K7" s="7">
        <f t="shared" si="2"/>
        <v>2562.1991249999996</v>
      </c>
    </row>
    <row r="8" spans="1:11" x14ac:dyDescent="0.2">
      <c r="A8" s="6" t="s">
        <v>66</v>
      </c>
      <c r="B8" s="7" t="s">
        <v>4</v>
      </c>
      <c r="C8" s="7" t="s">
        <v>4</v>
      </c>
      <c r="D8" s="7" t="s">
        <v>68</v>
      </c>
      <c r="E8" s="7">
        <v>1647</v>
      </c>
      <c r="F8" s="7">
        <f t="shared" ref="F8:F13" si="3">(E8+G8+H8+I8)*0.2359</f>
        <v>485.65912500000002</v>
      </c>
      <c r="G8" s="7">
        <f t="shared" ref="G8:G13" si="4">E8*0.1</f>
        <v>164.70000000000002</v>
      </c>
      <c r="H8" s="7">
        <f t="shared" ref="H8:H13" si="5">E8*0.1</f>
        <v>164.70000000000002</v>
      </c>
      <c r="I8" s="7">
        <f t="shared" ref="I8:I13" si="6">E8*0.05</f>
        <v>82.350000000000009</v>
      </c>
      <c r="J8" s="8">
        <v>17.79</v>
      </c>
      <c r="K8" s="7">
        <f t="shared" si="2"/>
        <v>2562.1991249999996</v>
      </c>
    </row>
    <row r="9" spans="1:11" x14ac:dyDescent="0.2">
      <c r="A9" s="6" t="s">
        <v>5</v>
      </c>
      <c r="B9" s="7" t="s">
        <v>4</v>
      </c>
      <c r="C9" s="7" t="s">
        <v>4</v>
      </c>
      <c r="D9" s="7" t="s">
        <v>12</v>
      </c>
      <c r="E9" s="7">
        <v>1917</v>
      </c>
      <c r="F9" s="7">
        <f t="shared" si="3"/>
        <v>565.27537499999994</v>
      </c>
      <c r="G9" s="7">
        <f t="shared" si="4"/>
        <v>191.70000000000002</v>
      </c>
      <c r="H9" s="7">
        <f t="shared" si="5"/>
        <v>191.70000000000002</v>
      </c>
      <c r="I9" s="7">
        <f t="shared" si="6"/>
        <v>95.850000000000009</v>
      </c>
      <c r="J9" s="8">
        <v>17.79</v>
      </c>
      <c r="K9" s="7">
        <f t="shared" si="2"/>
        <v>2979.3153749999997</v>
      </c>
    </row>
    <row r="10" spans="1:11" x14ac:dyDescent="0.2">
      <c r="A10" s="6" t="s">
        <v>6</v>
      </c>
      <c r="B10" s="7" t="s">
        <v>4</v>
      </c>
      <c r="C10" s="7" t="s">
        <v>4</v>
      </c>
      <c r="D10" s="7" t="s">
        <v>13</v>
      </c>
      <c r="E10" s="7">
        <v>1093</v>
      </c>
      <c r="F10" s="7">
        <f t="shared" si="3"/>
        <v>322.29837500000002</v>
      </c>
      <c r="G10" s="7">
        <f t="shared" si="4"/>
        <v>109.30000000000001</v>
      </c>
      <c r="H10" s="7">
        <f t="shared" si="5"/>
        <v>109.30000000000001</v>
      </c>
      <c r="I10" s="7">
        <f t="shared" si="6"/>
        <v>54.650000000000006</v>
      </c>
      <c r="J10" s="8">
        <v>17.79</v>
      </c>
      <c r="K10" s="7">
        <f t="shared" si="2"/>
        <v>1706.338375</v>
      </c>
    </row>
    <row r="11" spans="1:11" x14ac:dyDescent="0.2">
      <c r="A11" s="6" t="s">
        <v>10</v>
      </c>
      <c r="B11" s="7" t="s">
        <v>4</v>
      </c>
      <c r="C11" s="7" t="s">
        <v>4</v>
      </c>
      <c r="D11" s="7" t="s">
        <v>14</v>
      </c>
      <c r="E11" s="7">
        <v>1287</v>
      </c>
      <c r="F11" s="7">
        <f t="shared" si="3"/>
        <v>379.50412499999999</v>
      </c>
      <c r="G11" s="7">
        <f t="shared" si="4"/>
        <v>128.70000000000002</v>
      </c>
      <c r="H11" s="7">
        <f t="shared" si="5"/>
        <v>128.70000000000002</v>
      </c>
      <c r="I11" s="7">
        <f t="shared" si="6"/>
        <v>64.350000000000009</v>
      </c>
      <c r="J11" s="8">
        <v>17.79</v>
      </c>
      <c r="K11" s="10">
        <f t="shared" ref="K11:K12" si="7">SUM(E11:J11)</f>
        <v>2006.0441249999999</v>
      </c>
    </row>
    <row r="12" spans="1:11" x14ac:dyDescent="0.2">
      <c r="A12" s="6" t="s">
        <v>11</v>
      </c>
      <c r="B12" s="7" t="s">
        <v>4</v>
      </c>
      <c r="C12" s="7" t="s">
        <v>4</v>
      </c>
      <c r="D12" s="7" t="s">
        <v>14</v>
      </c>
      <c r="E12" s="7">
        <v>1287</v>
      </c>
      <c r="F12" s="7">
        <f t="shared" si="3"/>
        <v>379.50412499999999</v>
      </c>
      <c r="G12" s="7">
        <f t="shared" si="4"/>
        <v>128.70000000000002</v>
      </c>
      <c r="H12" s="7">
        <f t="shared" si="5"/>
        <v>128.70000000000002</v>
      </c>
      <c r="I12" s="7">
        <f t="shared" si="6"/>
        <v>64.350000000000009</v>
      </c>
      <c r="J12" s="8">
        <v>17.79</v>
      </c>
      <c r="K12" s="11">
        <f t="shared" si="7"/>
        <v>2006.0441249999999</v>
      </c>
    </row>
    <row r="13" spans="1:11" ht="12" thickBot="1" x14ac:dyDescent="0.25">
      <c r="A13" s="6" t="s">
        <v>11</v>
      </c>
      <c r="B13" s="7" t="s">
        <v>4</v>
      </c>
      <c r="C13" s="7" t="s">
        <v>4</v>
      </c>
      <c r="D13" s="7" t="s">
        <v>14</v>
      </c>
      <c r="E13" s="7">
        <v>1287</v>
      </c>
      <c r="F13" s="7">
        <f t="shared" si="3"/>
        <v>379.50412499999999</v>
      </c>
      <c r="G13" s="7">
        <f t="shared" si="4"/>
        <v>128.70000000000002</v>
      </c>
      <c r="H13" s="7">
        <f t="shared" si="5"/>
        <v>128.70000000000002</v>
      </c>
      <c r="I13" s="7">
        <f t="shared" si="6"/>
        <v>64.350000000000009</v>
      </c>
      <c r="J13" s="8">
        <v>17.79</v>
      </c>
      <c r="K13" s="10">
        <f t="shared" si="2"/>
        <v>2006.0441249999999</v>
      </c>
    </row>
    <row r="14" spans="1:11" ht="12" thickBot="1" x14ac:dyDescent="0.25">
      <c r="A14" s="12"/>
      <c r="B14" s="12"/>
      <c r="C14" s="12"/>
      <c r="D14" s="12"/>
      <c r="E14" s="12"/>
      <c r="F14" s="13"/>
      <c r="G14" s="14"/>
      <c r="H14" s="12"/>
      <c r="I14" s="12"/>
      <c r="J14" s="15" t="s">
        <v>63</v>
      </c>
      <c r="K14" s="16">
        <f>SUM(K3:K13)</f>
        <v>35743.005941259995</v>
      </c>
    </row>
    <row r="15" spans="1:11" x14ac:dyDescent="0.2">
      <c r="A15" s="12"/>
      <c r="B15" s="12"/>
      <c r="C15" s="12"/>
      <c r="D15" s="12"/>
      <c r="E15" s="12"/>
      <c r="F15" s="13"/>
      <c r="G15" s="14"/>
      <c r="H15" s="12"/>
      <c r="I15" s="12"/>
      <c r="J15" s="15"/>
      <c r="K15" s="17"/>
    </row>
    <row r="16" spans="1:11" ht="45" x14ac:dyDescent="0.2">
      <c r="A16" s="5" t="s">
        <v>75</v>
      </c>
      <c r="B16" s="5" t="s">
        <v>17</v>
      </c>
      <c r="C16" s="5" t="s">
        <v>76</v>
      </c>
      <c r="D16" s="5" t="s">
        <v>18</v>
      </c>
      <c r="E16" s="5" t="s">
        <v>27</v>
      </c>
      <c r="F16" s="5" t="s">
        <v>26</v>
      </c>
      <c r="G16" s="5" t="s">
        <v>44</v>
      </c>
      <c r="H16" s="5" t="s">
        <v>7</v>
      </c>
      <c r="I16" s="5" t="s">
        <v>45</v>
      </c>
      <c r="J16" s="5" t="s">
        <v>46</v>
      </c>
      <c r="K16" s="5" t="s">
        <v>9</v>
      </c>
    </row>
    <row r="17" spans="1:11" x14ac:dyDescent="0.2">
      <c r="A17" s="6" t="s">
        <v>1</v>
      </c>
      <c r="B17" s="7">
        <v>4.4800000000000004</v>
      </c>
      <c r="C17" s="7">
        <v>1058.0999999999999</v>
      </c>
      <c r="D17" s="7" t="s">
        <v>4</v>
      </c>
      <c r="E17" s="7">
        <f>C17*B17</f>
        <v>4740.2880000000005</v>
      </c>
      <c r="F17" s="7">
        <f>E17*0.2359</f>
        <v>1118.2339392000001</v>
      </c>
      <c r="G17" s="7" t="s">
        <v>4</v>
      </c>
      <c r="H17" s="7" t="s">
        <v>4</v>
      </c>
      <c r="I17" s="7" t="s">
        <v>4</v>
      </c>
      <c r="J17" s="8">
        <v>17.79</v>
      </c>
      <c r="K17" s="7">
        <f>SUM(E17:J17)</f>
        <v>5876.3119392000008</v>
      </c>
    </row>
    <row r="18" spans="1:11" x14ac:dyDescent="0.2">
      <c r="A18" s="6" t="s">
        <v>2</v>
      </c>
      <c r="B18" s="7">
        <v>4.2</v>
      </c>
      <c r="C18" s="7">
        <v>1058.0999999999999</v>
      </c>
      <c r="D18" s="7" t="s">
        <v>4</v>
      </c>
      <c r="E18" s="7">
        <f t="shared" ref="E18:E20" si="8">C18*B18</f>
        <v>4444.0199999999995</v>
      </c>
      <c r="F18" s="7">
        <f t="shared" ref="F18:F20" si="9">E18*0.2359</f>
        <v>1048.3443179999999</v>
      </c>
      <c r="G18" s="7" t="s">
        <v>4</v>
      </c>
      <c r="H18" s="7" t="s">
        <v>4</v>
      </c>
      <c r="I18" s="7" t="s">
        <v>4</v>
      </c>
      <c r="J18" s="8">
        <v>17.79</v>
      </c>
      <c r="K18" s="7">
        <f t="shared" ref="K18:K27" si="10">SUM(E18:J18)</f>
        <v>5510.1543179999999</v>
      </c>
    </row>
    <row r="19" spans="1:11" x14ac:dyDescent="0.2">
      <c r="A19" s="6" t="s">
        <v>2</v>
      </c>
      <c r="B19" s="7">
        <v>4.2</v>
      </c>
      <c r="C19" s="7">
        <v>1058.0999999999999</v>
      </c>
      <c r="D19" s="7" t="s">
        <v>4</v>
      </c>
      <c r="E19" s="7">
        <f t="shared" si="8"/>
        <v>4444.0199999999995</v>
      </c>
      <c r="F19" s="7">
        <f t="shared" si="9"/>
        <v>1048.3443179999999</v>
      </c>
      <c r="G19" s="7" t="s">
        <v>4</v>
      </c>
      <c r="H19" s="7" t="s">
        <v>4</v>
      </c>
      <c r="I19" s="7" t="s">
        <v>4</v>
      </c>
      <c r="J19" s="8">
        <v>17.79</v>
      </c>
      <c r="K19" s="7">
        <f t="shared" si="10"/>
        <v>5510.1543179999999</v>
      </c>
    </row>
    <row r="20" spans="1:11" x14ac:dyDescent="0.2">
      <c r="A20" s="6" t="s">
        <v>3</v>
      </c>
      <c r="B20" s="9">
        <v>2.78</v>
      </c>
      <c r="C20" s="7">
        <v>1058.0999999999999</v>
      </c>
      <c r="D20" s="7" t="s">
        <v>4</v>
      </c>
      <c r="E20" s="7">
        <f t="shared" si="8"/>
        <v>2941.5179999999996</v>
      </c>
      <c r="F20" s="7">
        <f t="shared" si="9"/>
        <v>693.90409619999991</v>
      </c>
      <c r="G20" s="7" t="s">
        <v>4</v>
      </c>
      <c r="H20" s="7" t="s">
        <v>4</v>
      </c>
      <c r="I20" s="7" t="s">
        <v>4</v>
      </c>
      <c r="J20" s="8">
        <v>17.79</v>
      </c>
      <c r="K20" s="7">
        <f t="shared" si="10"/>
        <v>3653.2120961999995</v>
      </c>
    </row>
    <row r="21" spans="1:11" x14ac:dyDescent="0.2">
      <c r="A21" s="6" t="s">
        <v>65</v>
      </c>
      <c r="B21" s="7" t="s">
        <v>4</v>
      </c>
      <c r="C21" s="7" t="s">
        <v>4</v>
      </c>
      <c r="D21" s="7" t="s">
        <v>67</v>
      </c>
      <c r="E21" s="7">
        <v>1647</v>
      </c>
      <c r="F21" s="7">
        <f>(E21+G21+H21+I21)*0.2359</f>
        <v>485.65912500000002</v>
      </c>
      <c r="G21" s="7">
        <f>E21*0.1</f>
        <v>164.70000000000002</v>
      </c>
      <c r="H21" s="7">
        <f>E21*0.1</f>
        <v>164.70000000000002</v>
      </c>
      <c r="I21" s="7">
        <f>E21*0.05</f>
        <v>82.350000000000009</v>
      </c>
      <c r="J21" s="8">
        <v>17.79</v>
      </c>
      <c r="K21" s="7">
        <f t="shared" si="10"/>
        <v>2562.1991249999996</v>
      </c>
    </row>
    <row r="22" spans="1:11" x14ac:dyDescent="0.2">
      <c r="A22" s="6" t="s">
        <v>66</v>
      </c>
      <c r="B22" s="7" t="s">
        <v>4</v>
      </c>
      <c r="C22" s="7" t="s">
        <v>4</v>
      </c>
      <c r="D22" s="7" t="s">
        <v>68</v>
      </c>
      <c r="E22" s="7">
        <v>1647</v>
      </c>
      <c r="F22" s="7">
        <f t="shared" ref="F22:F27" si="11">(E22+G22+H22+I22)*0.2359</f>
        <v>485.65912500000002</v>
      </c>
      <c r="G22" s="7">
        <f t="shared" ref="G22:G27" si="12">E22*0.1</f>
        <v>164.70000000000002</v>
      </c>
      <c r="H22" s="7">
        <f t="shared" ref="H22:H27" si="13">E22*0.1</f>
        <v>164.70000000000002</v>
      </c>
      <c r="I22" s="7">
        <f t="shared" ref="I22:I27" si="14">E22*0.05</f>
        <v>82.350000000000009</v>
      </c>
      <c r="J22" s="8">
        <v>17.79</v>
      </c>
      <c r="K22" s="7">
        <f t="shared" si="10"/>
        <v>2562.1991249999996</v>
      </c>
    </row>
    <row r="23" spans="1:11" x14ac:dyDescent="0.2">
      <c r="A23" s="6" t="s">
        <v>5</v>
      </c>
      <c r="B23" s="7" t="s">
        <v>4</v>
      </c>
      <c r="C23" s="7" t="s">
        <v>4</v>
      </c>
      <c r="D23" s="7" t="s">
        <v>12</v>
      </c>
      <c r="E23" s="7">
        <v>1917</v>
      </c>
      <c r="F23" s="7">
        <f t="shared" si="11"/>
        <v>565.27537499999994</v>
      </c>
      <c r="G23" s="7">
        <f t="shared" si="12"/>
        <v>191.70000000000002</v>
      </c>
      <c r="H23" s="7">
        <f t="shared" si="13"/>
        <v>191.70000000000002</v>
      </c>
      <c r="I23" s="7">
        <f t="shared" si="14"/>
        <v>95.850000000000009</v>
      </c>
      <c r="J23" s="8">
        <v>17.79</v>
      </c>
      <c r="K23" s="7">
        <f t="shared" si="10"/>
        <v>2979.3153749999997</v>
      </c>
    </row>
    <row r="24" spans="1:11" x14ac:dyDescent="0.2">
      <c r="A24" s="6" t="s">
        <v>6</v>
      </c>
      <c r="B24" s="7" t="s">
        <v>4</v>
      </c>
      <c r="C24" s="7" t="s">
        <v>4</v>
      </c>
      <c r="D24" s="7" t="s">
        <v>13</v>
      </c>
      <c r="E24" s="7">
        <v>1093</v>
      </c>
      <c r="F24" s="7">
        <f t="shared" si="11"/>
        <v>322.29837500000002</v>
      </c>
      <c r="G24" s="7">
        <f t="shared" si="12"/>
        <v>109.30000000000001</v>
      </c>
      <c r="H24" s="7">
        <f t="shared" si="13"/>
        <v>109.30000000000001</v>
      </c>
      <c r="I24" s="7">
        <f t="shared" si="14"/>
        <v>54.650000000000006</v>
      </c>
      <c r="J24" s="8">
        <v>17.79</v>
      </c>
      <c r="K24" s="7">
        <f t="shared" si="10"/>
        <v>1706.338375</v>
      </c>
    </row>
    <row r="25" spans="1:11" x14ac:dyDescent="0.2">
      <c r="A25" s="6" t="s">
        <v>10</v>
      </c>
      <c r="B25" s="7" t="s">
        <v>4</v>
      </c>
      <c r="C25" s="7" t="s">
        <v>4</v>
      </c>
      <c r="D25" s="7" t="s">
        <v>14</v>
      </c>
      <c r="E25" s="7">
        <v>1287</v>
      </c>
      <c r="F25" s="7">
        <f t="shared" si="11"/>
        <v>379.50412499999999</v>
      </c>
      <c r="G25" s="7">
        <f t="shared" si="12"/>
        <v>128.70000000000002</v>
      </c>
      <c r="H25" s="7">
        <f t="shared" si="13"/>
        <v>128.70000000000002</v>
      </c>
      <c r="I25" s="7">
        <f t="shared" si="14"/>
        <v>64.350000000000009</v>
      </c>
      <c r="J25" s="8">
        <v>17.79</v>
      </c>
      <c r="K25" s="10">
        <f t="shared" si="10"/>
        <v>2006.0441249999999</v>
      </c>
    </row>
    <row r="26" spans="1:11" x14ac:dyDescent="0.2">
      <c r="A26" s="6" t="s">
        <v>11</v>
      </c>
      <c r="B26" s="7" t="s">
        <v>4</v>
      </c>
      <c r="C26" s="7" t="s">
        <v>4</v>
      </c>
      <c r="D26" s="7" t="s">
        <v>14</v>
      </c>
      <c r="E26" s="7">
        <v>1287</v>
      </c>
      <c r="F26" s="7">
        <f t="shared" si="11"/>
        <v>379.50412499999999</v>
      </c>
      <c r="G26" s="7">
        <f t="shared" si="12"/>
        <v>128.70000000000002</v>
      </c>
      <c r="H26" s="7">
        <f t="shared" si="13"/>
        <v>128.70000000000002</v>
      </c>
      <c r="I26" s="7">
        <f t="shared" si="14"/>
        <v>64.350000000000009</v>
      </c>
      <c r="J26" s="8">
        <v>17.79</v>
      </c>
      <c r="K26" s="11">
        <f t="shared" si="10"/>
        <v>2006.0441249999999</v>
      </c>
    </row>
    <row r="27" spans="1:11" x14ac:dyDescent="0.2">
      <c r="A27" s="6" t="s">
        <v>11</v>
      </c>
      <c r="B27" s="7" t="s">
        <v>4</v>
      </c>
      <c r="C27" s="7" t="s">
        <v>4</v>
      </c>
      <c r="D27" s="7" t="s">
        <v>14</v>
      </c>
      <c r="E27" s="7">
        <v>1287</v>
      </c>
      <c r="F27" s="7">
        <f t="shared" si="11"/>
        <v>379.50412499999999</v>
      </c>
      <c r="G27" s="7">
        <f t="shared" si="12"/>
        <v>128.70000000000002</v>
      </c>
      <c r="H27" s="7">
        <f t="shared" si="13"/>
        <v>128.70000000000002</v>
      </c>
      <c r="I27" s="7">
        <f t="shared" si="14"/>
        <v>64.350000000000009</v>
      </c>
      <c r="J27" s="8">
        <v>17.79</v>
      </c>
      <c r="K27" s="10">
        <f t="shared" si="10"/>
        <v>2006.0441249999999</v>
      </c>
    </row>
    <row r="28" spans="1:11" ht="12" thickBot="1" x14ac:dyDescent="0.25">
      <c r="A28" s="35" t="s">
        <v>82</v>
      </c>
      <c r="B28" s="36" t="s">
        <v>4</v>
      </c>
      <c r="C28" s="36" t="s">
        <v>4</v>
      </c>
      <c r="D28" s="36" t="s">
        <v>81</v>
      </c>
      <c r="E28" s="36">
        <v>1190</v>
      </c>
      <c r="F28" s="36">
        <v>350.90125</v>
      </c>
      <c r="G28" s="36">
        <v>119</v>
      </c>
      <c r="H28" s="36">
        <v>119</v>
      </c>
      <c r="I28" s="36">
        <v>59.5</v>
      </c>
      <c r="J28" s="37">
        <v>17.79</v>
      </c>
      <c r="K28" s="36">
        <v>1856.1912499999999</v>
      </c>
    </row>
    <row r="29" spans="1:11" ht="12" thickBot="1" x14ac:dyDescent="0.25">
      <c r="A29" s="41" t="s">
        <v>83</v>
      </c>
      <c r="B29" s="41"/>
      <c r="C29" s="41"/>
      <c r="D29" s="41"/>
      <c r="E29" s="12"/>
      <c r="F29" s="13"/>
      <c r="G29" s="14"/>
      <c r="H29" s="12"/>
      <c r="I29" s="12"/>
      <c r="J29" s="15" t="s">
        <v>63</v>
      </c>
      <c r="K29" s="16">
        <f>SUM(K17:K28)</f>
        <v>38234.2082964</v>
      </c>
    </row>
    <row r="30" spans="1:11" ht="35.1" customHeight="1" x14ac:dyDescent="0.2">
      <c r="A30" s="5" t="s">
        <v>56</v>
      </c>
      <c r="B30" s="5" t="s">
        <v>64</v>
      </c>
      <c r="C30" s="5" t="s">
        <v>23</v>
      </c>
      <c r="D30" s="5" t="s">
        <v>57</v>
      </c>
      <c r="E30" s="5" t="s">
        <v>72</v>
      </c>
      <c r="F30" s="18"/>
      <c r="G30" s="18"/>
      <c r="H30" s="4"/>
      <c r="I30" s="4"/>
      <c r="J30" s="4"/>
      <c r="K30" s="4"/>
    </row>
    <row r="31" spans="1:11" x14ac:dyDescent="0.2">
      <c r="A31" s="6" t="s">
        <v>15</v>
      </c>
      <c r="B31" s="7">
        <v>162</v>
      </c>
      <c r="C31" s="7">
        <v>11.35</v>
      </c>
      <c r="D31" s="7" t="s">
        <v>4</v>
      </c>
      <c r="E31" s="9">
        <f>B31*C31*1.21</f>
        <v>2224.8269999999998</v>
      </c>
      <c r="F31" s="19"/>
      <c r="G31" s="19"/>
      <c r="H31" s="20"/>
      <c r="I31" s="4"/>
      <c r="J31" s="4"/>
      <c r="K31" s="4"/>
    </row>
    <row r="32" spans="1:11" x14ac:dyDescent="0.2">
      <c r="A32" s="6" t="s">
        <v>16</v>
      </c>
      <c r="B32" s="7">
        <v>162</v>
      </c>
      <c r="C32" s="7">
        <v>1.6</v>
      </c>
      <c r="D32" s="7" t="s">
        <v>4</v>
      </c>
      <c r="E32" s="9">
        <f>B32*C32*1.21</f>
        <v>313.63200000000001</v>
      </c>
      <c r="F32" s="21"/>
      <c r="G32" s="21"/>
      <c r="H32" s="4"/>
      <c r="I32" s="4"/>
      <c r="J32" s="4"/>
      <c r="K32" s="4"/>
    </row>
    <row r="33" spans="1:11" x14ac:dyDescent="0.2">
      <c r="A33" s="6" t="s">
        <v>31</v>
      </c>
      <c r="B33" s="7">
        <v>162</v>
      </c>
      <c r="C33" s="7">
        <v>2.75</v>
      </c>
      <c r="D33" s="7" t="s">
        <v>4</v>
      </c>
      <c r="E33" s="9">
        <f>B33*C33</f>
        <v>445.5</v>
      </c>
      <c r="F33" s="22"/>
      <c r="G33" s="22"/>
      <c r="H33" s="4"/>
      <c r="I33" s="4"/>
      <c r="J33" s="4"/>
      <c r="K33" s="4"/>
    </row>
    <row r="34" spans="1:11" x14ac:dyDescent="0.2">
      <c r="A34" s="6" t="s">
        <v>32</v>
      </c>
      <c r="B34" s="7" t="s">
        <v>4</v>
      </c>
      <c r="C34" s="7" t="s">
        <v>4</v>
      </c>
      <c r="D34" s="7" t="s">
        <v>4</v>
      </c>
      <c r="E34" s="9">
        <v>500</v>
      </c>
      <c r="F34" s="21"/>
      <c r="G34" s="21"/>
      <c r="H34" s="4"/>
      <c r="I34" s="4"/>
      <c r="J34" s="4"/>
      <c r="K34" s="4"/>
    </row>
    <row r="35" spans="1:11" x14ac:dyDescent="0.2">
      <c r="A35" s="6" t="s">
        <v>38</v>
      </c>
      <c r="B35" s="7" t="s">
        <v>4</v>
      </c>
      <c r="C35" s="7" t="s">
        <v>4</v>
      </c>
      <c r="D35" s="7" t="s">
        <v>4</v>
      </c>
      <c r="E35" s="9">
        <v>32</v>
      </c>
      <c r="F35" s="20"/>
      <c r="G35" s="20"/>
      <c r="H35" s="4"/>
      <c r="I35" s="4"/>
      <c r="J35" s="4"/>
      <c r="K35" s="4"/>
    </row>
    <row r="36" spans="1:11" x14ac:dyDescent="0.2">
      <c r="A36" s="6" t="s">
        <v>42</v>
      </c>
      <c r="B36" s="7" t="s">
        <v>4</v>
      </c>
      <c r="C36" s="7" t="s">
        <v>4</v>
      </c>
      <c r="D36" s="7" t="s">
        <v>4</v>
      </c>
      <c r="E36" s="9">
        <v>60.5</v>
      </c>
      <c r="F36" s="23"/>
      <c r="G36" s="20"/>
      <c r="H36" s="4"/>
      <c r="I36" s="4"/>
      <c r="J36" s="4"/>
      <c r="K36" s="4"/>
    </row>
    <row r="37" spans="1:11" x14ac:dyDescent="0.2">
      <c r="A37" s="6" t="s">
        <v>47</v>
      </c>
      <c r="B37" s="7" t="s">
        <v>4</v>
      </c>
      <c r="C37" s="7" t="s">
        <v>4</v>
      </c>
      <c r="D37" s="7" t="s">
        <v>4</v>
      </c>
      <c r="E37" s="7">
        <v>1540</v>
      </c>
      <c r="F37" s="23"/>
      <c r="G37" s="20"/>
      <c r="H37" s="4"/>
      <c r="I37" s="4"/>
      <c r="J37" s="4"/>
      <c r="K37" s="4"/>
    </row>
    <row r="38" spans="1:11" x14ac:dyDescent="0.2">
      <c r="A38" s="6" t="s">
        <v>19</v>
      </c>
      <c r="B38" s="7" t="s">
        <v>4</v>
      </c>
      <c r="C38" s="7" t="s">
        <v>4</v>
      </c>
      <c r="D38" s="7" t="s">
        <v>4</v>
      </c>
      <c r="E38" s="7">
        <v>2500</v>
      </c>
      <c r="F38" s="23"/>
      <c r="G38" s="20"/>
      <c r="H38" s="4"/>
      <c r="I38" s="4"/>
      <c r="J38" s="4"/>
      <c r="K38" s="4"/>
    </row>
    <row r="39" spans="1:11" x14ac:dyDescent="0.2">
      <c r="A39" s="6" t="s">
        <v>37</v>
      </c>
      <c r="B39" s="7" t="s">
        <v>4</v>
      </c>
      <c r="C39" s="7" t="s">
        <v>4</v>
      </c>
      <c r="D39" s="7">
        <v>64</v>
      </c>
      <c r="E39" s="7">
        <f>D39*11</f>
        <v>704</v>
      </c>
      <c r="F39" s="23"/>
      <c r="G39" s="20"/>
      <c r="H39" s="4"/>
      <c r="I39" s="4"/>
      <c r="J39" s="4"/>
      <c r="K39" s="4"/>
    </row>
    <row r="40" spans="1:11" x14ac:dyDescent="0.2">
      <c r="A40" s="6" t="s">
        <v>39</v>
      </c>
      <c r="B40" s="7" t="s">
        <v>4</v>
      </c>
      <c r="C40" s="7" t="s">
        <v>4</v>
      </c>
      <c r="D40" s="7">
        <v>20</v>
      </c>
      <c r="E40" s="7">
        <f>D40*11</f>
        <v>220</v>
      </c>
      <c r="F40" s="23"/>
      <c r="G40" s="20"/>
      <c r="H40" s="4"/>
      <c r="I40" s="4"/>
      <c r="J40" s="4"/>
      <c r="K40" s="4"/>
    </row>
    <row r="41" spans="1:11" x14ac:dyDescent="0.2">
      <c r="A41" s="6" t="s">
        <v>20</v>
      </c>
      <c r="B41" s="7" t="s">
        <v>4</v>
      </c>
      <c r="C41" s="7" t="s">
        <v>4</v>
      </c>
      <c r="D41" s="7">
        <v>34</v>
      </c>
      <c r="E41" s="7">
        <f t="shared" ref="E41" si="15">D41*11</f>
        <v>374</v>
      </c>
      <c r="F41" s="23"/>
      <c r="G41" s="20"/>
      <c r="H41" s="4"/>
      <c r="I41" s="4"/>
      <c r="J41" s="4"/>
      <c r="K41" s="4"/>
    </row>
    <row r="42" spans="1:11" ht="21.75" customHeight="1" x14ac:dyDescent="0.2">
      <c r="A42" s="5" t="s">
        <v>60</v>
      </c>
      <c r="B42" s="7" t="s">
        <v>4</v>
      </c>
      <c r="C42" s="7" t="s">
        <v>4</v>
      </c>
      <c r="D42" s="7" t="s">
        <v>4</v>
      </c>
      <c r="E42" s="7">
        <v>200</v>
      </c>
      <c r="F42" s="23"/>
      <c r="G42" s="20"/>
      <c r="H42" s="4"/>
      <c r="I42" s="4"/>
      <c r="J42" s="4"/>
      <c r="K42" s="4"/>
    </row>
    <row r="43" spans="1:11" ht="11.25" customHeight="1" x14ac:dyDescent="0.2">
      <c r="A43" s="5" t="s">
        <v>61</v>
      </c>
      <c r="B43" s="7" t="s">
        <v>4</v>
      </c>
      <c r="C43" s="7" t="s">
        <v>4</v>
      </c>
      <c r="D43" s="7" t="s">
        <v>4</v>
      </c>
      <c r="E43" s="7">
        <v>50</v>
      </c>
      <c r="F43" s="23"/>
      <c r="G43" s="20"/>
      <c r="H43" s="4"/>
      <c r="I43" s="4"/>
      <c r="J43" s="4"/>
      <c r="K43" s="4"/>
    </row>
    <row r="44" spans="1:11" ht="11.25" customHeight="1" x14ac:dyDescent="0.2">
      <c r="A44" s="6" t="s">
        <v>21</v>
      </c>
      <c r="B44" s="7" t="s">
        <v>4</v>
      </c>
      <c r="C44" s="7" t="s">
        <v>4</v>
      </c>
      <c r="D44" s="7" t="s">
        <v>4</v>
      </c>
      <c r="E44" s="7">
        <v>150</v>
      </c>
      <c r="F44" s="23"/>
      <c r="G44" s="20"/>
      <c r="H44" s="4"/>
      <c r="I44" s="4"/>
      <c r="J44" s="4"/>
      <c r="K44" s="4"/>
    </row>
    <row r="45" spans="1:11" ht="11.25" customHeight="1" x14ac:dyDescent="0.2">
      <c r="A45" s="6" t="s">
        <v>22</v>
      </c>
      <c r="B45" s="7" t="s">
        <v>4</v>
      </c>
      <c r="C45" s="7" t="s">
        <v>4</v>
      </c>
      <c r="D45" s="7">
        <v>38.799999999999997</v>
      </c>
      <c r="E45" s="7">
        <f>D45*11</f>
        <v>426.79999999999995</v>
      </c>
      <c r="F45" s="23"/>
      <c r="G45" s="20"/>
      <c r="H45" s="4"/>
      <c r="I45" s="4"/>
      <c r="J45" s="4"/>
      <c r="K45" s="4"/>
    </row>
    <row r="46" spans="1:11" x14ac:dyDescent="0.2">
      <c r="A46" s="6" t="s">
        <v>43</v>
      </c>
      <c r="B46" s="7" t="s">
        <v>4</v>
      </c>
      <c r="C46" s="7" t="s">
        <v>4</v>
      </c>
      <c r="D46" s="7">
        <v>8.5</v>
      </c>
      <c r="E46" s="7">
        <f>D46*11</f>
        <v>93.5</v>
      </c>
      <c r="F46" s="23"/>
      <c r="G46" s="20"/>
      <c r="H46" s="4"/>
      <c r="I46" s="4"/>
      <c r="J46" s="4"/>
      <c r="K46" s="4"/>
    </row>
    <row r="47" spans="1:11" x14ac:dyDescent="0.2">
      <c r="A47" s="6" t="s">
        <v>40</v>
      </c>
      <c r="B47" s="7" t="s">
        <v>4</v>
      </c>
      <c r="C47" s="7" t="s">
        <v>4</v>
      </c>
      <c r="D47" s="7">
        <v>50</v>
      </c>
      <c r="E47" s="7">
        <f>D47*11</f>
        <v>550</v>
      </c>
      <c r="F47" s="23"/>
      <c r="G47" s="20"/>
      <c r="H47" s="4"/>
      <c r="I47" s="4"/>
      <c r="J47" s="4"/>
      <c r="K47" s="4"/>
    </row>
    <row r="48" spans="1:11" x14ac:dyDescent="0.2">
      <c r="A48" s="6" t="s">
        <v>69</v>
      </c>
      <c r="B48" s="7" t="s">
        <v>4</v>
      </c>
      <c r="C48" s="7" t="s">
        <v>4</v>
      </c>
      <c r="D48" s="7" t="s">
        <v>4</v>
      </c>
      <c r="E48" s="7">
        <v>806.66666666666663</v>
      </c>
      <c r="F48" s="23"/>
      <c r="G48" s="20"/>
      <c r="H48" s="4"/>
      <c r="I48" s="4"/>
      <c r="J48" s="4"/>
      <c r="K48" s="4"/>
    </row>
    <row r="49" spans="1:11" s="3" customFormat="1" ht="21.75" customHeight="1" x14ac:dyDescent="0.2">
      <c r="A49" s="5" t="s">
        <v>71</v>
      </c>
      <c r="B49" s="7" t="s">
        <v>4</v>
      </c>
      <c r="C49" s="7" t="s">
        <v>4</v>
      </c>
      <c r="D49" s="7" t="s">
        <v>4</v>
      </c>
      <c r="E49" s="24">
        <v>383.58333333333331</v>
      </c>
      <c r="F49" s="23"/>
      <c r="G49" s="25"/>
      <c r="H49" s="26"/>
      <c r="I49" s="26"/>
      <c r="J49" s="26"/>
      <c r="K49" s="26"/>
    </row>
    <row r="50" spans="1:11" x14ac:dyDescent="0.2">
      <c r="A50" s="6" t="s">
        <v>70</v>
      </c>
      <c r="B50" s="7" t="s">
        <v>4</v>
      </c>
      <c r="C50" s="7" t="s">
        <v>4</v>
      </c>
      <c r="D50" s="7" t="s">
        <v>4</v>
      </c>
      <c r="E50" s="7">
        <v>1276.8333333333333</v>
      </c>
      <c r="F50" s="23"/>
      <c r="G50" s="20"/>
      <c r="H50" s="4"/>
      <c r="I50" s="4"/>
      <c r="J50" s="4"/>
      <c r="K50" s="4"/>
    </row>
    <row r="51" spans="1:11" ht="12" thickBot="1" x14ac:dyDescent="0.25">
      <c r="A51" s="6" t="s">
        <v>36</v>
      </c>
      <c r="B51" s="7" t="s">
        <v>4</v>
      </c>
      <c r="C51" s="7" t="s">
        <v>4</v>
      </c>
      <c r="D51" s="7">
        <v>50</v>
      </c>
      <c r="E51" s="7">
        <f>D51*11</f>
        <v>550</v>
      </c>
      <c r="F51" s="23"/>
      <c r="G51" s="20"/>
      <c r="H51" s="4"/>
      <c r="I51" s="4"/>
      <c r="J51" s="4"/>
      <c r="K51" s="4"/>
    </row>
    <row r="52" spans="1:11" ht="12" thickBot="1" x14ac:dyDescent="0.25">
      <c r="A52" s="27"/>
      <c r="B52" s="27"/>
      <c r="C52" s="27"/>
      <c r="D52" s="15" t="s">
        <v>63</v>
      </c>
      <c r="E52" s="28">
        <f>SUM(E31:E51)</f>
        <v>13401.842333333332</v>
      </c>
      <c r="F52" s="29"/>
      <c r="G52" s="20"/>
      <c r="H52" s="20"/>
      <c r="I52" s="4"/>
      <c r="J52" s="4"/>
      <c r="K52" s="4"/>
    </row>
    <row r="53" spans="1:11" ht="29.45" customHeight="1" x14ac:dyDescent="0.2">
      <c r="A53" s="5" t="s">
        <v>58</v>
      </c>
      <c r="B53" s="5" t="s">
        <v>25</v>
      </c>
      <c r="C53" s="5" t="s">
        <v>9</v>
      </c>
      <c r="D53" s="12"/>
      <c r="E53" s="4"/>
      <c r="F53" s="4"/>
      <c r="G53" s="4"/>
      <c r="H53" s="4"/>
      <c r="I53" s="4"/>
      <c r="J53" s="4"/>
      <c r="K53" s="4"/>
    </row>
    <row r="54" spans="1:11" x14ac:dyDescent="0.2">
      <c r="A54" s="6" t="s">
        <v>41</v>
      </c>
      <c r="B54" s="7">
        <v>50</v>
      </c>
      <c r="C54" s="7">
        <f>B54*11</f>
        <v>550</v>
      </c>
      <c r="D54" s="12"/>
      <c r="E54" s="4"/>
      <c r="F54" s="4"/>
      <c r="G54" s="4"/>
      <c r="H54" s="4"/>
      <c r="I54" s="4"/>
      <c r="J54" s="4"/>
      <c r="K54" s="4"/>
    </row>
    <row r="55" spans="1:11" x14ac:dyDescent="0.2">
      <c r="A55" s="27"/>
      <c r="B55" s="15" t="s">
        <v>63</v>
      </c>
      <c r="C55" s="11">
        <f>SUM(C54:C54)</f>
        <v>550</v>
      </c>
      <c r="D55" s="12"/>
      <c r="E55" s="4"/>
      <c r="F55" s="4"/>
      <c r="G55" s="4"/>
      <c r="H55" s="4"/>
      <c r="I55" s="4"/>
      <c r="J55" s="4"/>
      <c r="K55" s="4"/>
    </row>
    <row r="56" spans="1:11" x14ac:dyDescent="0.2">
      <c r="A56" s="27"/>
      <c r="B56" s="12"/>
      <c r="C56" s="12"/>
      <c r="D56" s="12"/>
      <c r="E56" s="4"/>
      <c r="F56" s="4"/>
      <c r="G56" s="4"/>
      <c r="H56" s="4"/>
      <c r="I56" s="4"/>
      <c r="J56" s="4"/>
      <c r="K56" s="4"/>
    </row>
    <row r="57" spans="1:11" ht="33.75" x14ac:dyDescent="0.2">
      <c r="A57" s="6" t="s">
        <v>51</v>
      </c>
      <c r="B57" s="5" t="s">
        <v>28</v>
      </c>
      <c r="C57" s="5" t="s">
        <v>72</v>
      </c>
      <c r="D57" s="12"/>
      <c r="E57" s="4"/>
      <c r="F57" s="4"/>
      <c r="G57" s="4"/>
      <c r="H57" s="4"/>
      <c r="I57" s="4"/>
      <c r="J57" s="4"/>
      <c r="K57" s="4"/>
    </row>
    <row r="58" spans="1:11" x14ac:dyDescent="0.2">
      <c r="A58" s="6" t="s">
        <v>52</v>
      </c>
      <c r="B58" s="30">
        <v>1400</v>
      </c>
      <c r="C58" s="30">
        <f>B58*11</f>
        <v>15400</v>
      </c>
      <c r="D58" s="31"/>
      <c r="E58" s="4"/>
      <c r="F58" s="4"/>
      <c r="G58" s="4"/>
      <c r="H58" s="4"/>
      <c r="I58" s="4"/>
      <c r="J58" s="4"/>
      <c r="K58" s="4"/>
    </row>
    <row r="59" spans="1:11" x14ac:dyDescent="0.2">
      <c r="A59" s="6" t="s">
        <v>59</v>
      </c>
      <c r="B59" s="30">
        <v>600</v>
      </c>
      <c r="C59" s="30">
        <f>B59*11</f>
        <v>6600</v>
      </c>
      <c r="D59" s="31"/>
      <c r="E59" s="4"/>
      <c r="F59" s="4"/>
      <c r="G59" s="4"/>
      <c r="H59" s="4"/>
      <c r="I59" s="4"/>
      <c r="J59" s="4"/>
      <c r="K59" s="4"/>
    </row>
    <row r="60" spans="1:11" x14ac:dyDescent="0.2">
      <c r="A60" s="6" t="s">
        <v>53</v>
      </c>
      <c r="B60" s="30">
        <v>1000</v>
      </c>
      <c r="C60" s="30">
        <f>B60*11</f>
        <v>11000</v>
      </c>
      <c r="D60" s="31"/>
      <c r="E60" s="4"/>
      <c r="F60" s="4"/>
      <c r="G60" s="4"/>
      <c r="H60" s="4"/>
      <c r="I60" s="4"/>
      <c r="J60" s="4"/>
      <c r="K60" s="4"/>
    </row>
    <row r="61" spans="1:11" x14ac:dyDescent="0.2">
      <c r="A61" s="6" t="s">
        <v>54</v>
      </c>
      <c r="B61" s="7" t="s">
        <v>4</v>
      </c>
      <c r="C61" s="30">
        <v>2000</v>
      </c>
      <c r="D61" s="31"/>
      <c r="E61" s="4"/>
      <c r="F61" s="4"/>
      <c r="G61" s="4"/>
      <c r="H61" s="4"/>
      <c r="I61" s="4"/>
      <c r="J61" s="4"/>
      <c r="K61" s="4"/>
    </row>
    <row r="62" spans="1:11" x14ac:dyDescent="0.2">
      <c r="A62" s="6" t="s">
        <v>24</v>
      </c>
      <c r="B62" s="30" t="s">
        <v>33</v>
      </c>
      <c r="C62" s="7">
        <v>16200</v>
      </c>
      <c r="D62" s="12"/>
      <c r="E62" s="4"/>
      <c r="F62" s="4"/>
      <c r="G62" s="4"/>
      <c r="H62" s="4"/>
      <c r="I62" s="4"/>
      <c r="J62" s="4"/>
      <c r="K62" s="4"/>
    </row>
    <row r="63" spans="1:11" x14ac:dyDescent="0.2">
      <c r="A63" s="6" t="s">
        <v>34</v>
      </c>
      <c r="B63" s="30"/>
      <c r="C63" s="7">
        <v>1000</v>
      </c>
      <c r="D63" s="12"/>
      <c r="E63" s="4"/>
      <c r="F63" s="4"/>
      <c r="G63" s="4"/>
      <c r="H63" s="4"/>
      <c r="I63" s="4"/>
      <c r="J63" s="4"/>
      <c r="K63" s="4"/>
    </row>
    <row r="64" spans="1:11" ht="12" thickBot="1" x14ac:dyDescent="0.25">
      <c r="A64" s="6" t="s">
        <v>35</v>
      </c>
      <c r="B64" s="30"/>
      <c r="C64" s="10">
        <v>2500</v>
      </c>
      <c r="D64" s="31"/>
      <c r="E64" s="4"/>
      <c r="F64" s="4"/>
      <c r="G64" s="4"/>
      <c r="H64" s="4"/>
      <c r="I64" s="4"/>
      <c r="J64" s="4"/>
      <c r="K64" s="4"/>
    </row>
    <row r="65" spans="1:11" ht="12" thickBot="1" x14ac:dyDescent="0.25">
      <c r="A65" s="27"/>
      <c r="B65" s="15" t="s">
        <v>63</v>
      </c>
      <c r="C65" s="28">
        <f>SUM(C58:C64)</f>
        <v>54700</v>
      </c>
      <c r="D65" s="12"/>
      <c r="E65" s="4"/>
      <c r="F65" s="4"/>
      <c r="G65" s="4"/>
      <c r="H65" s="4"/>
      <c r="I65" s="4"/>
      <c r="J65" s="4"/>
      <c r="K65" s="4"/>
    </row>
    <row r="66" spans="1:11" x14ac:dyDescent="0.2">
      <c r="A66" s="27"/>
      <c r="B66" s="27"/>
      <c r="C66" s="27"/>
      <c r="D66" s="27"/>
      <c r="E66" s="12"/>
      <c r="F66" s="4"/>
      <c r="G66" s="4"/>
      <c r="H66" s="4"/>
      <c r="I66" s="4"/>
      <c r="J66" s="4"/>
      <c r="K66" s="4"/>
    </row>
    <row r="67" spans="1:11" ht="33.75" x14ac:dyDescent="0.2">
      <c r="A67" s="5" t="s">
        <v>62</v>
      </c>
      <c r="B67" s="32" t="s">
        <v>30</v>
      </c>
      <c r="C67" s="32" t="s">
        <v>51</v>
      </c>
      <c r="D67" s="32" t="s">
        <v>48</v>
      </c>
      <c r="E67" s="33" t="s">
        <v>50</v>
      </c>
      <c r="F67" s="4"/>
      <c r="G67" s="4"/>
      <c r="H67" s="4"/>
      <c r="I67" s="4"/>
      <c r="J67" s="4"/>
      <c r="K67" s="4"/>
    </row>
    <row r="68" spans="1:11" x14ac:dyDescent="0.2">
      <c r="A68" s="6" t="s">
        <v>55</v>
      </c>
      <c r="B68" s="33">
        <v>5</v>
      </c>
      <c r="C68" s="34">
        <f>C65</f>
        <v>54700</v>
      </c>
      <c r="D68" s="34">
        <f>K14+E52-E37-E47</f>
        <v>47054.848274593329</v>
      </c>
      <c r="E68" s="7">
        <f>C68+B68*D68+(12-B68)*J3*11</f>
        <v>291344.07137296669</v>
      </c>
      <c r="F68" s="4"/>
      <c r="G68" s="4"/>
      <c r="H68" s="4"/>
      <c r="I68" s="4"/>
      <c r="J68" s="4"/>
      <c r="K68" s="4"/>
    </row>
    <row r="69" spans="1:11" x14ac:dyDescent="0.2">
      <c r="A69" s="6" t="s">
        <v>29</v>
      </c>
      <c r="B69" s="33">
        <v>12</v>
      </c>
      <c r="C69" s="33" t="s">
        <v>4</v>
      </c>
      <c r="D69" s="34">
        <f>K29+E52+C55</f>
        <v>52186.050629733334</v>
      </c>
      <c r="E69" s="34">
        <f>D69*B69</f>
        <v>626232.60755680001</v>
      </c>
      <c r="F69" s="4"/>
      <c r="G69" s="4"/>
      <c r="H69" s="4"/>
      <c r="I69" s="4"/>
      <c r="J69" s="4"/>
      <c r="K69" s="4"/>
    </row>
    <row r="70" spans="1:11" x14ac:dyDescent="0.2">
      <c r="A70" s="4"/>
      <c r="B70" s="4"/>
      <c r="C70" s="4"/>
      <c r="D70" s="4"/>
      <c r="E70" s="4"/>
      <c r="F70" s="4"/>
      <c r="G70" s="4"/>
      <c r="H70" s="4"/>
      <c r="I70" s="4"/>
      <c r="J70" s="4"/>
      <c r="K70" s="4"/>
    </row>
    <row r="71" spans="1:11" s="2" customFormat="1" x14ac:dyDescent="0.2">
      <c r="A71" s="39" t="s">
        <v>8</v>
      </c>
      <c r="B71" s="39"/>
      <c r="C71" s="39"/>
      <c r="D71" s="39"/>
      <c r="E71" s="39"/>
      <c r="F71" s="39"/>
      <c r="G71" s="39"/>
      <c r="H71" s="39"/>
      <c r="I71" s="39"/>
      <c r="J71" s="39"/>
      <c r="K71" s="39"/>
    </row>
    <row r="72" spans="1:11" s="2" customFormat="1" ht="23.25" customHeight="1" x14ac:dyDescent="0.2">
      <c r="A72" s="40" t="s">
        <v>78</v>
      </c>
      <c r="B72" s="40"/>
      <c r="C72" s="40"/>
      <c r="D72" s="40"/>
      <c r="E72" s="40"/>
      <c r="F72" s="40"/>
      <c r="G72" s="40"/>
      <c r="H72" s="40"/>
      <c r="I72" s="40"/>
      <c r="J72" s="40"/>
      <c r="K72" s="40"/>
    </row>
    <row r="73" spans="1:11" s="2" customFormat="1" ht="45.75" customHeight="1" x14ac:dyDescent="0.2">
      <c r="A73" s="40" t="s">
        <v>49</v>
      </c>
      <c r="B73" s="40"/>
      <c r="C73" s="40"/>
      <c r="D73" s="40"/>
      <c r="E73" s="40"/>
      <c r="F73" s="40"/>
      <c r="G73" s="40"/>
      <c r="H73" s="40"/>
      <c r="I73" s="40"/>
      <c r="J73" s="40"/>
      <c r="K73" s="40"/>
    </row>
    <row r="74" spans="1:11" s="2" customFormat="1" ht="23.25" customHeight="1" x14ac:dyDescent="0.2">
      <c r="A74" s="40" t="s">
        <v>77</v>
      </c>
      <c r="B74" s="40"/>
      <c r="C74" s="40"/>
      <c r="D74" s="40"/>
      <c r="E74" s="40"/>
      <c r="F74" s="40"/>
      <c r="G74" s="40"/>
      <c r="H74" s="40"/>
      <c r="I74" s="40"/>
      <c r="J74" s="40"/>
      <c r="K74" s="40"/>
    </row>
    <row r="75" spans="1:11" s="2" customFormat="1" ht="23.1" customHeight="1" x14ac:dyDescent="0.2">
      <c r="A75" s="40" t="s">
        <v>79</v>
      </c>
      <c r="B75" s="40"/>
      <c r="C75" s="40"/>
      <c r="D75" s="40"/>
      <c r="E75" s="40"/>
      <c r="F75" s="40"/>
      <c r="G75" s="40"/>
      <c r="H75" s="40"/>
      <c r="I75" s="40"/>
      <c r="J75" s="40"/>
      <c r="K75" s="40"/>
    </row>
    <row r="76" spans="1:11" s="2" customFormat="1" ht="23.25" customHeight="1" x14ac:dyDescent="0.2">
      <c r="A76" s="40" t="s">
        <v>80</v>
      </c>
      <c r="B76" s="40"/>
      <c r="C76" s="40"/>
      <c r="D76" s="40"/>
      <c r="E76" s="40"/>
      <c r="F76" s="40"/>
      <c r="G76" s="40"/>
      <c r="H76" s="40"/>
      <c r="I76" s="40"/>
      <c r="J76" s="40"/>
      <c r="K76" s="40"/>
    </row>
  </sheetData>
  <mergeCells count="8">
    <mergeCell ref="F1:K1"/>
    <mergeCell ref="A71:K71"/>
    <mergeCell ref="A76:K76"/>
    <mergeCell ref="A75:K75"/>
    <mergeCell ref="A74:K74"/>
    <mergeCell ref="A73:K73"/>
    <mergeCell ref="A72:K72"/>
    <mergeCell ref="A29:D29"/>
  </mergeCells>
  <pageMargins left="0.7" right="0.7" top="0.75" bottom="0.75" header="0.3" footer="0.3"/>
  <pageSetup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vt:i4>
      </vt:variant>
      <vt:variant>
        <vt:lpstr>Diapazoni ar nosaukumiem</vt:lpstr>
      </vt:variant>
      <vt:variant>
        <vt:i4>1</vt:i4>
      </vt:variant>
    </vt:vector>
  </HeadingPairs>
  <TitlesOfParts>
    <vt:vector size="2" baseType="lpstr">
      <vt:lpstr>Lapa1</vt:lpstr>
      <vt:lpstr>Lapa1!_Hlk61598363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Gatis Groza</dc:creator>
  <cp:lastModifiedBy>Laura Zariņa</cp:lastModifiedBy>
  <cp:lastPrinted>2021-07-16T08:19:02Z</cp:lastPrinted>
  <dcterms:created xsi:type="dcterms:W3CDTF">2021-02-24T06:29:15Z</dcterms:created>
  <dcterms:modified xsi:type="dcterms:W3CDTF">2021-08-09T05:54:51Z</dcterms:modified>
</cp:coreProperties>
</file>