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kitijaeglite\OneDrive - Satiksmes ministrija\Desktop\SM\TAP iesniegsanai VSS\"/>
    </mc:Choice>
  </mc:AlternateContent>
  <xr:revisionPtr revIDLastSave="0" documentId="13_ncr:1_{D12DF725-86D9-4227-8293-B88BA3CB6D09}" xr6:coauthVersionLast="47" xr6:coauthVersionMax="47" xr10:uidLastSave="{00000000-0000-0000-0000-000000000000}"/>
  <bookViews>
    <workbookView xWindow="-120" yWindow="-120" windowWidth="29040" windowHeight="15840" xr2:uid="{93C04FD6-547F-48C5-917E-EEF1DAA0C2D8}"/>
  </bookViews>
  <sheets>
    <sheet name="SPiel_5_04032021_pamn"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3" i="1" l="1"/>
  <c r="B683" i="1"/>
  <c r="B690" i="1"/>
  <c r="B689" i="1"/>
  <c r="B687" i="1"/>
  <c r="B686" i="1"/>
  <c r="B685" i="1"/>
  <c r="B684" i="1"/>
  <c r="C767" i="1"/>
  <c r="D767" i="1"/>
  <c r="E767" i="1"/>
  <c r="F767" i="1"/>
  <c r="G767" i="1"/>
  <c r="H767" i="1"/>
  <c r="I767" i="1"/>
  <c r="J767" i="1"/>
  <c r="B767" i="1"/>
  <c r="C711" i="1"/>
  <c r="D711" i="1"/>
  <c r="E711" i="1"/>
  <c r="F711" i="1"/>
  <c r="G711" i="1"/>
  <c r="H711" i="1"/>
  <c r="I711" i="1"/>
  <c r="J711" i="1"/>
  <c r="B711" i="1"/>
  <c r="C697" i="1"/>
  <c r="D697" i="1"/>
  <c r="E697" i="1"/>
  <c r="F697" i="1"/>
  <c r="G697" i="1"/>
  <c r="H697" i="1"/>
  <c r="I697" i="1"/>
  <c r="J697" i="1"/>
  <c r="B697" i="1"/>
  <c r="B619" i="1"/>
  <c r="J673" i="1"/>
  <c r="J669" i="1" s="1"/>
  <c r="I673" i="1"/>
  <c r="I669" i="1" s="1"/>
  <c r="H673" i="1"/>
  <c r="H669" i="1" s="1"/>
  <c r="G673" i="1"/>
  <c r="G669" i="1" s="1"/>
  <c r="F673" i="1"/>
  <c r="E673" i="1"/>
  <c r="D673" i="1"/>
  <c r="D669" i="1" s="1"/>
  <c r="C673" i="1"/>
  <c r="C669" i="1" s="1"/>
  <c r="B673" i="1"/>
  <c r="B669" i="1" s="1"/>
  <c r="F669" i="1"/>
  <c r="E669" i="1"/>
  <c r="C684" i="1"/>
  <c r="D684" i="1"/>
  <c r="E684" i="1"/>
  <c r="F684" i="1"/>
  <c r="G684" i="1"/>
  <c r="H684" i="1"/>
  <c r="I684" i="1"/>
  <c r="J684" i="1"/>
  <c r="C685" i="1"/>
  <c r="D685" i="1"/>
  <c r="E685" i="1"/>
  <c r="F685" i="1"/>
  <c r="G685" i="1"/>
  <c r="H685" i="1"/>
  <c r="I685" i="1"/>
  <c r="J685" i="1"/>
  <c r="C686" i="1"/>
  <c r="D686" i="1"/>
  <c r="E686" i="1"/>
  <c r="F686" i="1"/>
  <c r="G686" i="1"/>
  <c r="H686" i="1"/>
  <c r="I686" i="1"/>
  <c r="J686" i="1"/>
  <c r="C689" i="1"/>
  <c r="D689" i="1"/>
  <c r="E689" i="1"/>
  <c r="F689" i="1"/>
  <c r="G689" i="1"/>
  <c r="H689" i="1"/>
  <c r="I689" i="1"/>
  <c r="J689" i="1"/>
  <c r="C690" i="1"/>
  <c r="D690" i="1"/>
  <c r="E690" i="1"/>
  <c r="F690" i="1"/>
  <c r="G690" i="1"/>
  <c r="H690" i="1"/>
  <c r="I690" i="1"/>
  <c r="J690" i="1"/>
  <c r="B694" i="1"/>
  <c r="C694" i="1"/>
  <c r="D694" i="1"/>
  <c r="E694" i="1"/>
  <c r="F694" i="1"/>
  <c r="G694" i="1"/>
  <c r="H694" i="1"/>
  <c r="I694" i="1"/>
  <c r="J694" i="1"/>
  <c r="B695" i="1"/>
  <c r="C695" i="1"/>
  <c r="D695" i="1"/>
  <c r="E695" i="1"/>
  <c r="F695" i="1"/>
  <c r="G695" i="1"/>
  <c r="H695" i="1"/>
  <c r="I695" i="1"/>
  <c r="J695" i="1"/>
  <c r="B120" i="1"/>
  <c r="G701" i="1"/>
  <c r="H701" i="1"/>
  <c r="I701" i="1"/>
  <c r="J701" i="1"/>
  <c r="F701" i="1"/>
  <c r="E687" i="1" l="1"/>
  <c r="E683" i="1" s="1"/>
  <c r="J687" i="1"/>
  <c r="J683" i="1" s="1"/>
  <c r="I687" i="1"/>
  <c r="I683" i="1" s="1"/>
  <c r="H687" i="1"/>
  <c r="H683" i="1" s="1"/>
  <c r="G687" i="1"/>
  <c r="G683" i="1" s="1"/>
  <c r="F687" i="1"/>
  <c r="C687" i="1"/>
  <c r="C683" i="1" s="1"/>
  <c r="D687" i="1"/>
  <c r="D683" i="1" s="1"/>
  <c r="J729" i="1"/>
  <c r="J725" i="1" s="1"/>
  <c r="I729" i="1"/>
  <c r="I725" i="1" s="1"/>
  <c r="H729" i="1"/>
  <c r="H725" i="1" s="1"/>
  <c r="G729" i="1"/>
  <c r="G725" i="1" s="1"/>
  <c r="F729" i="1"/>
  <c r="F725" i="1" s="1"/>
  <c r="E729" i="1"/>
  <c r="E725" i="1" s="1"/>
  <c r="D729" i="1"/>
  <c r="D725" i="1" s="1"/>
  <c r="C729" i="1"/>
  <c r="C725" i="1" s="1"/>
  <c r="B729" i="1"/>
  <c r="B725" i="1" s="1"/>
  <c r="J186" i="1" l="1"/>
  <c r="I186" i="1"/>
  <c r="H186" i="1"/>
  <c r="G186" i="1"/>
  <c r="F186" i="1"/>
  <c r="E186" i="1"/>
  <c r="B121" i="1" l="1"/>
  <c r="C121" i="1"/>
  <c r="D121" i="1"/>
  <c r="E121" i="1"/>
  <c r="F121" i="1"/>
  <c r="G121" i="1"/>
  <c r="H121" i="1"/>
  <c r="I121" i="1"/>
  <c r="J121" i="1"/>
  <c r="C120" i="1"/>
  <c r="D120" i="1"/>
  <c r="E120" i="1"/>
  <c r="F120" i="1"/>
  <c r="G120" i="1"/>
  <c r="H120" i="1"/>
  <c r="I120" i="1"/>
  <c r="J120" i="1"/>
  <c r="G183" i="1"/>
  <c r="I592" i="1"/>
  <c r="H592" i="1"/>
  <c r="G592" i="1"/>
  <c r="F592" i="1"/>
  <c r="E592" i="1" l="1"/>
  <c r="E589" i="1" l="1"/>
  <c r="F589" i="1"/>
  <c r="G589" i="1"/>
  <c r="H589" i="1"/>
  <c r="I589" i="1"/>
  <c r="J1256" i="1" l="1"/>
  <c r="J1252" i="1" s="1"/>
  <c r="I1256" i="1"/>
  <c r="H1256" i="1"/>
  <c r="H1252" i="1" s="1"/>
  <c r="G1256" i="1"/>
  <c r="G1252" i="1" s="1"/>
  <c r="F1256" i="1"/>
  <c r="F1252" i="1" s="1"/>
  <c r="E1256" i="1"/>
  <c r="E1252" i="1" s="1"/>
  <c r="D1256" i="1"/>
  <c r="D1252" i="1" s="1"/>
  <c r="C1256" i="1"/>
  <c r="C1252" i="1" s="1"/>
  <c r="B1256" i="1"/>
  <c r="B1252" i="1" s="1"/>
  <c r="I1252" i="1"/>
  <c r="J1242" i="1"/>
  <c r="J1238" i="1" s="1"/>
  <c r="J974" i="1" s="1"/>
  <c r="I1242" i="1"/>
  <c r="I1238" i="1" s="1"/>
  <c r="I974" i="1" s="1"/>
  <c r="H1242" i="1"/>
  <c r="H1238" i="1" s="1"/>
  <c r="H974" i="1" s="1"/>
  <c r="G1242" i="1"/>
  <c r="G1238" i="1" s="1"/>
  <c r="F1242" i="1"/>
  <c r="F1238" i="1" s="1"/>
  <c r="E1242" i="1"/>
  <c r="E1238" i="1" s="1"/>
  <c r="E974" i="1" s="1"/>
  <c r="D1242" i="1"/>
  <c r="D1238" i="1" s="1"/>
  <c r="D974" i="1" s="1"/>
  <c r="C1242" i="1"/>
  <c r="C1238" i="1" s="1"/>
  <c r="C974" i="1" s="1"/>
  <c r="B1242" i="1"/>
  <c r="B1238" i="1" s="1"/>
  <c r="B974" i="1" s="1"/>
  <c r="J1228" i="1"/>
  <c r="J1224" i="1" s="1"/>
  <c r="I1228" i="1"/>
  <c r="I1224" i="1" s="1"/>
  <c r="H1228" i="1"/>
  <c r="H1224" i="1" s="1"/>
  <c r="G1228" i="1"/>
  <c r="G1224" i="1" s="1"/>
  <c r="F1228" i="1"/>
  <c r="F1224" i="1" s="1"/>
  <c r="E1228" i="1"/>
  <c r="E1224" i="1" s="1"/>
  <c r="D1228" i="1"/>
  <c r="D1224" i="1" s="1"/>
  <c r="C1228" i="1"/>
  <c r="C1224" i="1" s="1"/>
  <c r="B1228" i="1"/>
  <c r="B1224" i="1" s="1"/>
  <c r="J1214" i="1"/>
  <c r="J1210" i="1" s="1"/>
  <c r="I1214" i="1"/>
  <c r="I1210" i="1" s="1"/>
  <c r="H1214" i="1"/>
  <c r="H1210" i="1" s="1"/>
  <c r="G1214" i="1"/>
  <c r="F1214" i="1"/>
  <c r="F1210" i="1" s="1"/>
  <c r="E1214" i="1"/>
  <c r="E1210" i="1" s="1"/>
  <c r="D1214" i="1"/>
  <c r="D1210" i="1" s="1"/>
  <c r="C1214" i="1"/>
  <c r="C1210" i="1" s="1"/>
  <c r="B1214" i="1"/>
  <c r="B1210" i="1" s="1"/>
  <c r="J1200" i="1"/>
  <c r="J1196" i="1" s="1"/>
  <c r="I1200" i="1"/>
  <c r="I1196" i="1" s="1"/>
  <c r="H1200" i="1"/>
  <c r="G1200" i="1"/>
  <c r="G1196" i="1" s="1"/>
  <c r="F1200" i="1"/>
  <c r="E1200" i="1"/>
  <c r="E1196" i="1" s="1"/>
  <c r="D1200" i="1"/>
  <c r="D1196" i="1" s="1"/>
  <c r="C1200" i="1"/>
  <c r="C1196" i="1" s="1"/>
  <c r="B1200" i="1"/>
  <c r="B1196" i="1" s="1"/>
  <c r="J1194" i="1"/>
  <c r="I1194" i="1"/>
  <c r="H1194" i="1"/>
  <c r="G1194" i="1"/>
  <c r="F1194" i="1"/>
  <c r="E1194" i="1"/>
  <c r="D1194" i="1"/>
  <c r="C1194" i="1"/>
  <c r="B1194" i="1"/>
  <c r="J1193" i="1"/>
  <c r="I1193" i="1"/>
  <c r="H1193" i="1"/>
  <c r="G1193" i="1"/>
  <c r="F1193" i="1"/>
  <c r="E1193" i="1"/>
  <c r="D1193" i="1"/>
  <c r="C1193" i="1"/>
  <c r="B1193" i="1"/>
  <c r="J1189" i="1"/>
  <c r="I1189" i="1"/>
  <c r="H1189" i="1"/>
  <c r="G1189" i="1"/>
  <c r="F1189" i="1"/>
  <c r="E1189" i="1"/>
  <c r="D1189" i="1"/>
  <c r="C1189" i="1"/>
  <c r="B1189" i="1"/>
  <c r="J1188" i="1"/>
  <c r="I1188" i="1"/>
  <c r="H1188" i="1"/>
  <c r="G1188" i="1"/>
  <c r="F1188" i="1"/>
  <c r="E1188" i="1"/>
  <c r="D1188" i="1"/>
  <c r="C1188" i="1"/>
  <c r="B1188" i="1"/>
  <c r="J1186" i="1"/>
  <c r="J1185" i="1"/>
  <c r="I1185" i="1"/>
  <c r="H1185" i="1"/>
  <c r="G1185" i="1"/>
  <c r="F1185" i="1"/>
  <c r="E1185" i="1"/>
  <c r="D1185" i="1"/>
  <c r="C1185" i="1"/>
  <c r="B1185" i="1"/>
  <c r="J1184" i="1"/>
  <c r="I1184" i="1"/>
  <c r="H1184" i="1"/>
  <c r="G1184" i="1"/>
  <c r="F1184" i="1"/>
  <c r="E1184" i="1"/>
  <c r="D1184" i="1"/>
  <c r="C1184" i="1"/>
  <c r="B1184" i="1"/>
  <c r="J1183" i="1"/>
  <c r="I1183" i="1"/>
  <c r="H1183" i="1"/>
  <c r="G1183" i="1"/>
  <c r="F1183" i="1"/>
  <c r="E1183" i="1"/>
  <c r="D1183" i="1"/>
  <c r="C1183" i="1"/>
  <c r="B1183" i="1"/>
  <c r="J1180" i="1"/>
  <c r="I1180" i="1"/>
  <c r="H1180" i="1"/>
  <c r="G1180" i="1"/>
  <c r="F1180" i="1"/>
  <c r="E1180" i="1"/>
  <c r="D1180" i="1"/>
  <c r="C1180" i="1"/>
  <c r="B1180" i="1"/>
  <c r="J1179" i="1"/>
  <c r="I1179" i="1"/>
  <c r="H1179" i="1"/>
  <c r="G1179" i="1"/>
  <c r="F1179" i="1"/>
  <c r="E1179" i="1"/>
  <c r="D1179" i="1"/>
  <c r="C1179" i="1"/>
  <c r="B1179" i="1"/>
  <c r="J1175" i="1"/>
  <c r="J1142" i="1" s="1"/>
  <c r="I1175" i="1"/>
  <c r="I1142" i="1" s="1"/>
  <c r="H1175" i="1"/>
  <c r="H1142" i="1" s="1"/>
  <c r="G1175" i="1"/>
  <c r="G1142" i="1" s="1"/>
  <c r="F1175" i="1"/>
  <c r="F1142" i="1" s="1"/>
  <c r="E1175" i="1"/>
  <c r="E1142" i="1" s="1"/>
  <c r="D1175" i="1"/>
  <c r="D1142" i="1" s="1"/>
  <c r="C1175" i="1"/>
  <c r="C1142" i="1" s="1"/>
  <c r="B1175" i="1"/>
  <c r="B1142" i="1" s="1"/>
  <c r="J1174" i="1"/>
  <c r="I1174" i="1"/>
  <c r="H1174" i="1"/>
  <c r="G1174" i="1"/>
  <c r="F1174" i="1"/>
  <c r="E1174" i="1"/>
  <c r="D1174" i="1"/>
  <c r="C1174" i="1"/>
  <c r="B1174" i="1"/>
  <c r="J1171" i="1"/>
  <c r="I1171" i="1"/>
  <c r="H1171" i="1"/>
  <c r="G1171" i="1"/>
  <c r="F1171" i="1"/>
  <c r="E1171" i="1"/>
  <c r="D1171" i="1"/>
  <c r="C1171" i="1"/>
  <c r="B1171" i="1"/>
  <c r="J1170" i="1"/>
  <c r="I1170" i="1"/>
  <c r="H1170" i="1"/>
  <c r="G1170" i="1"/>
  <c r="F1170" i="1"/>
  <c r="E1170" i="1"/>
  <c r="D1170" i="1"/>
  <c r="C1170" i="1"/>
  <c r="B1170" i="1"/>
  <c r="J1169" i="1"/>
  <c r="I1169" i="1"/>
  <c r="H1169" i="1"/>
  <c r="G1169" i="1"/>
  <c r="F1169" i="1"/>
  <c r="E1169" i="1"/>
  <c r="D1169" i="1"/>
  <c r="C1169" i="1"/>
  <c r="B1169" i="1"/>
  <c r="J1158" i="1"/>
  <c r="J1154" i="1" s="1"/>
  <c r="I1158" i="1"/>
  <c r="I1154" i="1" s="1"/>
  <c r="H1158" i="1"/>
  <c r="H1154" i="1" s="1"/>
  <c r="G1158" i="1"/>
  <c r="G1154" i="1" s="1"/>
  <c r="F1158" i="1"/>
  <c r="F1154" i="1" s="1"/>
  <c r="E1158" i="1"/>
  <c r="E1154" i="1" s="1"/>
  <c r="D1158" i="1"/>
  <c r="D1154" i="1" s="1"/>
  <c r="C1158" i="1"/>
  <c r="C1154" i="1" s="1"/>
  <c r="B1158" i="1"/>
  <c r="B1154" i="1" s="1"/>
  <c r="J1152" i="1"/>
  <c r="I1152" i="1"/>
  <c r="H1152" i="1"/>
  <c r="G1152" i="1"/>
  <c r="F1152" i="1"/>
  <c r="E1152" i="1"/>
  <c r="D1152" i="1"/>
  <c r="C1152" i="1"/>
  <c r="B1152" i="1"/>
  <c r="J1151" i="1"/>
  <c r="I1151" i="1"/>
  <c r="H1151" i="1"/>
  <c r="E1151" i="1"/>
  <c r="D1151" i="1"/>
  <c r="C1151" i="1"/>
  <c r="B1151" i="1"/>
  <c r="J1147" i="1"/>
  <c r="I1147" i="1"/>
  <c r="H1147" i="1"/>
  <c r="G1147" i="1"/>
  <c r="G1144" i="1" s="1"/>
  <c r="F1147" i="1"/>
  <c r="F1144" i="1" s="1"/>
  <c r="E1147" i="1"/>
  <c r="D1147" i="1"/>
  <c r="C1147" i="1"/>
  <c r="B1147" i="1"/>
  <c r="J1146" i="1"/>
  <c r="I1146" i="1"/>
  <c r="H1146" i="1"/>
  <c r="E1146" i="1"/>
  <c r="D1146" i="1"/>
  <c r="C1146" i="1"/>
  <c r="B1146" i="1"/>
  <c r="J1143" i="1"/>
  <c r="I1143" i="1"/>
  <c r="H1143" i="1"/>
  <c r="G1143" i="1"/>
  <c r="F1143" i="1"/>
  <c r="E1143" i="1"/>
  <c r="D1143" i="1"/>
  <c r="C1143" i="1"/>
  <c r="B1143" i="1"/>
  <c r="J1141" i="1"/>
  <c r="I1141" i="1"/>
  <c r="H1141" i="1"/>
  <c r="G1141" i="1"/>
  <c r="F1141" i="1"/>
  <c r="E1141" i="1"/>
  <c r="D1141" i="1"/>
  <c r="C1141" i="1"/>
  <c r="B1141" i="1"/>
  <c r="J1130" i="1"/>
  <c r="J1126" i="1" s="1"/>
  <c r="I1130" i="1"/>
  <c r="I1126" i="1" s="1"/>
  <c r="H1130" i="1"/>
  <c r="H1126" i="1" s="1"/>
  <c r="G1130" i="1"/>
  <c r="G1126" i="1" s="1"/>
  <c r="F1130" i="1"/>
  <c r="F1126" i="1" s="1"/>
  <c r="E1130" i="1"/>
  <c r="E1126" i="1" s="1"/>
  <c r="D1130" i="1"/>
  <c r="D1126" i="1" s="1"/>
  <c r="C1130" i="1"/>
  <c r="C1126" i="1" s="1"/>
  <c r="B1130" i="1"/>
  <c r="B1126" i="1" s="1"/>
  <c r="J1116" i="1"/>
  <c r="J1112" i="1" s="1"/>
  <c r="I1116" i="1"/>
  <c r="H1116" i="1"/>
  <c r="H1112" i="1" s="1"/>
  <c r="G1116" i="1"/>
  <c r="G1112" i="1" s="1"/>
  <c r="F1116" i="1"/>
  <c r="F1112" i="1" s="1"/>
  <c r="E1116" i="1"/>
  <c r="E1112" i="1" s="1"/>
  <c r="D1116" i="1"/>
  <c r="D1112" i="1" s="1"/>
  <c r="C1116" i="1"/>
  <c r="C1112" i="1" s="1"/>
  <c r="B1116" i="1"/>
  <c r="B1112" i="1" s="1"/>
  <c r="I1112" i="1"/>
  <c r="J1110" i="1"/>
  <c r="I1110" i="1"/>
  <c r="H1110" i="1"/>
  <c r="G1110" i="1"/>
  <c r="F1110" i="1"/>
  <c r="E1110" i="1"/>
  <c r="D1110" i="1"/>
  <c r="C1110" i="1"/>
  <c r="B1110" i="1"/>
  <c r="J1109" i="1"/>
  <c r="I1109" i="1"/>
  <c r="H1109" i="1"/>
  <c r="G1109" i="1"/>
  <c r="F1109" i="1"/>
  <c r="E1109" i="1"/>
  <c r="D1109" i="1"/>
  <c r="C1109" i="1"/>
  <c r="B1109" i="1"/>
  <c r="J1105" i="1"/>
  <c r="I1105" i="1"/>
  <c r="H1105" i="1"/>
  <c r="G1105" i="1"/>
  <c r="F1105" i="1"/>
  <c r="E1105" i="1"/>
  <c r="D1105" i="1"/>
  <c r="C1105" i="1"/>
  <c r="B1105" i="1"/>
  <c r="J1104" i="1"/>
  <c r="I1104" i="1"/>
  <c r="H1104" i="1"/>
  <c r="G1104" i="1"/>
  <c r="F1104" i="1"/>
  <c r="E1104" i="1"/>
  <c r="D1104" i="1"/>
  <c r="C1104" i="1"/>
  <c r="B1104" i="1"/>
  <c r="J1102" i="1"/>
  <c r="J1101" i="1"/>
  <c r="I1101" i="1"/>
  <c r="H1101" i="1"/>
  <c r="G1101" i="1"/>
  <c r="F1101" i="1"/>
  <c r="E1101" i="1"/>
  <c r="D1101" i="1"/>
  <c r="C1101" i="1"/>
  <c r="B1101" i="1"/>
  <c r="J1100" i="1"/>
  <c r="I1100" i="1"/>
  <c r="H1100" i="1"/>
  <c r="G1100" i="1"/>
  <c r="F1100" i="1"/>
  <c r="E1100" i="1"/>
  <c r="D1100" i="1"/>
  <c r="C1100" i="1"/>
  <c r="B1100" i="1"/>
  <c r="J1099" i="1"/>
  <c r="I1099" i="1"/>
  <c r="H1099" i="1"/>
  <c r="G1099" i="1"/>
  <c r="F1099" i="1"/>
  <c r="E1099" i="1"/>
  <c r="D1099" i="1"/>
  <c r="C1099" i="1"/>
  <c r="B1099" i="1"/>
  <c r="J1098" i="1"/>
  <c r="J1088" i="1"/>
  <c r="J1084" i="1" s="1"/>
  <c r="I1088" i="1"/>
  <c r="I1084" i="1" s="1"/>
  <c r="H1088" i="1"/>
  <c r="H1084" i="1" s="1"/>
  <c r="G1088" i="1"/>
  <c r="G1084" i="1" s="1"/>
  <c r="F1088" i="1"/>
  <c r="F1084" i="1" s="1"/>
  <c r="E1088" i="1"/>
  <c r="E1084" i="1" s="1"/>
  <c r="D1088" i="1"/>
  <c r="D1084" i="1" s="1"/>
  <c r="C1088" i="1"/>
  <c r="C1084" i="1" s="1"/>
  <c r="B1088" i="1"/>
  <c r="B1084" i="1" s="1"/>
  <c r="J1074" i="1"/>
  <c r="J1070" i="1" s="1"/>
  <c r="I1074" i="1"/>
  <c r="I1070" i="1" s="1"/>
  <c r="H1074" i="1"/>
  <c r="H1070" i="1" s="1"/>
  <c r="G1074" i="1"/>
  <c r="G1070" i="1" s="1"/>
  <c r="F1074" i="1"/>
  <c r="F1070" i="1" s="1"/>
  <c r="E1074" i="1"/>
  <c r="E1070" i="1" s="1"/>
  <c r="D1074" i="1"/>
  <c r="D1070" i="1" s="1"/>
  <c r="C1074" i="1"/>
  <c r="C1070" i="1" s="1"/>
  <c r="B1074" i="1"/>
  <c r="B1070" i="1" s="1"/>
  <c r="J1060" i="1"/>
  <c r="J1056" i="1" s="1"/>
  <c r="I1060" i="1"/>
  <c r="I1056" i="1" s="1"/>
  <c r="H1060" i="1"/>
  <c r="H1056" i="1" s="1"/>
  <c r="G1060" i="1"/>
  <c r="G1056" i="1" s="1"/>
  <c r="F1060" i="1"/>
  <c r="F1056" i="1" s="1"/>
  <c r="E1060" i="1"/>
  <c r="E1056" i="1" s="1"/>
  <c r="D1060" i="1"/>
  <c r="D1056" i="1" s="1"/>
  <c r="C1060" i="1"/>
  <c r="C1056" i="1" s="1"/>
  <c r="B1060" i="1"/>
  <c r="B1056" i="1" s="1"/>
  <c r="J1046" i="1"/>
  <c r="J1042" i="1" s="1"/>
  <c r="I1046" i="1"/>
  <c r="I1042" i="1" s="1"/>
  <c r="H1046" i="1"/>
  <c r="H1042" i="1" s="1"/>
  <c r="G1046" i="1"/>
  <c r="G1042" i="1" s="1"/>
  <c r="F1046" i="1"/>
  <c r="F1042" i="1" s="1"/>
  <c r="E1046" i="1"/>
  <c r="E1042" i="1" s="1"/>
  <c r="D1046" i="1"/>
  <c r="D1042" i="1" s="1"/>
  <c r="C1046" i="1"/>
  <c r="C1042" i="1" s="1"/>
  <c r="B1046" i="1"/>
  <c r="B1042" i="1" s="1"/>
  <c r="J1032" i="1"/>
  <c r="J1028" i="1" s="1"/>
  <c r="I1032" i="1"/>
  <c r="I1028" i="1" s="1"/>
  <c r="H1032" i="1"/>
  <c r="H1028" i="1" s="1"/>
  <c r="G1032" i="1"/>
  <c r="G1028" i="1" s="1"/>
  <c r="F1032" i="1"/>
  <c r="F1028" i="1" s="1"/>
  <c r="E1032" i="1"/>
  <c r="E1028" i="1" s="1"/>
  <c r="D1032" i="1"/>
  <c r="D1028" i="1" s="1"/>
  <c r="C1032" i="1"/>
  <c r="C1028" i="1" s="1"/>
  <c r="B1032" i="1"/>
  <c r="B1028" i="1" s="1"/>
  <c r="J1026" i="1"/>
  <c r="I1026" i="1"/>
  <c r="H1026" i="1"/>
  <c r="G1026" i="1"/>
  <c r="F1026" i="1"/>
  <c r="E1026" i="1"/>
  <c r="D1026" i="1"/>
  <c r="C1026" i="1"/>
  <c r="B1026" i="1"/>
  <c r="J1025" i="1"/>
  <c r="I1025" i="1"/>
  <c r="H1025" i="1"/>
  <c r="G1025" i="1"/>
  <c r="F1025" i="1"/>
  <c r="E1025" i="1"/>
  <c r="D1025" i="1"/>
  <c r="C1025" i="1"/>
  <c r="B1025" i="1"/>
  <c r="J1021" i="1"/>
  <c r="I1021" i="1"/>
  <c r="H1021" i="1"/>
  <c r="G1021" i="1"/>
  <c r="F1021" i="1"/>
  <c r="E1021" i="1"/>
  <c r="D1021" i="1"/>
  <c r="C1021" i="1"/>
  <c r="B1021" i="1"/>
  <c r="J1020" i="1"/>
  <c r="I1020" i="1"/>
  <c r="H1020" i="1"/>
  <c r="G1020" i="1"/>
  <c r="F1020" i="1"/>
  <c r="E1020" i="1"/>
  <c r="E1018" i="1" s="1"/>
  <c r="D1020" i="1"/>
  <c r="C1020" i="1"/>
  <c r="B1020" i="1"/>
  <c r="J1017" i="1"/>
  <c r="I1017" i="1"/>
  <c r="H1017" i="1"/>
  <c r="G1017" i="1"/>
  <c r="F1017" i="1"/>
  <c r="E1017" i="1"/>
  <c r="D1017" i="1"/>
  <c r="C1017" i="1"/>
  <c r="B1017" i="1"/>
  <c r="J1016" i="1"/>
  <c r="I1016" i="1"/>
  <c r="H1016" i="1"/>
  <c r="G1016" i="1"/>
  <c r="F1016" i="1"/>
  <c r="E1016" i="1"/>
  <c r="D1016" i="1"/>
  <c r="C1016" i="1"/>
  <c r="B1016" i="1"/>
  <c r="J1015" i="1"/>
  <c r="I1015" i="1"/>
  <c r="H1015" i="1"/>
  <c r="G1015" i="1"/>
  <c r="F1015" i="1"/>
  <c r="E1015" i="1"/>
  <c r="D1015" i="1"/>
  <c r="C1015" i="1"/>
  <c r="B1015" i="1"/>
  <c r="J1004" i="1"/>
  <c r="I1004" i="1"/>
  <c r="I1000" i="1" s="1"/>
  <c r="H1004" i="1"/>
  <c r="H1000" i="1" s="1"/>
  <c r="G1004" i="1"/>
  <c r="G1000" i="1" s="1"/>
  <c r="F1004" i="1"/>
  <c r="F1000" i="1" s="1"/>
  <c r="E1004" i="1"/>
  <c r="E1000" i="1" s="1"/>
  <c r="D1004" i="1"/>
  <c r="D1000" i="1" s="1"/>
  <c r="C1004" i="1"/>
  <c r="C1000" i="1" s="1"/>
  <c r="B1004" i="1"/>
  <c r="B1000" i="1" s="1"/>
  <c r="J1000" i="1"/>
  <c r="J990" i="1"/>
  <c r="J986" i="1" s="1"/>
  <c r="I990" i="1"/>
  <c r="I986" i="1" s="1"/>
  <c r="H990" i="1"/>
  <c r="H986" i="1" s="1"/>
  <c r="G990" i="1"/>
  <c r="G986" i="1" s="1"/>
  <c r="F990" i="1"/>
  <c r="F973" i="1" s="1"/>
  <c r="E990" i="1"/>
  <c r="D990" i="1"/>
  <c r="D973" i="1" s="1"/>
  <c r="C990" i="1"/>
  <c r="C973" i="1" s="1"/>
  <c r="B990" i="1"/>
  <c r="B986" i="1" s="1"/>
  <c r="J979" i="1"/>
  <c r="J976" i="1" s="1"/>
  <c r="I979" i="1"/>
  <c r="I976" i="1" s="1"/>
  <c r="H979" i="1"/>
  <c r="H976" i="1" s="1"/>
  <c r="G979" i="1"/>
  <c r="G976" i="1" s="1"/>
  <c r="F979" i="1"/>
  <c r="F976" i="1" s="1"/>
  <c r="E979" i="1"/>
  <c r="E976" i="1" s="1"/>
  <c r="D979" i="1"/>
  <c r="C979" i="1"/>
  <c r="B979" i="1"/>
  <c r="D978" i="1"/>
  <c r="C978" i="1"/>
  <c r="J975" i="1"/>
  <c r="I975" i="1"/>
  <c r="H975" i="1"/>
  <c r="G975" i="1"/>
  <c r="F975" i="1"/>
  <c r="E975" i="1"/>
  <c r="D975" i="1"/>
  <c r="C975" i="1"/>
  <c r="B975" i="1"/>
  <c r="J962" i="1"/>
  <c r="J958" i="1" s="1"/>
  <c r="I962" i="1"/>
  <c r="H962" i="1"/>
  <c r="H958" i="1" s="1"/>
  <c r="G962" i="1"/>
  <c r="G958" i="1" s="1"/>
  <c r="F962" i="1"/>
  <c r="F958" i="1" s="1"/>
  <c r="E962" i="1"/>
  <c r="E958" i="1" s="1"/>
  <c r="D962" i="1"/>
  <c r="D958" i="1" s="1"/>
  <c r="C962" i="1"/>
  <c r="C958" i="1" s="1"/>
  <c r="B962" i="1"/>
  <c r="B958" i="1" s="1"/>
  <c r="I958" i="1"/>
  <c r="I948" i="1"/>
  <c r="H908" i="1"/>
  <c r="F948" i="1"/>
  <c r="E908" i="1"/>
  <c r="J948" i="1"/>
  <c r="J903" i="1" s="1"/>
  <c r="E948" i="1"/>
  <c r="D948" i="1"/>
  <c r="D788" i="1" s="1"/>
  <c r="C948" i="1"/>
  <c r="C788" i="1" s="1"/>
  <c r="B948" i="1"/>
  <c r="B903" i="1" s="1"/>
  <c r="J947" i="1"/>
  <c r="I947" i="1"/>
  <c r="H947" i="1"/>
  <c r="G947" i="1"/>
  <c r="F947" i="1"/>
  <c r="E947" i="1"/>
  <c r="E787" i="1" s="1"/>
  <c r="D947" i="1"/>
  <c r="D902" i="1" s="1"/>
  <c r="C947" i="1"/>
  <c r="B947" i="1"/>
  <c r="J931" i="1"/>
  <c r="J927" i="1" s="1"/>
  <c r="I931" i="1"/>
  <c r="I927" i="1" s="1"/>
  <c r="H931" i="1"/>
  <c r="H927" i="1" s="1"/>
  <c r="G931" i="1"/>
  <c r="G927" i="1" s="1"/>
  <c r="F931" i="1"/>
  <c r="F927" i="1" s="1"/>
  <c r="E931" i="1"/>
  <c r="E927" i="1" s="1"/>
  <c r="D931" i="1"/>
  <c r="D927" i="1" s="1"/>
  <c r="C931" i="1"/>
  <c r="C927" i="1" s="1"/>
  <c r="B931" i="1"/>
  <c r="B927" i="1" s="1"/>
  <c r="J924" i="1"/>
  <c r="J792" i="1" s="1"/>
  <c r="I924" i="1"/>
  <c r="H924" i="1"/>
  <c r="H907" i="1" s="1"/>
  <c r="G924" i="1"/>
  <c r="G907" i="1" s="1"/>
  <c r="F924" i="1"/>
  <c r="F792" i="1" s="1"/>
  <c r="C924" i="1"/>
  <c r="C907" i="1" s="1"/>
  <c r="B924" i="1"/>
  <c r="B792" i="1" s="1"/>
  <c r="J919" i="1"/>
  <c r="I919" i="1"/>
  <c r="H919" i="1"/>
  <c r="G919" i="1"/>
  <c r="G917" i="1" s="1"/>
  <c r="G913" i="1" s="1"/>
  <c r="F919" i="1"/>
  <c r="F917" i="1" s="1"/>
  <c r="F913" i="1" s="1"/>
  <c r="C919" i="1"/>
  <c r="B919" i="1"/>
  <c r="B917" i="1" s="1"/>
  <c r="B913" i="1" s="1"/>
  <c r="E917" i="1"/>
  <c r="E913" i="1" s="1"/>
  <c r="D917" i="1"/>
  <c r="D913" i="1" s="1"/>
  <c r="J908" i="1"/>
  <c r="I908" i="1"/>
  <c r="D908" i="1"/>
  <c r="C908" i="1"/>
  <c r="B908" i="1"/>
  <c r="E907" i="1"/>
  <c r="D907" i="1"/>
  <c r="C903" i="1"/>
  <c r="J899" i="1"/>
  <c r="I899" i="1"/>
  <c r="H899" i="1"/>
  <c r="G899" i="1"/>
  <c r="F899" i="1"/>
  <c r="E899" i="1"/>
  <c r="D899" i="1"/>
  <c r="C899" i="1"/>
  <c r="B899" i="1"/>
  <c r="J898" i="1"/>
  <c r="I898" i="1"/>
  <c r="H898" i="1"/>
  <c r="G898" i="1"/>
  <c r="F898" i="1"/>
  <c r="E898" i="1"/>
  <c r="D898" i="1"/>
  <c r="C898" i="1"/>
  <c r="B898" i="1"/>
  <c r="J897" i="1"/>
  <c r="I897" i="1"/>
  <c r="H897" i="1"/>
  <c r="G897" i="1"/>
  <c r="F897" i="1"/>
  <c r="E897" i="1"/>
  <c r="D897" i="1"/>
  <c r="C897" i="1"/>
  <c r="B897" i="1"/>
  <c r="F886" i="1"/>
  <c r="F882" i="1" s="1"/>
  <c r="E886" i="1"/>
  <c r="E882" i="1" s="1"/>
  <c r="J886" i="1"/>
  <c r="J882" i="1" s="1"/>
  <c r="I886" i="1"/>
  <c r="I882" i="1" s="1"/>
  <c r="H886" i="1"/>
  <c r="H882" i="1" s="1"/>
  <c r="G886" i="1"/>
  <c r="G882" i="1" s="1"/>
  <c r="D886" i="1"/>
  <c r="D882" i="1" s="1"/>
  <c r="C886" i="1"/>
  <c r="C882" i="1" s="1"/>
  <c r="B886" i="1"/>
  <c r="B882" i="1" s="1"/>
  <c r="J875" i="1"/>
  <c r="I875" i="1"/>
  <c r="I861" i="1" s="1"/>
  <c r="H875" i="1"/>
  <c r="H872" i="1" s="1"/>
  <c r="H868" i="1" s="1"/>
  <c r="G875" i="1"/>
  <c r="G872" i="1" s="1"/>
  <c r="G868" i="1" s="1"/>
  <c r="F875" i="1"/>
  <c r="F872" i="1" s="1"/>
  <c r="F868" i="1" s="1"/>
  <c r="E875" i="1"/>
  <c r="E872" i="1" s="1"/>
  <c r="E868" i="1" s="1"/>
  <c r="D872" i="1"/>
  <c r="D868" i="1" s="1"/>
  <c r="C872" i="1"/>
  <c r="C868" i="1" s="1"/>
  <c r="B872" i="1"/>
  <c r="J866" i="1"/>
  <c r="I866" i="1"/>
  <c r="H866" i="1"/>
  <c r="G866" i="1"/>
  <c r="F866" i="1"/>
  <c r="E866" i="1"/>
  <c r="D866" i="1"/>
  <c r="C866" i="1"/>
  <c r="B866" i="1"/>
  <c r="J865" i="1"/>
  <c r="I865" i="1"/>
  <c r="H865" i="1"/>
  <c r="G865" i="1"/>
  <c r="F865" i="1"/>
  <c r="E865" i="1"/>
  <c r="D865" i="1"/>
  <c r="C865" i="1"/>
  <c r="B865" i="1"/>
  <c r="G861" i="1"/>
  <c r="D861" i="1"/>
  <c r="C861" i="1"/>
  <c r="B861" i="1"/>
  <c r="J860" i="1"/>
  <c r="I860" i="1"/>
  <c r="H860" i="1"/>
  <c r="G860" i="1"/>
  <c r="F860" i="1"/>
  <c r="E860" i="1"/>
  <c r="D860" i="1"/>
  <c r="C860" i="1"/>
  <c r="B860" i="1"/>
  <c r="J857" i="1"/>
  <c r="I857" i="1"/>
  <c r="H857" i="1"/>
  <c r="G857" i="1"/>
  <c r="F857" i="1"/>
  <c r="E857" i="1"/>
  <c r="D857" i="1"/>
  <c r="C857" i="1"/>
  <c r="B857" i="1"/>
  <c r="J856" i="1"/>
  <c r="I856" i="1"/>
  <c r="H856" i="1"/>
  <c r="G856" i="1"/>
  <c r="F856" i="1"/>
  <c r="E856" i="1"/>
  <c r="D856" i="1"/>
  <c r="C856" i="1"/>
  <c r="B856" i="1"/>
  <c r="J855" i="1"/>
  <c r="I855" i="1"/>
  <c r="H855" i="1"/>
  <c r="G855" i="1"/>
  <c r="F855" i="1"/>
  <c r="E855" i="1"/>
  <c r="D855" i="1"/>
  <c r="C855" i="1"/>
  <c r="B855" i="1"/>
  <c r="J844" i="1"/>
  <c r="J840" i="1" s="1"/>
  <c r="I844" i="1"/>
  <c r="I840" i="1" s="1"/>
  <c r="H844" i="1"/>
  <c r="H840" i="1" s="1"/>
  <c r="G844" i="1"/>
  <c r="G840" i="1" s="1"/>
  <c r="F844" i="1"/>
  <c r="F840" i="1" s="1"/>
  <c r="E844" i="1"/>
  <c r="E840" i="1" s="1"/>
  <c r="D844" i="1"/>
  <c r="D840" i="1" s="1"/>
  <c r="C844" i="1"/>
  <c r="C840" i="1" s="1"/>
  <c r="B844" i="1"/>
  <c r="B840" i="1" s="1"/>
  <c r="J830" i="1"/>
  <c r="J826" i="1" s="1"/>
  <c r="I830" i="1"/>
  <c r="I826" i="1" s="1"/>
  <c r="H830" i="1"/>
  <c r="H826" i="1" s="1"/>
  <c r="G830" i="1"/>
  <c r="G826" i="1" s="1"/>
  <c r="F830" i="1"/>
  <c r="F826" i="1" s="1"/>
  <c r="E830" i="1"/>
  <c r="D830" i="1"/>
  <c r="D826" i="1" s="1"/>
  <c r="C830" i="1"/>
  <c r="C826" i="1" s="1"/>
  <c r="B830" i="1"/>
  <c r="B826" i="1" s="1"/>
  <c r="J816" i="1"/>
  <c r="J812" i="1" s="1"/>
  <c r="I816" i="1"/>
  <c r="I812" i="1" s="1"/>
  <c r="H816" i="1"/>
  <c r="G816" i="1"/>
  <c r="G812" i="1" s="1"/>
  <c r="F816" i="1"/>
  <c r="F812" i="1" s="1"/>
  <c r="E816" i="1"/>
  <c r="E812" i="1" s="1"/>
  <c r="D816" i="1"/>
  <c r="D812" i="1" s="1"/>
  <c r="C816" i="1"/>
  <c r="C812" i="1" s="1"/>
  <c r="B816" i="1"/>
  <c r="B812" i="1" s="1"/>
  <c r="H812" i="1"/>
  <c r="J810" i="1"/>
  <c r="I810" i="1"/>
  <c r="H810" i="1"/>
  <c r="G810" i="1"/>
  <c r="F810" i="1"/>
  <c r="E810" i="1"/>
  <c r="D810" i="1"/>
  <c r="C810" i="1"/>
  <c r="B810" i="1"/>
  <c r="J809" i="1"/>
  <c r="I809" i="1"/>
  <c r="H809" i="1"/>
  <c r="G809" i="1"/>
  <c r="F809" i="1"/>
  <c r="E809" i="1"/>
  <c r="D809" i="1"/>
  <c r="C809" i="1"/>
  <c r="B809" i="1"/>
  <c r="J805" i="1"/>
  <c r="I805" i="1"/>
  <c r="H805" i="1"/>
  <c r="G805" i="1"/>
  <c r="F805" i="1"/>
  <c r="E805" i="1"/>
  <c r="D805" i="1"/>
  <c r="C805" i="1"/>
  <c r="B805" i="1"/>
  <c r="J804" i="1"/>
  <c r="I804" i="1"/>
  <c r="I802" i="1" s="1"/>
  <c r="H804" i="1"/>
  <c r="G804" i="1"/>
  <c r="F804" i="1"/>
  <c r="E804" i="1"/>
  <c r="D804" i="1"/>
  <c r="C804" i="1"/>
  <c r="B804" i="1"/>
  <c r="J801" i="1"/>
  <c r="I801" i="1"/>
  <c r="H801" i="1"/>
  <c r="G801" i="1"/>
  <c r="F801" i="1"/>
  <c r="E801" i="1"/>
  <c r="D801" i="1"/>
  <c r="C801" i="1"/>
  <c r="B801" i="1"/>
  <c r="J800" i="1"/>
  <c r="I800" i="1"/>
  <c r="H800" i="1"/>
  <c r="G800" i="1"/>
  <c r="F800" i="1"/>
  <c r="E800" i="1"/>
  <c r="D800" i="1"/>
  <c r="C800" i="1"/>
  <c r="B800" i="1"/>
  <c r="J799" i="1"/>
  <c r="I799" i="1"/>
  <c r="H799" i="1"/>
  <c r="G799" i="1"/>
  <c r="F799" i="1"/>
  <c r="E799" i="1"/>
  <c r="D799" i="1"/>
  <c r="C799" i="1"/>
  <c r="B799" i="1"/>
  <c r="J795" i="1"/>
  <c r="I795" i="1"/>
  <c r="H795" i="1"/>
  <c r="G795" i="1"/>
  <c r="F795" i="1"/>
  <c r="E795" i="1"/>
  <c r="D795" i="1"/>
  <c r="C795" i="1"/>
  <c r="B795" i="1"/>
  <c r="J793" i="1"/>
  <c r="H793" i="1"/>
  <c r="G793" i="1"/>
  <c r="F793" i="1"/>
  <c r="E793" i="1"/>
  <c r="D793" i="1"/>
  <c r="C793" i="1"/>
  <c r="B793" i="1"/>
  <c r="E792" i="1"/>
  <c r="D792" i="1"/>
  <c r="J784" i="1"/>
  <c r="I784" i="1"/>
  <c r="H784" i="1"/>
  <c r="G784" i="1"/>
  <c r="F784" i="1"/>
  <c r="E784" i="1"/>
  <c r="D784" i="1"/>
  <c r="C784" i="1"/>
  <c r="B784" i="1"/>
  <c r="J783" i="1"/>
  <c r="I783" i="1"/>
  <c r="H783" i="1"/>
  <c r="G783" i="1"/>
  <c r="F783" i="1"/>
  <c r="E783" i="1"/>
  <c r="D783" i="1"/>
  <c r="C783" i="1"/>
  <c r="B783" i="1"/>
  <c r="J782" i="1"/>
  <c r="I782" i="1"/>
  <c r="H782" i="1"/>
  <c r="G782" i="1"/>
  <c r="F782" i="1"/>
  <c r="E782" i="1"/>
  <c r="D782" i="1"/>
  <c r="C782" i="1"/>
  <c r="B782" i="1"/>
  <c r="J659" i="1"/>
  <c r="J655" i="1" s="1"/>
  <c r="I659" i="1"/>
  <c r="I655" i="1" s="1"/>
  <c r="H659" i="1"/>
  <c r="H655" i="1" s="1"/>
  <c r="G659" i="1"/>
  <c r="G655" i="1" s="1"/>
  <c r="F659" i="1"/>
  <c r="F655" i="1" s="1"/>
  <c r="E659" i="1"/>
  <c r="E655" i="1" s="1"/>
  <c r="D659" i="1"/>
  <c r="D655" i="1" s="1"/>
  <c r="C659" i="1"/>
  <c r="C655" i="1" s="1"/>
  <c r="B659" i="1"/>
  <c r="B655" i="1" s="1"/>
  <c r="J645" i="1"/>
  <c r="J641" i="1" s="1"/>
  <c r="I645" i="1"/>
  <c r="I641" i="1" s="1"/>
  <c r="H645" i="1"/>
  <c r="H641" i="1" s="1"/>
  <c r="G645" i="1"/>
  <c r="G641" i="1" s="1"/>
  <c r="F645" i="1"/>
  <c r="F641" i="1" s="1"/>
  <c r="E645" i="1"/>
  <c r="E641" i="1" s="1"/>
  <c r="D645" i="1"/>
  <c r="D641" i="1" s="1"/>
  <c r="C645" i="1"/>
  <c r="C641" i="1" s="1"/>
  <c r="B645" i="1"/>
  <c r="B641" i="1" s="1"/>
  <c r="J631" i="1"/>
  <c r="J627" i="1" s="1"/>
  <c r="I631" i="1"/>
  <c r="I627" i="1" s="1"/>
  <c r="H631" i="1"/>
  <c r="H627" i="1" s="1"/>
  <c r="G631" i="1"/>
  <c r="G627" i="1" s="1"/>
  <c r="F631" i="1"/>
  <c r="F627" i="1" s="1"/>
  <c r="E631" i="1"/>
  <c r="E627" i="1" s="1"/>
  <c r="D631" i="1"/>
  <c r="D627" i="1" s="1"/>
  <c r="C631" i="1"/>
  <c r="C627" i="1" s="1"/>
  <c r="B631" i="1"/>
  <c r="B627" i="1" s="1"/>
  <c r="J625" i="1"/>
  <c r="I625" i="1"/>
  <c r="H625" i="1"/>
  <c r="G625" i="1"/>
  <c r="F625" i="1"/>
  <c r="E625" i="1"/>
  <c r="D625" i="1"/>
  <c r="C625" i="1"/>
  <c r="B625" i="1"/>
  <c r="J624" i="1"/>
  <c r="I624" i="1"/>
  <c r="H624" i="1"/>
  <c r="G624" i="1"/>
  <c r="F624" i="1"/>
  <c r="E624" i="1"/>
  <c r="D624" i="1"/>
  <c r="C624" i="1"/>
  <c r="B624" i="1"/>
  <c r="J620" i="1"/>
  <c r="I620" i="1"/>
  <c r="H620" i="1"/>
  <c r="H606" i="1" s="1"/>
  <c r="G620" i="1"/>
  <c r="F620" i="1"/>
  <c r="E620" i="1"/>
  <c r="E606" i="1" s="1"/>
  <c r="D620" i="1"/>
  <c r="C620" i="1"/>
  <c r="C606" i="1" s="1"/>
  <c r="B620" i="1"/>
  <c r="J619" i="1"/>
  <c r="I619" i="1"/>
  <c r="H619" i="1"/>
  <c r="G619" i="1"/>
  <c r="F619" i="1"/>
  <c r="F605" i="1" s="1"/>
  <c r="E619" i="1"/>
  <c r="D619" i="1"/>
  <c r="C619" i="1"/>
  <c r="C617" i="1" s="1"/>
  <c r="J616" i="1"/>
  <c r="J602" i="1" s="1"/>
  <c r="I616" i="1"/>
  <c r="H616" i="1"/>
  <c r="G616" i="1"/>
  <c r="F616" i="1"/>
  <c r="F602" i="1" s="1"/>
  <c r="E616" i="1"/>
  <c r="D616" i="1"/>
  <c r="D602" i="1" s="1"/>
  <c r="C616" i="1"/>
  <c r="C602" i="1" s="1"/>
  <c r="B616" i="1"/>
  <c r="B602" i="1" s="1"/>
  <c r="J615" i="1"/>
  <c r="I615" i="1"/>
  <c r="I601" i="1" s="1"/>
  <c r="H615" i="1"/>
  <c r="H601" i="1" s="1"/>
  <c r="G615" i="1"/>
  <c r="G601" i="1" s="1"/>
  <c r="F615" i="1"/>
  <c r="E615" i="1"/>
  <c r="E601" i="1" s="1"/>
  <c r="D615" i="1"/>
  <c r="D601" i="1" s="1"/>
  <c r="C615" i="1"/>
  <c r="B615" i="1"/>
  <c r="J614" i="1"/>
  <c r="J600" i="1" s="1"/>
  <c r="I614" i="1"/>
  <c r="I600" i="1" s="1"/>
  <c r="H614" i="1"/>
  <c r="G614" i="1"/>
  <c r="G600" i="1" s="1"/>
  <c r="F614" i="1"/>
  <c r="F600" i="1" s="1"/>
  <c r="E614" i="1"/>
  <c r="D614" i="1"/>
  <c r="D600" i="1" s="1"/>
  <c r="C614" i="1"/>
  <c r="B614" i="1"/>
  <c r="B600" i="1" s="1"/>
  <c r="J611" i="1"/>
  <c r="I611" i="1"/>
  <c r="H611" i="1"/>
  <c r="G611" i="1"/>
  <c r="F611" i="1"/>
  <c r="E611" i="1"/>
  <c r="D611" i="1"/>
  <c r="C611" i="1"/>
  <c r="B611" i="1"/>
  <c r="J610" i="1"/>
  <c r="I610" i="1"/>
  <c r="H610" i="1"/>
  <c r="G610" i="1"/>
  <c r="F610" i="1"/>
  <c r="E610" i="1"/>
  <c r="D610" i="1"/>
  <c r="C610" i="1"/>
  <c r="B610" i="1"/>
  <c r="D606" i="1"/>
  <c r="J589" i="1"/>
  <c r="J585" i="1" s="1"/>
  <c r="I585" i="1"/>
  <c r="E585" i="1"/>
  <c r="D589" i="1"/>
  <c r="D585" i="1" s="1"/>
  <c r="C589" i="1"/>
  <c r="C585" i="1" s="1"/>
  <c r="B589" i="1"/>
  <c r="B585" i="1" s="1"/>
  <c r="H585" i="1"/>
  <c r="G585" i="1"/>
  <c r="F585" i="1"/>
  <c r="J575" i="1"/>
  <c r="J571" i="1" s="1"/>
  <c r="I575" i="1"/>
  <c r="I571" i="1" s="1"/>
  <c r="H575" i="1"/>
  <c r="H571" i="1" s="1"/>
  <c r="G575" i="1"/>
  <c r="G571" i="1" s="1"/>
  <c r="F575" i="1"/>
  <c r="F571" i="1" s="1"/>
  <c r="E575" i="1"/>
  <c r="E571" i="1" s="1"/>
  <c r="D575" i="1"/>
  <c r="D571" i="1" s="1"/>
  <c r="C575" i="1"/>
  <c r="C571" i="1" s="1"/>
  <c r="B575" i="1"/>
  <c r="B571" i="1" s="1"/>
  <c r="J561" i="1"/>
  <c r="J557" i="1" s="1"/>
  <c r="I561" i="1"/>
  <c r="I557" i="1" s="1"/>
  <c r="H561" i="1"/>
  <c r="H557" i="1" s="1"/>
  <c r="G561" i="1"/>
  <c r="G557" i="1" s="1"/>
  <c r="F561" i="1"/>
  <c r="F557" i="1" s="1"/>
  <c r="E561" i="1"/>
  <c r="E557" i="1" s="1"/>
  <c r="D561" i="1"/>
  <c r="D557" i="1" s="1"/>
  <c r="C561" i="1"/>
  <c r="C557" i="1" s="1"/>
  <c r="B561" i="1"/>
  <c r="B557" i="1" s="1"/>
  <c r="J550" i="1"/>
  <c r="J547" i="1" s="1"/>
  <c r="J543" i="1" s="1"/>
  <c r="I550" i="1"/>
  <c r="I547" i="1" s="1"/>
  <c r="I543" i="1" s="1"/>
  <c r="H550" i="1"/>
  <c r="G547" i="1"/>
  <c r="G543" i="1" s="1"/>
  <c r="F547" i="1"/>
  <c r="F543" i="1" s="1"/>
  <c r="E547" i="1"/>
  <c r="E543" i="1" s="1"/>
  <c r="D547" i="1"/>
  <c r="D543" i="1" s="1"/>
  <c r="C547" i="1"/>
  <c r="C543" i="1" s="1"/>
  <c r="B547" i="1"/>
  <c r="B543" i="1" s="1"/>
  <c r="J541" i="1"/>
  <c r="I541" i="1"/>
  <c r="H541" i="1"/>
  <c r="G541" i="1"/>
  <c r="F541" i="1"/>
  <c r="E541" i="1"/>
  <c r="D541" i="1"/>
  <c r="C541" i="1"/>
  <c r="B541" i="1"/>
  <c r="J540" i="1"/>
  <c r="I540" i="1"/>
  <c r="H540" i="1"/>
  <c r="G540" i="1"/>
  <c r="F540" i="1"/>
  <c r="E540" i="1"/>
  <c r="D540" i="1"/>
  <c r="C540" i="1"/>
  <c r="B540" i="1"/>
  <c r="G536" i="1"/>
  <c r="F536" i="1"/>
  <c r="E536" i="1"/>
  <c r="D536" i="1"/>
  <c r="C536" i="1"/>
  <c r="B536" i="1"/>
  <c r="J535" i="1"/>
  <c r="I535" i="1"/>
  <c r="H535" i="1"/>
  <c r="G535" i="1"/>
  <c r="F535" i="1"/>
  <c r="E535" i="1"/>
  <c r="D535" i="1"/>
  <c r="C535" i="1"/>
  <c r="B535" i="1"/>
  <c r="J532" i="1"/>
  <c r="I532" i="1"/>
  <c r="H532" i="1"/>
  <c r="G532" i="1"/>
  <c r="F532" i="1"/>
  <c r="E532" i="1"/>
  <c r="D532" i="1"/>
  <c r="C532" i="1"/>
  <c r="B532" i="1"/>
  <c r="J531" i="1"/>
  <c r="I531" i="1"/>
  <c r="H531" i="1"/>
  <c r="G531" i="1"/>
  <c r="F531" i="1"/>
  <c r="E531" i="1"/>
  <c r="D531" i="1"/>
  <c r="C531" i="1"/>
  <c r="B531" i="1"/>
  <c r="J530" i="1"/>
  <c r="I530" i="1"/>
  <c r="H530" i="1"/>
  <c r="G530" i="1"/>
  <c r="F530" i="1"/>
  <c r="E530" i="1"/>
  <c r="D530" i="1"/>
  <c r="C530" i="1"/>
  <c r="B530" i="1"/>
  <c r="J519" i="1"/>
  <c r="J515" i="1" s="1"/>
  <c r="I519" i="1"/>
  <c r="I515" i="1" s="1"/>
  <c r="H519" i="1"/>
  <c r="H515" i="1" s="1"/>
  <c r="G519" i="1"/>
  <c r="G515" i="1" s="1"/>
  <c r="F519" i="1"/>
  <c r="F515" i="1" s="1"/>
  <c r="E519" i="1"/>
  <c r="E515" i="1" s="1"/>
  <c r="D519" i="1"/>
  <c r="D515" i="1" s="1"/>
  <c r="C519" i="1"/>
  <c r="C515" i="1" s="1"/>
  <c r="B519" i="1"/>
  <c r="B515" i="1" s="1"/>
  <c r="J505" i="1"/>
  <c r="J501" i="1" s="1"/>
  <c r="I505" i="1"/>
  <c r="I501" i="1" s="1"/>
  <c r="H505" i="1"/>
  <c r="H501" i="1" s="1"/>
  <c r="G505" i="1"/>
  <c r="G501" i="1" s="1"/>
  <c r="F505" i="1"/>
  <c r="F501" i="1" s="1"/>
  <c r="E505" i="1"/>
  <c r="E501" i="1" s="1"/>
  <c r="D505" i="1"/>
  <c r="D501" i="1" s="1"/>
  <c r="C505" i="1"/>
  <c r="C501" i="1" s="1"/>
  <c r="B505" i="1"/>
  <c r="B501" i="1" s="1"/>
  <c r="J491" i="1"/>
  <c r="J487" i="1" s="1"/>
  <c r="I491" i="1"/>
  <c r="I487" i="1" s="1"/>
  <c r="H491" i="1"/>
  <c r="H487" i="1" s="1"/>
  <c r="G491" i="1"/>
  <c r="G487" i="1" s="1"/>
  <c r="F491" i="1"/>
  <c r="F487" i="1" s="1"/>
  <c r="E491" i="1"/>
  <c r="E487" i="1" s="1"/>
  <c r="D491" i="1"/>
  <c r="D487" i="1" s="1"/>
  <c r="C491" i="1"/>
  <c r="C487" i="1" s="1"/>
  <c r="B491" i="1"/>
  <c r="B487" i="1" s="1"/>
  <c r="J477" i="1"/>
  <c r="J473" i="1" s="1"/>
  <c r="I477" i="1"/>
  <c r="I473" i="1" s="1"/>
  <c r="H477" i="1"/>
  <c r="H473" i="1" s="1"/>
  <c r="G477" i="1"/>
  <c r="G473" i="1" s="1"/>
  <c r="F477" i="1"/>
  <c r="F473" i="1" s="1"/>
  <c r="E477" i="1"/>
  <c r="E473" i="1" s="1"/>
  <c r="D477" i="1"/>
  <c r="D473" i="1" s="1"/>
  <c r="C477" i="1"/>
  <c r="C473" i="1" s="1"/>
  <c r="B477" i="1"/>
  <c r="B473" i="1" s="1"/>
  <c r="J463" i="1"/>
  <c r="J459" i="1" s="1"/>
  <c r="I463" i="1"/>
  <c r="I459" i="1" s="1"/>
  <c r="H463" i="1"/>
  <c r="H459" i="1" s="1"/>
  <c r="G463" i="1"/>
  <c r="G459" i="1" s="1"/>
  <c r="F463" i="1"/>
  <c r="F459" i="1" s="1"/>
  <c r="E463" i="1"/>
  <c r="E459" i="1" s="1"/>
  <c r="D463" i="1"/>
  <c r="D459" i="1" s="1"/>
  <c r="C463" i="1"/>
  <c r="C459" i="1" s="1"/>
  <c r="B463" i="1"/>
  <c r="B459" i="1" s="1"/>
  <c r="J449" i="1"/>
  <c r="J445" i="1" s="1"/>
  <c r="I449" i="1"/>
  <c r="I445" i="1" s="1"/>
  <c r="H449" i="1"/>
  <c r="H445" i="1" s="1"/>
  <c r="G449" i="1"/>
  <c r="G445" i="1" s="1"/>
  <c r="F449" i="1"/>
  <c r="F445" i="1" s="1"/>
  <c r="E449" i="1"/>
  <c r="E445" i="1" s="1"/>
  <c r="D449" i="1"/>
  <c r="D445" i="1" s="1"/>
  <c r="C449" i="1"/>
  <c r="C445" i="1" s="1"/>
  <c r="B449" i="1"/>
  <c r="B445" i="1" s="1"/>
  <c r="J435" i="1"/>
  <c r="J431" i="1" s="1"/>
  <c r="I435" i="1"/>
  <c r="I431" i="1" s="1"/>
  <c r="H435" i="1"/>
  <c r="H431" i="1" s="1"/>
  <c r="G435" i="1"/>
  <c r="G431" i="1" s="1"/>
  <c r="F435" i="1"/>
  <c r="F431" i="1" s="1"/>
  <c r="E435" i="1"/>
  <c r="E431" i="1" s="1"/>
  <c r="D435" i="1"/>
  <c r="D431" i="1" s="1"/>
  <c r="C435" i="1"/>
  <c r="C431" i="1" s="1"/>
  <c r="B435" i="1"/>
  <c r="B431" i="1" s="1"/>
  <c r="J429" i="1"/>
  <c r="I429" i="1"/>
  <c r="H429" i="1"/>
  <c r="G429" i="1"/>
  <c r="F429" i="1"/>
  <c r="E429" i="1"/>
  <c r="D429" i="1"/>
  <c r="C429" i="1"/>
  <c r="B429" i="1"/>
  <c r="J428" i="1"/>
  <c r="I428" i="1"/>
  <c r="H428" i="1"/>
  <c r="G428" i="1"/>
  <c r="F428" i="1"/>
  <c r="E428" i="1"/>
  <c r="D428" i="1"/>
  <c r="C428" i="1"/>
  <c r="B428" i="1"/>
  <c r="J424" i="1"/>
  <c r="I424" i="1"/>
  <c r="H424" i="1"/>
  <c r="G424" i="1"/>
  <c r="F424" i="1"/>
  <c r="E424" i="1"/>
  <c r="D424" i="1"/>
  <c r="C424" i="1"/>
  <c r="B424" i="1"/>
  <c r="J423" i="1"/>
  <c r="I423" i="1"/>
  <c r="H423" i="1"/>
  <c r="G423" i="1"/>
  <c r="F423" i="1"/>
  <c r="E423" i="1"/>
  <c r="D423" i="1"/>
  <c r="C423" i="1"/>
  <c r="B423" i="1"/>
  <c r="J420" i="1"/>
  <c r="I420" i="1"/>
  <c r="H420" i="1"/>
  <c r="G420" i="1"/>
  <c r="F420" i="1"/>
  <c r="E420" i="1"/>
  <c r="D420" i="1"/>
  <c r="C420" i="1"/>
  <c r="B420" i="1"/>
  <c r="J419" i="1"/>
  <c r="I419" i="1"/>
  <c r="H419" i="1"/>
  <c r="G419" i="1"/>
  <c r="F419" i="1"/>
  <c r="E419" i="1"/>
  <c r="D419" i="1"/>
  <c r="C419" i="1"/>
  <c r="B419" i="1"/>
  <c r="J418" i="1"/>
  <c r="I418" i="1"/>
  <c r="H418" i="1"/>
  <c r="G418" i="1"/>
  <c r="F418" i="1"/>
  <c r="E418" i="1"/>
  <c r="D418" i="1"/>
  <c r="C418" i="1"/>
  <c r="B418" i="1"/>
  <c r="J407" i="1"/>
  <c r="J403" i="1" s="1"/>
  <c r="I407" i="1"/>
  <c r="I403" i="1" s="1"/>
  <c r="H407" i="1"/>
  <c r="H403" i="1" s="1"/>
  <c r="G407" i="1"/>
  <c r="G403" i="1" s="1"/>
  <c r="F407" i="1"/>
  <c r="F403" i="1" s="1"/>
  <c r="E407" i="1"/>
  <c r="E403" i="1" s="1"/>
  <c r="D407" i="1"/>
  <c r="D403" i="1" s="1"/>
  <c r="C407" i="1"/>
  <c r="C403" i="1" s="1"/>
  <c r="B407" i="1"/>
  <c r="B403" i="1" s="1"/>
  <c r="J393" i="1"/>
  <c r="J389" i="1" s="1"/>
  <c r="I393" i="1"/>
  <c r="I389" i="1" s="1"/>
  <c r="H393" i="1"/>
  <c r="H389" i="1" s="1"/>
  <c r="G393" i="1"/>
  <c r="G389" i="1" s="1"/>
  <c r="F393" i="1"/>
  <c r="F389" i="1" s="1"/>
  <c r="E393" i="1"/>
  <c r="E389" i="1" s="1"/>
  <c r="D393" i="1"/>
  <c r="D389" i="1" s="1"/>
  <c r="C393" i="1"/>
  <c r="C389" i="1" s="1"/>
  <c r="B393" i="1"/>
  <c r="B389" i="1" s="1"/>
  <c r="J379" i="1"/>
  <c r="J375" i="1" s="1"/>
  <c r="I379" i="1"/>
  <c r="I375" i="1" s="1"/>
  <c r="H379" i="1"/>
  <c r="H375" i="1" s="1"/>
  <c r="G379" i="1"/>
  <c r="G375" i="1" s="1"/>
  <c r="F379" i="1"/>
  <c r="F375" i="1" s="1"/>
  <c r="E379" i="1"/>
  <c r="E375" i="1" s="1"/>
  <c r="D379" i="1"/>
  <c r="D375" i="1" s="1"/>
  <c r="C379" i="1"/>
  <c r="C375" i="1" s="1"/>
  <c r="B379" i="1"/>
  <c r="B375" i="1" s="1"/>
  <c r="J365" i="1"/>
  <c r="J361" i="1" s="1"/>
  <c r="I365" i="1"/>
  <c r="I361" i="1" s="1"/>
  <c r="H365" i="1"/>
  <c r="H361" i="1" s="1"/>
  <c r="G365" i="1"/>
  <c r="G361" i="1" s="1"/>
  <c r="F365" i="1"/>
  <c r="F361" i="1" s="1"/>
  <c r="E365" i="1"/>
  <c r="E361" i="1" s="1"/>
  <c r="D365" i="1"/>
  <c r="D361" i="1" s="1"/>
  <c r="C365" i="1"/>
  <c r="C361" i="1" s="1"/>
  <c r="B365" i="1"/>
  <c r="B361" i="1" s="1"/>
  <c r="J359" i="1"/>
  <c r="I359" i="1"/>
  <c r="H359" i="1"/>
  <c r="G359" i="1"/>
  <c r="F359" i="1"/>
  <c r="E359" i="1"/>
  <c r="D359" i="1"/>
  <c r="C359" i="1"/>
  <c r="B359" i="1"/>
  <c r="J358" i="1"/>
  <c r="I358" i="1"/>
  <c r="H358" i="1"/>
  <c r="G358" i="1"/>
  <c r="F358" i="1"/>
  <c r="E358" i="1"/>
  <c r="D358" i="1"/>
  <c r="C358" i="1"/>
  <c r="B358" i="1"/>
  <c r="J354" i="1"/>
  <c r="I354" i="1"/>
  <c r="H354" i="1"/>
  <c r="G354" i="1"/>
  <c r="F354" i="1"/>
  <c r="E354" i="1"/>
  <c r="D354" i="1"/>
  <c r="C354" i="1"/>
  <c r="B354" i="1"/>
  <c r="J353" i="1"/>
  <c r="I353" i="1"/>
  <c r="H353" i="1"/>
  <c r="G353" i="1"/>
  <c r="F353" i="1"/>
  <c r="E353" i="1"/>
  <c r="D353" i="1"/>
  <c r="C353" i="1"/>
  <c r="B353" i="1"/>
  <c r="J350" i="1"/>
  <c r="I350" i="1"/>
  <c r="H350" i="1"/>
  <c r="G350" i="1"/>
  <c r="F350" i="1"/>
  <c r="E350" i="1"/>
  <c r="D350" i="1"/>
  <c r="C350" i="1"/>
  <c r="B350" i="1"/>
  <c r="J349" i="1"/>
  <c r="I349" i="1"/>
  <c r="H349" i="1"/>
  <c r="G349" i="1"/>
  <c r="F349" i="1"/>
  <c r="E349" i="1"/>
  <c r="D349" i="1"/>
  <c r="C349" i="1"/>
  <c r="B349" i="1"/>
  <c r="J348" i="1"/>
  <c r="I348" i="1"/>
  <c r="H348" i="1"/>
  <c r="G348" i="1"/>
  <c r="F348" i="1"/>
  <c r="E348" i="1"/>
  <c r="D348" i="1"/>
  <c r="C348" i="1"/>
  <c r="B348" i="1"/>
  <c r="J337" i="1"/>
  <c r="J333" i="1" s="1"/>
  <c r="I337" i="1"/>
  <c r="I333" i="1" s="1"/>
  <c r="H337" i="1"/>
  <c r="H333" i="1" s="1"/>
  <c r="G337" i="1"/>
  <c r="G333" i="1" s="1"/>
  <c r="F337" i="1"/>
  <c r="F333" i="1" s="1"/>
  <c r="E337" i="1"/>
  <c r="E333" i="1" s="1"/>
  <c r="D337" i="1"/>
  <c r="D333" i="1" s="1"/>
  <c r="C337" i="1"/>
  <c r="C333" i="1" s="1"/>
  <c r="B337" i="1"/>
  <c r="B333" i="1" s="1"/>
  <c r="G323" i="1"/>
  <c r="G319" i="1" s="1"/>
  <c r="F323" i="1"/>
  <c r="F319" i="1" s="1"/>
  <c r="J323" i="1"/>
  <c r="J319" i="1" s="1"/>
  <c r="I323" i="1"/>
  <c r="I319" i="1" s="1"/>
  <c r="H323" i="1"/>
  <c r="H319" i="1" s="1"/>
  <c r="E323" i="1"/>
  <c r="E319" i="1" s="1"/>
  <c r="D323" i="1"/>
  <c r="D319" i="1" s="1"/>
  <c r="C323" i="1"/>
  <c r="C319" i="1" s="1"/>
  <c r="B323" i="1"/>
  <c r="B319" i="1" s="1"/>
  <c r="J309" i="1"/>
  <c r="J305" i="1" s="1"/>
  <c r="I309" i="1"/>
  <c r="H309" i="1"/>
  <c r="H305" i="1" s="1"/>
  <c r="G309" i="1"/>
  <c r="G305" i="1" s="1"/>
  <c r="F309" i="1"/>
  <c r="F305" i="1" s="1"/>
  <c r="E309" i="1"/>
  <c r="E305" i="1" s="1"/>
  <c r="D309" i="1"/>
  <c r="D305" i="1" s="1"/>
  <c r="C309" i="1"/>
  <c r="C305" i="1" s="1"/>
  <c r="B309" i="1"/>
  <c r="B305" i="1" s="1"/>
  <c r="I305" i="1"/>
  <c r="J295" i="1"/>
  <c r="J291" i="1" s="1"/>
  <c r="I295" i="1"/>
  <c r="I291" i="1" s="1"/>
  <c r="H295" i="1"/>
  <c r="H291" i="1" s="1"/>
  <c r="G295" i="1"/>
  <c r="G291" i="1" s="1"/>
  <c r="F295" i="1"/>
  <c r="F291" i="1" s="1"/>
  <c r="E295" i="1"/>
  <c r="E291" i="1" s="1"/>
  <c r="D295" i="1"/>
  <c r="D291" i="1" s="1"/>
  <c r="C295" i="1"/>
  <c r="C291" i="1" s="1"/>
  <c r="B295" i="1"/>
  <c r="B291" i="1" s="1"/>
  <c r="J281" i="1"/>
  <c r="J277" i="1" s="1"/>
  <c r="I281" i="1"/>
  <c r="H281" i="1"/>
  <c r="H277" i="1" s="1"/>
  <c r="G281" i="1"/>
  <c r="G277" i="1" s="1"/>
  <c r="F281" i="1"/>
  <c r="F277" i="1" s="1"/>
  <c r="E281" i="1"/>
  <c r="E277" i="1" s="1"/>
  <c r="D281" i="1"/>
  <c r="D277" i="1" s="1"/>
  <c r="C281" i="1"/>
  <c r="C277" i="1" s="1"/>
  <c r="B281" i="1"/>
  <c r="B277" i="1" s="1"/>
  <c r="I277" i="1"/>
  <c r="J275" i="1"/>
  <c r="I275" i="1"/>
  <c r="H275" i="1"/>
  <c r="G275" i="1"/>
  <c r="F275" i="1"/>
  <c r="E275" i="1"/>
  <c r="D275" i="1"/>
  <c r="C275" i="1"/>
  <c r="B275" i="1"/>
  <c r="J274" i="1"/>
  <c r="I274" i="1"/>
  <c r="H274" i="1"/>
  <c r="G274" i="1"/>
  <c r="F274" i="1"/>
  <c r="E274" i="1"/>
  <c r="D274" i="1"/>
  <c r="C274" i="1"/>
  <c r="B274" i="1"/>
  <c r="J270" i="1"/>
  <c r="I270" i="1"/>
  <c r="H270" i="1"/>
  <c r="F270" i="1"/>
  <c r="E270" i="1"/>
  <c r="D270" i="1"/>
  <c r="C270" i="1"/>
  <c r="B270" i="1"/>
  <c r="J269" i="1"/>
  <c r="I269" i="1"/>
  <c r="H269" i="1"/>
  <c r="H267" i="1" s="1"/>
  <c r="G269" i="1"/>
  <c r="F269" i="1"/>
  <c r="E269" i="1"/>
  <c r="D269" i="1"/>
  <c r="C269" i="1"/>
  <c r="B269" i="1"/>
  <c r="J266" i="1"/>
  <c r="I266" i="1"/>
  <c r="H266" i="1"/>
  <c r="G266" i="1"/>
  <c r="F266" i="1"/>
  <c r="E266" i="1"/>
  <c r="D266" i="1"/>
  <c r="C266" i="1"/>
  <c r="B266" i="1"/>
  <c r="J265" i="1"/>
  <c r="I265" i="1"/>
  <c r="H265" i="1"/>
  <c r="G265" i="1"/>
  <c r="F265" i="1"/>
  <c r="E265" i="1"/>
  <c r="D265" i="1"/>
  <c r="C265" i="1"/>
  <c r="B265" i="1"/>
  <c r="J264" i="1"/>
  <c r="I264" i="1"/>
  <c r="H264" i="1"/>
  <c r="G264" i="1"/>
  <c r="F264" i="1"/>
  <c r="E264" i="1"/>
  <c r="D264" i="1"/>
  <c r="C264" i="1"/>
  <c r="B264" i="1"/>
  <c r="J239" i="1"/>
  <c r="J235" i="1" s="1"/>
  <c r="I239" i="1"/>
  <c r="I235" i="1" s="1"/>
  <c r="H239" i="1"/>
  <c r="H235" i="1" s="1"/>
  <c r="G239" i="1"/>
  <c r="G235" i="1" s="1"/>
  <c r="F239" i="1"/>
  <c r="F235" i="1" s="1"/>
  <c r="E239" i="1"/>
  <c r="E235" i="1" s="1"/>
  <c r="D239" i="1"/>
  <c r="D235" i="1" s="1"/>
  <c r="C239" i="1"/>
  <c r="C235" i="1" s="1"/>
  <c r="B239" i="1"/>
  <c r="B235" i="1" s="1"/>
  <c r="J225" i="1"/>
  <c r="J221" i="1" s="1"/>
  <c r="I225" i="1"/>
  <c r="I221" i="1" s="1"/>
  <c r="H225" i="1"/>
  <c r="H221" i="1" s="1"/>
  <c r="G225" i="1"/>
  <c r="G221" i="1" s="1"/>
  <c r="F225" i="1"/>
  <c r="F221" i="1" s="1"/>
  <c r="E225" i="1"/>
  <c r="E221" i="1" s="1"/>
  <c r="D225" i="1"/>
  <c r="D221" i="1" s="1"/>
  <c r="C225" i="1"/>
  <c r="C221" i="1" s="1"/>
  <c r="B225" i="1"/>
  <c r="B221" i="1" s="1"/>
  <c r="J211" i="1"/>
  <c r="J207" i="1" s="1"/>
  <c r="I211" i="1"/>
  <c r="I207" i="1" s="1"/>
  <c r="H211" i="1"/>
  <c r="H207" i="1" s="1"/>
  <c r="G211" i="1"/>
  <c r="G207" i="1" s="1"/>
  <c r="F211" i="1"/>
  <c r="F207" i="1" s="1"/>
  <c r="E211" i="1"/>
  <c r="E207" i="1" s="1"/>
  <c r="D211" i="1"/>
  <c r="D207" i="1" s="1"/>
  <c r="C211" i="1"/>
  <c r="C207" i="1" s="1"/>
  <c r="B211" i="1"/>
  <c r="B207" i="1" s="1"/>
  <c r="J197" i="1"/>
  <c r="J193" i="1" s="1"/>
  <c r="I197" i="1"/>
  <c r="H197" i="1"/>
  <c r="H193" i="1" s="1"/>
  <c r="G197" i="1"/>
  <c r="F197" i="1"/>
  <c r="F193" i="1" s="1"/>
  <c r="E197" i="1"/>
  <c r="D197" i="1"/>
  <c r="C197" i="1"/>
  <c r="B197" i="1"/>
  <c r="B193" i="1" s="1"/>
  <c r="I193" i="1"/>
  <c r="J177" i="1"/>
  <c r="G177" i="1"/>
  <c r="F177" i="1"/>
  <c r="I183" i="1"/>
  <c r="I179" i="1" s="1"/>
  <c r="J183" i="1"/>
  <c r="J179" i="1" s="1"/>
  <c r="F183" i="1"/>
  <c r="F179" i="1" s="1"/>
  <c r="D183" i="1"/>
  <c r="D179" i="1" s="1"/>
  <c r="C183" i="1"/>
  <c r="C179" i="1" s="1"/>
  <c r="B183" i="1"/>
  <c r="B179" i="1" s="1"/>
  <c r="G179" i="1"/>
  <c r="I177" i="1"/>
  <c r="H177" i="1"/>
  <c r="E177" i="1"/>
  <c r="D177" i="1"/>
  <c r="C177" i="1"/>
  <c r="B177" i="1"/>
  <c r="J176" i="1"/>
  <c r="I176" i="1"/>
  <c r="H176" i="1"/>
  <c r="G176" i="1"/>
  <c r="F176" i="1"/>
  <c r="E176" i="1"/>
  <c r="D176" i="1"/>
  <c r="C176" i="1"/>
  <c r="B176" i="1"/>
  <c r="J172" i="1"/>
  <c r="G172" i="1"/>
  <c r="F172" i="1"/>
  <c r="D172" i="1"/>
  <c r="C172" i="1"/>
  <c r="B172" i="1"/>
  <c r="J171" i="1"/>
  <c r="I171" i="1"/>
  <c r="H171" i="1"/>
  <c r="G171" i="1"/>
  <c r="G169" i="1" s="1"/>
  <c r="F171" i="1"/>
  <c r="E171" i="1"/>
  <c r="D171" i="1"/>
  <c r="C171" i="1"/>
  <c r="B171" i="1"/>
  <c r="J168" i="1"/>
  <c r="I168" i="1"/>
  <c r="H168" i="1"/>
  <c r="G168" i="1"/>
  <c r="F168" i="1"/>
  <c r="E168" i="1"/>
  <c r="D168" i="1"/>
  <c r="C168" i="1"/>
  <c r="B168" i="1"/>
  <c r="J167" i="1"/>
  <c r="I167" i="1"/>
  <c r="H167" i="1"/>
  <c r="G167" i="1"/>
  <c r="F167" i="1"/>
  <c r="E167" i="1"/>
  <c r="D167" i="1"/>
  <c r="C167" i="1"/>
  <c r="B167" i="1"/>
  <c r="J166" i="1"/>
  <c r="I166" i="1"/>
  <c r="H166" i="1"/>
  <c r="G166" i="1"/>
  <c r="F166" i="1"/>
  <c r="E166" i="1"/>
  <c r="D166" i="1"/>
  <c r="C166" i="1"/>
  <c r="B166" i="1"/>
  <c r="H155" i="1"/>
  <c r="H151" i="1" s="1"/>
  <c r="G155" i="1"/>
  <c r="G151" i="1" s="1"/>
  <c r="J155" i="1"/>
  <c r="J151" i="1" s="1"/>
  <c r="I155" i="1"/>
  <c r="I151" i="1" s="1"/>
  <c r="F155" i="1"/>
  <c r="F151" i="1" s="1"/>
  <c r="E155" i="1"/>
  <c r="E151" i="1" s="1"/>
  <c r="D155" i="1"/>
  <c r="D151" i="1" s="1"/>
  <c r="C155" i="1"/>
  <c r="C151" i="1" s="1"/>
  <c r="B155" i="1"/>
  <c r="B151" i="1" s="1"/>
  <c r="J141" i="1"/>
  <c r="J137" i="1" s="1"/>
  <c r="I141" i="1"/>
  <c r="I137" i="1" s="1"/>
  <c r="H141" i="1"/>
  <c r="H137" i="1" s="1"/>
  <c r="G141" i="1"/>
  <c r="G137" i="1" s="1"/>
  <c r="F141" i="1"/>
  <c r="F137" i="1" s="1"/>
  <c r="E141" i="1"/>
  <c r="E137" i="1" s="1"/>
  <c r="D141" i="1"/>
  <c r="D137" i="1" s="1"/>
  <c r="C141" i="1"/>
  <c r="C137" i="1" s="1"/>
  <c r="B141" i="1"/>
  <c r="B137" i="1" s="1"/>
  <c r="H130" i="1"/>
  <c r="G130" i="1"/>
  <c r="F130" i="1"/>
  <c r="F116" i="1" s="1"/>
  <c r="E130" i="1"/>
  <c r="E127" i="1" s="1"/>
  <c r="E123" i="1" s="1"/>
  <c r="J127" i="1"/>
  <c r="J123" i="1" s="1"/>
  <c r="I127" i="1"/>
  <c r="I123" i="1" s="1"/>
  <c r="D127" i="1"/>
  <c r="D123" i="1" s="1"/>
  <c r="C127" i="1"/>
  <c r="C123" i="1" s="1"/>
  <c r="B127" i="1"/>
  <c r="B123" i="1" s="1"/>
  <c r="J116" i="1"/>
  <c r="I116" i="1"/>
  <c r="D116" i="1"/>
  <c r="C116" i="1"/>
  <c r="B116" i="1"/>
  <c r="J115" i="1"/>
  <c r="I115" i="1"/>
  <c r="H115" i="1"/>
  <c r="G115" i="1"/>
  <c r="F115" i="1"/>
  <c r="E115" i="1"/>
  <c r="D115" i="1"/>
  <c r="C115" i="1"/>
  <c r="B115" i="1"/>
  <c r="J112" i="1"/>
  <c r="I112" i="1"/>
  <c r="H112" i="1"/>
  <c r="G112" i="1"/>
  <c r="F112" i="1"/>
  <c r="E112" i="1"/>
  <c r="D112" i="1"/>
  <c r="C112" i="1"/>
  <c r="B112" i="1"/>
  <c r="J111" i="1"/>
  <c r="I111" i="1"/>
  <c r="H111" i="1"/>
  <c r="G111" i="1"/>
  <c r="F111" i="1"/>
  <c r="E111" i="1"/>
  <c r="D111" i="1"/>
  <c r="C111" i="1"/>
  <c r="B111" i="1"/>
  <c r="J110" i="1"/>
  <c r="I110" i="1"/>
  <c r="H110" i="1"/>
  <c r="G110" i="1"/>
  <c r="F110" i="1"/>
  <c r="E110" i="1"/>
  <c r="D110" i="1"/>
  <c r="C110" i="1"/>
  <c r="B110" i="1"/>
  <c r="J99" i="1"/>
  <c r="J95" i="1" s="1"/>
  <c r="I99" i="1"/>
  <c r="H99" i="1"/>
  <c r="G99" i="1"/>
  <c r="G95" i="1" s="1"/>
  <c r="E99" i="1"/>
  <c r="E95" i="1" s="1"/>
  <c r="C99" i="1"/>
  <c r="C95" i="1" s="1"/>
  <c r="B99" i="1"/>
  <c r="B95" i="1" s="1"/>
  <c r="F95" i="1"/>
  <c r="D95" i="1"/>
  <c r="E93" i="1"/>
  <c r="E92" i="1" s="1"/>
  <c r="E50" i="1" s="1"/>
  <c r="F92" i="1"/>
  <c r="F50" i="1" s="1"/>
  <c r="E88" i="1"/>
  <c r="E46" i="1" s="1"/>
  <c r="F87" i="1"/>
  <c r="F85" i="1" s="1"/>
  <c r="F81" i="1" s="1"/>
  <c r="J85" i="1"/>
  <c r="J81" i="1" s="1"/>
  <c r="I85" i="1"/>
  <c r="I81" i="1" s="1"/>
  <c r="H85" i="1"/>
  <c r="H81" i="1" s="1"/>
  <c r="G85" i="1"/>
  <c r="G81" i="1" s="1"/>
  <c r="D85" i="1"/>
  <c r="D81" i="1" s="1"/>
  <c r="C85" i="1"/>
  <c r="C81" i="1" s="1"/>
  <c r="B85" i="1"/>
  <c r="B81" i="1" s="1"/>
  <c r="J71" i="1"/>
  <c r="J67" i="1" s="1"/>
  <c r="I71" i="1"/>
  <c r="I67" i="1" s="1"/>
  <c r="H71" i="1"/>
  <c r="H67" i="1" s="1"/>
  <c r="G71" i="1"/>
  <c r="G67" i="1" s="1"/>
  <c r="F71" i="1"/>
  <c r="F67" i="1" s="1"/>
  <c r="E71" i="1"/>
  <c r="E67" i="1" s="1"/>
  <c r="D71" i="1"/>
  <c r="D67" i="1" s="1"/>
  <c r="C71" i="1"/>
  <c r="C67" i="1" s="1"/>
  <c r="B71" i="1"/>
  <c r="B67" i="1" s="1"/>
  <c r="E57" i="1"/>
  <c r="E53" i="1" s="1"/>
  <c r="J57" i="1"/>
  <c r="I57" i="1"/>
  <c r="I53" i="1" s="1"/>
  <c r="H57" i="1"/>
  <c r="H53" i="1" s="1"/>
  <c r="G57" i="1"/>
  <c r="G53" i="1" s="1"/>
  <c r="F57" i="1"/>
  <c r="F53" i="1" s="1"/>
  <c r="D57" i="1"/>
  <c r="D53" i="1" s="1"/>
  <c r="C57" i="1"/>
  <c r="C53" i="1" s="1"/>
  <c r="B57" i="1"/>
  <c r="B53" i="1" s="1"/>
  <c r="J53" i="1"/>
  <c r="J51" i="1"/>
  <c r="I51" i="1"/>
  <c r="H51" i="1"/>
  <c r="G51" i="1"/>
  <c r="F51" i="1"/>
  <c r="D51" i="1"/>
  <c r="C51" i="1"/>
  <c r="B51" i="1"/>
  <c r="J50" i="1"/>
  <c r="I50" i="1"/>
  <c r="H50" i="1"/>
  <c r="G50" i="1"/>
  <c r="D50" i="1"/>
  <c r="C50" i="1"/>
  <c r="B50" i="1"/>
  <c r="J46" i="1"/>
  <c r="I46" i="1"/>
  <c r="H46" i="1"/>
  <c r="G46" i="1"/>
  <c r="F46" i="1"/>
  <c r="D46" i="1"/>
  <c r="C46" i="1"/>
  <c r="B46" i="1"/>
  <c r="J45" i="1"/>
  <c r="I45" i="1"/>
  <c r="H45" i="1"/>
  <c r="G45" i="1"/>
  <c r="D45" i="1"/>
  <c r="C45" i="1"/>
  <c r="B45" i="1"/>
  <c r="J41" i="1"/>
  <c r="I41" i="1"/>
  <c r="H41" i="1"/>
  <c r="G41" i="1"/>
  <c r="F41" i="1"/>
  <c r="E41" i="1"/>
  <c r="D41" i="1"/>
  <c r="C41" i="1"/>
  <c r="B41" i="1"/>
  <c r="J40" i="1"/>
  <c r="I40" i="1"/>
  <c r="H40" i="1"/>
  <c r="G40" i="1"/>
  <c r="F40" i="1"/>
  <c r="E40" i="1"/>
  <c r="D40" i="1"/>
  <c r="C40" i="1"/>
  <c r="B40" i="1"/>
  <c r="H351" i="1" l="1"/>
  <c r="G802" i="1"/>
  <c r="E1186" i="1"/>
  <c r="B787" i="1"/>
  <c r="H37" i="1"/>
  <c r="C1186" i="1"/>
  <c r="C1182" i="1" s="1"/>
  <c r="G858" i="1"/>
  <c r="G854" i="1" s="1"/>
  <c r="C787" i="1"/>
  <c r="B858" i="1"/>
  <c r="H42" i="1"/>
  <c r="D1144" i="1"/>
  <c r="F127" i="1"/>
  <c r="F123" i="1" s="1"/>
  <c r="E617" i="1"/>
  <c r="E613" i="1" s="1"/>
  <c r="D36" i="1"/>
  <c r="C421" i="1"/>
  <c r="E87" i="1"/>
  <c r="E85" i="1" s="1"/>
  <c r="E81" i="1" s="1"/>
  <c r="D1102" i="1"/>
  <c r="D1098" i="1" s="1"/>
  <c r="F37" i="1"/>
  <c r="E1144" i="1"/>
  <c r="D858" i="1"/>
  <c r="I37" i="1"/>
  <c r="E861" i="1"/>
  <c r="E858" i="1" s="1"/>
  <c r="E854" i="1" s="1"/>
  <c r="I902" i="1"/>
  <c r="D169" i="1"/>
  <c r="D165" i="1" s="1"/>
  <c r="D533" i="1"/>
  <c r="D529" i="1" s="1"/>
  <c r="B1018" i="1"/>
  <c r="B1014" i="1" s="1"/>
  <c r="J1018" i="1"/>
  <c r="G1102" i="1"/>
  <c r="G1186" i="1"/>
  <c r="G1182" i="1" s="1"/>
  <c r="I267" i="1"/>
  <c r="I263" i="1" s="1"/>
  <c r="B42" i="1"/>
  <c r="B28" i="1" s="1"/>
  <c r="G260" i="1"/>
  <c r="D421" i="1"/>
  <c r="D417" i="1" s="1"/>
  <c r="H787" i="1"/>
  <c r="G1018" i="1"/>
  <c r="B1102" i="1"/>
  <c r="I1102" i="1"/>
  <c r="I1098" i="1" s="1"/>
  <c r="D113" i="1"/>
  <c r="D109" i="1" s="1"/>
  <c r="F1186" i="1"/>
  <c r="F1182" i="1" s="1"/>
  <c r="I351" i="1"/>
  <c r="I347" i="1" s="1"/>
  <c r="C27" i="1"/>
  <c r="C32" i="1"/>
  <c r="H250" i="1"/>
  <c r="D351" i="1"/>
  <c r="D347" i="1" s="1"/>
  <c r="D26" i="1"/>
  <c r="C113" i="1"/>
  <c r="C109" i="1" s="1"/>
  <c r="D267" i="1"/>
  <c r="I250" i="1"/>
  <c r="E255" i="1"/>
  <c r="D256" i="1"/>
  <c r="B261" i="1"/>
  <c r="B617" i="1"/>
  <c r="B613" i="1" s="1"/>
  <c r="J617" i="1"/>
  <c r="D802" i="1"/>
  <c r="D798" i="1" s="1"/>
  <c r="B945" i="1"/>
  <c r="B941" i="1" s="1"/>
  <c r="C1018" i="1"/>
  <c r="C1014" i="1" s="1"/>
  <c r="F1102" i="1"/>
  <c r="F1098" i="1" s="1"/>
  <c r="G792" i="1"/>
  <c r="E351" i="1"/>
  <c r="D617" i="1"/>
  <c r="D613" i="1" s="1"/>
  <c r="I973" i="1"/>
  <c r="C1144" i="1"/>
  <c r="C1140" i="1" s="1"/>
  <c r="J907" i="1"/>
  <c r="G1172" i="1"/>
  <c r="H973" i="1"/>
  <c r="H972" i="1" s="1"/>
  <c r="D32" i="1"/>
  <c r="H26" i="1"/>
  <c r="G27" i="1"/>
  <c r="E250" i="1"/>
  <c r="J536" i="1"/>
  <c r="J533" i="1" s="1"/>
  <c r="J529" i="1" s="1"/>
  <c r="B854" i="1"/>
  <c r="D27" i="1"/>
  <c r="C37" i="1"/>
  <c r="H792" i="1"/>
  <c r="D31" i="1"/>
  <c r="G251" i="1"/>
  <c r="F252" i="1"/>
  <c r="C260" i="1"/>
  <c r="E605" i="1"/>
  <c r="E603" i="1" s="1"/>
  <c r="I787" i="1"/>
  <c r="B978" i="1"/>
  <c r="B976" i="1" s="1"/>
  <c r="H1186" i="1"/>
  <c r="H1182" i="1" s="1"/>
  <c r="E26" i="1"/>
  <c r="H251" i="1"/>
  <c r="G252" i="1"/>
  <c r="C945" i="1"/>
  <c r="C941" i="1" s="1"/>
  <c r="C917" i="1"/>
  <c r="C913" i="1" s="1"/>
  <c r="F42" i="1"/>
  <c r="F28" i="1" s="1"/>
  <c r="F787" i="1"/>
  <c r="C902" i="1"/>
  <c r="C900" i="1" s="1"/>
  <c r="C896" i="1" s="1"/>
  <c r="H1102" i="1"/>
  <c r="H1098" i="1" s="1"/>
  <c r="B43" i="1"/>
  <c r="J43" i="1"/>
  <c r="C252" i="1"/>
  <c r="E421" i="1"/>
  <c r="E417" i="1" s="1"/>
  <c r="C533" i="1"/>
  <c r="D1018" i="1"/>
  <c r="D1014" i="1" s="1"/>
  <c r="F907" i="1"/>
  <c r="B788" i="1"/>
  <c r="F972" i="1"/>
  <c r="J973" i="1"/>
  <c r="J972" i="1" s="1"/>
  <c r="H28" i="1"/>
  <c r="C42" i="1"/>
  <c r="C28" i="1" s="1"/>
  <c r="B260" i="1"/>
  <c r="J260" i="1"/>
  <c r="D250" i="1"/>
  <c r="B252" i="1"/>
  <c r="J787" i="1"/>
  <c r="G902" i="1"/>
  <c r="C976" i="1"/>
  <c r="C972" i="1" s="1"/>
  <c r="J1014" i="1"/>
  <c r="F1018" i="1"/>
  <c r="I617" i="1"/>
  <c r="I613" i="1" s="1"/>
  <c r="G1210" i="1"/>
  <c r="G1168" i="1" s="1"/>
  <c r="C256" i="1"/>
  <c r="H421" i="1"/>
  <c r="H417" i="1" s="1"/>
  <c r="D854" i="1"/>
  <c r="C858" i="1"/>
  <c r="C854" i="1" s="1"/>
  <c r="I917" i="1"/>
  <c r="I913" i="1" s="1"/>
  <c r="B973" i="1"/>
  <c r="D976" i="1"/>
  <c r="D972" i="1" s="1"/>
  <c r="C1102" i="1"/>
  <c r="C1098" i="1" s="1"/>
  <c r="I1168" i="1"/>
  <c r="I1172" i="1"/>
  <c r="J26" i="1"/>
  <c r="F45" i="1"/>
  <c r="F43" i="1" s="1"/>
  <c r="E42" i="1"/>
  <c r="E28" i="1" s="1"/>
  <c r="D252" i="1"/>
  <c r="B421" i="1"/>
  <c r="B417" i="1" s="1"/>
  <c r="H617" i="1"/>
  <c r="H613" i="1" s="1"/>
  <c r="I1018" i="1"/>
  <c r="I1014" i="1" s="1"/>
  <c r="H1018" i="1"/>
  <c r="H1014" i="1" s="1"/>
  <c r="E1102" i="1"/>
  <c r="E1098" i="1" s="1"/>
  <c r="I1144" i="1"/>
  <c r="I1140" i="1" s="1"/>
  <c r="H1144" i="1"/>
  <c r="H1140" i="1" s="1"/>
  <c r="D903" i="1"/>
  <c r="D900" i="1" s="1"/>
  <c r="D896" i="1" s="1"/>
  <c r="C1168" i="1"/>
  <c r="C43" i="1"/>
  <c r="B37" i="1"/>
  <c r="B20" i="1" s="1"/>
  <c r="B15" i="1" s="1"/>
  <c r="B113" i="1"/>
  <c r="B109" i="1" s="1"/>
  <c r="C169" i="1"/>
  <c r="C165" i="1" s="1"/>
  <c r="B169" i="1"/>
  <c r="B165" i="1" s="1"/>
  <c r="C605" i="1"/>
  <c r="C603" i="1" s="1"/>
  <c r="H802" i="1"/>
  <c r="B907" i="1"/>
  <c r="E945" i="1"/>
  <c r="E941" i="1" s="1"/>
  <c r="J1144" i="1"/>
  <c r="J1140" i="1" s="1"/>
  <c r="D1140" i="1"/>
  <c r="B1186" i="1"/>
  <c r="B1182" i="1" s="1"/>
  <c r="I1186" i="1"/>
  <c r="I1182" i="1" s="1"/>
  <c r="B1168" i="1"/>
  <c r="J1168" i="1"/>
  <c r="D255" i="1"/>
  <c r="D253" i="1" s="1"/>
  <c r="C36" i="1"/>
  <c r="C193" i="1"/>
  <c r="D251" i="1"/>
  <c r="F351" i="1"/>
  <c r="F347" i="1" s="1"/>
  <c r="I421" i="1"/>
  <c r="I417" i="1" s="1"/>
  <c r="H600" i="1"/>
  <c r="F861" i="1"/>
  <c r="F858" i="1" s="1"/>
  <c r="F854" i="1" s="1"/>
  <c r="D986" i="1"/>
  <c r="B1098" i="1"/>
  <c r="B1144" i="1"/>
  <c r="B1140" i="1" s="1"/>
  <c r="E1172" i="1"/>
  <c r="E51" i="1"/>
  <c r="E37" i="1" s="1"/>
  <c r="I27" i="1"/>
  <c r="G36" i="1"/>
  <c r="E193" i="1"/>
  <c r="E347" i="1"/>
  <c r="H347" i="1"/>
  <c r="H255" i="1"/>
  <c r="F260" i="1"/>
  <c r="B533" i="1"/>
  <c r="B529" i="1" s="1"/>
  <c r="I606" i="1"/>
  <c r="G787" i="1"/>
  <c r="B802" i="1"/>
  <c r="B798" i="1" s="1"/>
  <c r="J802" i="1"/>
  <c r="J798" i="1" s="1"/>
  <c r="E902" i="1"/>
  <c r="F986" i="1"/>
  <c r="D1186" i="1"/>
  <c r="D1182" i="1" s="1"/>
  <c r="B36" i="1"/>
  <c r="F261" i="1"/>
  <c r="I255" i="1"/>
  <c r="B31" i="1"/>
  <c r="C26" i="1"/>
  <c r="B27" i="1"/>
  <c r="J27" i="1"/>
  <c r="E116" i="1"/>
  <c r="E113" i="1" s="1"/>
  <c r="E109" i="1" s="1"/>
  <c r="H36" i="1"/>
  <c r="D263" i="1"/>
  <c r="C251" i="1"/>
  <c r="J252" i="1"/>
  <c r="E267" i="1"/>
  <c r="E263" i="1" s="1"/>
  <c r="E260" i="1"/>
  <c r="D261" i="1"/>
  <c r="I261" i="1"/>
  <c r="I858" i="1"/>
  <c r="I854" i="1" s="1"/>
  <c r="H861" i="1"/>
  <c r="H858" i="1" s="1"/>
  <c r="H854" i="1" s="1"/>
  <c r="G1098" i="1"/>
  <c r="D37" i="1"/>
  <c r="C31" i="1"/>
  <c r="C29" i="1" s="1"/>
  <c r="G37" i="1"/>
  <c r="H252" i="1"/>
  <c r="J261" i="1"/>
  <c r="I798" i="1"/>
  <c r="I872" i="1"/>
  <c r="I868" i="1" s="1"/>
  <c r="E1140" i="1"/>
  <c r="I43" i="1"/>
  <c r="F36" i="1"/>
  <c r="F19" i="1" s="1"/>
  <c r="F14" i="1" s="1"/>
  <c r="H263" i="1"/>
  <c r="C351" i="1"/>
  <c r="C347" i="1" s="1"/>
  <c r="B351" i="1"/>
  <c r="B347" i="1" s="1"/>
  <c r="J351" i="1"/>
  <c r="J347" i="1" s="1"/>
  <c r="C417" i="1"/>
  <c r="D260" i="1"/>
  <c r="C261" i="1"/>
  <c r="C20" i="1" s="1"/>
  <c r="C15" i="1" s="1"/>
  <c r="F802" i="1"/>
  <c r="F798" i="1" s="1"/>
  <c r="E802" i="1"/>
  <c r="E798" i="1" s="1"/>
  <c r="D945" i="1"/>
  <c r="D941" i="1" s="1"/>
  <c r="E1182" i="1"/>
  <c r="B606" i="1"/>
  <c r="D605" i="1"/>
  <c r="D603" i="1" s="1"/>
  <c r="D599" i="1" s="1"/>
  <c r="G606" i="1"/>
  <c r="I605" i="1"/>
  <c r="J606" i="1"/>
  <c r="H605" i="1"/>
  <c r="H603" i="1" s="1"/>
  <c r="I260" i="1"/>
  <c r="H260" i="1"/>
  <c r="F533" i="1"/>
  <c r="F529" i="1" s="1"/>
  <c r="E533" i="1"/>
  <c r="E529" i="1" s="1"/>
  <c r="H261" i="1"/>
  <c r="H20" i="1" s="1"/>
  <c r="H15" i="1" s="1"/>
  <c r="J36" i="1"/>
  <c r="E36" i="1"/>
  <c r="F169" i="1"/>
  <c r="F165" i="1" s="1"/>
  <c r="J42" i="1"/>
  <c r="J28" i="1" s="1"/>
  <c r="J169" i="1"/>
  <c r="J165" i="1" s="1"/>
  <c r="I113" i="1"/>
  <c r="I109" i="1" s="1"/>
  <c r="J31" i="1"/>
  <c r="I31" i="1"/>
  <c r="J37" i="1"/>
  <c r="J945" i="1"/>
  <c r="J941" i="1" s="1"/>
  <c r="F945" i="1"/>
  <c r="F941" i="1" s="1"/>
  <c r="F781" i="1" s="1"/>
  <c r="E788" i="1"/>
  <c r="G42" i="1"/>
  <c r="G28" i="1" s="1"/>
  <c r="H95" i="1"/>
  <c r="F32" i="1"/>
  <c r="G193" i="1"/>
  <c r="G31" i="1"/>
  <c r="E903" i="1"/>
  <c r="E900" i="1" s="1"/>
  <c r="E896" i="1" s="1"/>
  <c r="J421" i="1"/>
  <c r="J417" i="1" s="1"/>
  <c r="G421" i="1"/>
  <c r="G417" i="1" s="1"/>
  <c r="F421" i="1"/>
  <c r="F417" i="1" s="1"/>
  <c r="G533" i="1"/>
  <c r="G529" i="1" s="1"/>
  <c r="F113" i="1"/>
  <c r="F109" i="1" s="1"/>
  <c r="J113" i="1"/>
  <c r="J109" i="1" s="1"/>
  <c r="E261" i="1"/>
  <c r="G261" i="1"/>
  <c r="G255" i="1"/>
  <c r="B26" i="1"/>
  <c r="E172" i="1"/>
  <c r="E183" i="1"/>
  <c r="E179" i="1" s="1"/>
  <c r="G250" i="1"/>
  <c r="F251" i="1"/>
  <c r="E252" i="1"/>
  <c r="G270" i="1"/>
  <c r="G256" i="1" s="1"/>
  <c r="I26" i="1"/>
  <c r="F256" i="1"/>
  <c r="F267" i="1"/>
  <c r="F263" i="1" s="1"/>
  <c r="H43" i="1"/>
  <c r="H39" i="1" s="1"/>
  <c r="H31" i="1"/>
  <c r="G43" i="1"/>
  <c r="J32" i="1"/>
  <c r="I36" i="1"/>
  <c r="H27" i="1"/>
  <c r="B32" i="1"/>
  <c r="G127" i="1"/>
  <c r="G123" i="1" s="1"/>
  <c r="G116" i="1"/>
  <c r="G113" i="1" s="1"/>
  <c r="G109" i="1" s="1"/>
  <c r="H183" i="1"/>
  <c r="H179" i="1" s="1"/>
  <c r="H172" i="1"/>
  <c r="H169" i="1" s="1"/>
  <c r="H165" i="1" s="1"/>
  <c r="C267" i="1"/>
  <c r="C263" i="1" s="1"/>
  <c r="C255" i="1"/>
  <c r="B256" i="1"/>
  <c r="B267" i="1"/>
  <c r="B263" i="1" s="1"/>
  <c r="J267" i="1"/>
  <c r="J263" i="1" s="1"/>
  <c r="C529" i="1"/>
  <c r="G617" i="1"/>
  <c r="G613" i="1" s="1"/>
  <c r="G605" i="1"/>
  <c r="F606" i="1"/>
  <c r="F603" i="1" s="1"/>
  <c r="F617" i="1"/>
  <c r="F613" i="1" s="1"/>
  <c r="C601" i="1"/>
  <c r="F26" i="1"/>
  <c r="E27" i="1"/>
  <c r="H127" i="1"/>
  <c r="H123" i="1" s="1"/>
  <c r="H116" i="1"/>
  <c r="H113" i="1" s="1"/>
  <c r="H109" i="1" s="1"/>
  <c r="C250" i="1"/>
  <c r="B251" i="1"/>
  <c r="J251" i="1"/>
  <c r="I252" i="1"/>
  <c r="H547" i="1"/>
  <c r="H543" i="1" s="1"/>
  <c r="H536" i="1"/>
  <c r="H256" i="1" s="1"/>
  <c r="H253" i="1" s="1"/>
  <c r="H249" i="1" s="1"/>
  <c r="G165" i="1"/>
  <c r="G26" i="1"/>
  <c r="F27" i="1"/>
  <c r="D43" i="1"/>
  <c r="I95" i="1"/>
  <c r="I42" i="1"/>
  <c r="I28" i="1" s="1"/>
  <c r="D193" i="1"/>
  <c r="D42" i="1"/>
  <c r="D28" i="1" s="1"/>
  <c r="G351" i="1"/>
  <c r="G347" i="1" s="1"/>
  <c r="I945" i="1"/>
  <c r="I941" i="1" s="1"/>
  <c r="I903" i="1"/>
  <c r="I788" i="1"/>
  <c r="F250" i="1"/>
  <c r="E251" i="1"/>
  <c r="B255" i="1"/>
  <c r="J255" i="1"/>
  <c r="E600" i="1"/>
  <c r="E602" i="1"/>
  <c r="J605" i="1"/>
  <c r="F1140" i="1"/>
  <c r="D1168" i="1"/>
  <c r="I172" i="1"/>
  <c r="I536" i="1"/>
  <c r="I533" i="1" s="1"/>
  <c r="I529" i="1" s="1"/>
  <c r="F601" i="1"/>
  <c r="B605" i="1"/>
  <c r="C613" i="1"/>
  <c r="C600" i="1"/>
  <c r="B601" i="1"/>
  <c r="J601" i="1"/>
  <c r="J613" i="1"/>
  <c r="I972" i="1"/>
  <c r="G1140" i="1"/>
  <c r="J1182" i="1"/>
  <c r="J861" i="1"/>
  <c r="J858" i="1" s="1"/>
  <c r="J854" i="1" s="1"/>
  <c r="J788" i="1"/>
  <c r="G798" i="1"/>
  <c r="E973" i="1"/>
  <c r="E972" i="1" s="1"/>
  <c r="E986" i="1"/>
  <c r="E1014" i="1"/>
  <c r="E1168" i="1"/>
  <c r="B250" i="1"/>
  <c r="J250" i="1"/>
  <c r="I251" i="1"/>
  <c r="F255" i="1"/>
  <c r="E256" i="1"/>
  <c r="H798" i="1"/>
  <c r="J872" i="1"/>
  <c r="F902" i="1"/>
  <c r="H902" i="1"/>
  <c r="H917" i="1"/>
  <c r="H913" i="1" s="1"/>
  <c r="I907" i="1"/>
  <c r="I792" i="1"/>
  <c r="F903" i="1"/>
  <c r="F788" i="1"/>
  <c r="F1014" i="1"/>
  <c r="F1172" i="1"/>
  <c r="C802" i="1"/>
  <c r="C798" i="1" s="1"/>
  <c r="G948" i="1"/>
  <c r="G908" i="1"/>
  <c r="G1014" i="1"/>
  <c r="E826" i="1"/>
  <c r="B868" i="1"/>
  <c r="J917" i="1"/>
  <c r="J913" i="1" s="1"/>
  <c r="J902" i="1"/>
  <c r="J900" i="1" s="1"/>
  <c r="J896" i="1" s="1"/>
  <c r="H1172" i="1"/>
  <c r="H1196" i="1"/>
  <c r="H1168" i="1" s="1"/>
  <c r="F908" i="1"/>
  <c r="H948" i="1"/>
  <c r="G973" i="1"/>
  <c r="G972" i="1" s="1"/>
  <c r="B1172" i="1"/>
  <c r="J1172" i="1"/>
  <c r="D787" i="1"/>
  <c r="I793" i="1"/>
  <c r="B902" i="1"/>
  <c r="B900" i="1" s="1"/>
  <c r="B896" i="1" s="1"/>
  <c r="C1172" i="1"/>
  <c r="C792" i="1"/>
  <c r="C986" i="1"/>
  <c r="D1172" i="1"/>
  <c r="F1196" i="1"/>
  <c r="F1168" i="1" s="1"/>
  <c r="B972" i="1" l="1"/>
  <c r="E45" i="1"/>
  <c r="E31" i="1" s="1"/>
  <c r="D29" i="1"/>
  <c r="B29" i="1"/>
  <c r="D19" i="1"/>
  <c r="D14" i="1" s="1"/>
  <c r="B603" i="1"/>
  <c r="B599" i="1" s="1"/>
  <c r="H10" i="1"/>
  <c r="I900" i="1"/>
  <c r="I896" i="1" s="1"/>
  <c r="B39" i="1"/>
  <c r="F20" i="1"/>
  <c r="F15" i="1" s="1"/>
  <c r="D781" i="1"/>
  <c r="G19" i="1"/>
  <c r="G14" i="1" s="1"/>
  <c r="E253" i="1"/>
  <c r="E249" i="1" s="1"/>
  <c r="B781" i="1"/>
  <c r="E43" i="1"/>
  <c r="E39" i="1" s="1"/>
  <c r="B785" i="1"/>
  <c r="C781" i="1"/>
  <c r="C10" i="1"/>
  <c r="F11" i="1"/>
  <c r="E785" i="1"/>
  <c r="G10" i="1"/>
  <c r="C253" i="1"/>
  <c r="C249" i="1" s="1"/>
  <c r="B19" i="1"/>
  <c r="B14" i="1" s="1"/>
  <c r="B12" i="1" s="1"/>
  <c r="C25" i="1"/>
  <c r="B11" i="1"/>
  <c r="D20" i="1"/>
  <c r="D15" i="1" s="1"/>
  <c r="H9" i="1"/>
  <c r="F39" i="1"/>
  <c r="J19" i="1"/>
  <c r="J14" i="1" s="1"/>
  <c r="C11" i="1"/>
  <c r="D10" i="1"/>
  <c r="C39" i="1"/>
  <c r="C19" i="1"/>
  <c r="C14" i="1" s="1"/>
  <c r="C12" i="1" s="1"/>
  <c r="G20" i="1"/>
  <c r="G15" i="1" s="1"/>
  <c r="J256" i="1"/>
  <c r="D249" i="1"/>
  <c r="I20" i="1"/>
  <c r="I15" i="1" s="1"/>
  <c r="D785" i="1"/>
  <c r="E781" i="1"/>
  <c r="C785" i="1"/>
  <c r="H19" i="1"/>
  <c r="H14" i="1" s="1"/>
  <c r="H12" i="1" s="1"/>
  <c r="D11" i="1"/>
  <c r="D9" i="1"/>
  <c r="J20" i="1"/>
  <c r="J15" i="1" s="1"/>
  <c r="F31" i="1"/>
  <c r="F29" i="1" s="1"/>
  <c r="F25" i="1" s="1"/>
  <c r="I603" i="1"/>
  <c r="I781" i="1"/>
  <c r="J11" i="1"/>
  <c r="E19" i="1"/>
  <c r="E14" i="1" s="1"/>
  <c r="J603" i="1"/>
  <c r="J599" i="1" s="1"/>
  <c r="G603" i="1"/>
  <c r="C599" i="1"/>
  <c r="F599" i="1"/>
  <c r="B10" i="1"/>
  <c r="E11" i="1"/>
  <c r="J10" i="1"/>
  <c r="F12" i="1"/>
  <c r="J39" i="1"/>
  <c r="G39" i="1"/>
  <c r="J29" i="1"/>
  <c r="J25" i="1" s="1"/>
  <c r="F785" i="1"/>
  <c r="J253" i="1"/>
  <c r="J249" i="1" s="1"/>
  <c r="F253" i="1"/>
  <c r="F249" i="1" s="1"/>
  <c r="H533" i="1"/>
  <c r="H529" i="1" s="1"/>
  <c r="E20" i="1"/>
  <c r="E15" i="1" s="1"/>
  <c r="G32" i="1"/>
  <c r="G29" i="1" s="1"/>
  <c r="G25" i="1" s="1"/>
  <c r="G253" i="1"/>
  <c r="G249" i="1" s="1"/>
  <c r="H788" i="1"/>
  <c r="H903" i="1"/>
  <c r="H900" i="1" s="1"/>
  <c r="H896" i="1" s="1"/>
  <c r="G903" i="1"/>
  <c r="G900" i="1" s="1"/>
  <c r="G896" i="1" s="1"/>
  <c r="G945" i="1"/>
  <c r="G788" i="1"/>
  <c r="I256" i="1"/>
  <c r="I253" i="1" s="1"/>
  <c r="I249" i="1" s="1"/>
  <c r="I785" i="1"/>
  <c r="F9" i="1"/>
  <c r="B9" i="1"/>
  <c r="B25" i="1"/>
  <c r="J785" i="1"/>
  <c r="J868" i="1"/>
  <c r="J781" i="1" s="1"/>
  <c r="H945" i="1"/>
  <c r="H941" i="1" s="1"/>
  <c r="H781" i="1" s="1"/>
  <c r="E599" i="1"/>
  <c r="I9" i="1"/>
  <c r="H32" i="1"/>
  <c r="H29" i="1" s="1"/>
  <c r="H25" i="1" s="1"/>
  <c r="F10" i="1"/>
  <c r="D39" i="1"/>
  <c r="C9" i="1"/>
  <c r="D25" i="1"/>
  <c r="J9" i="1"/>
  <c r="G602" i="1"/>
  <c r="I602" i="1"/>
  <c r="I19" i="1"/>
  <c r="I14" i="1" s="1"/>
  <c r="E169" i="1"/>
  <c r="E165" i="1" s="1"/>
  <c r="E32" i="1"/>
  <c r="G267" i="1"/>
  <c r="G263" i="1" s="1"/>
  <c r="H602" i="1"/>
  <c r="F900" i="1"/>
  <c r="F896" i="1" s="1"/>
  <c r="E9" i="1"/>
  <c r="I10" i="1"/>
  <c r="B253" i="1"/>
  <c r="B249" i="1" s="1"/>
  <c r="G9" i="1"/>
  <c r="I32" i="1"/>
  <c r="I29" i="1" s="1"/>
  <c r="I25" i="1" s="1"/>
  <c r="I169" i="1"/>
  <c r="I165" i="1" s="1"/>
  <c r="E10" i="1"/>
  <c r="I39" i="1"/>
  <c r="E29" i="1" l="1"/>
  <c r="E25" i="1" s="1"/>
  <c r="D12" i="1"/>
  <c r="G12" i="1"/>
  <c r="J12" i="1"/>
  <c r="J8" i="1" s="1"/>
  <c r="D8" i="1"/>
  <c r="I599" i="1"/>
  <c r="I12" i="1"/>
  <c r="E12" i="1"/>
  <c r="E8" i="1" s="1"/>
  <c r="B8" i="1"/>
  <c r="C8" i="1"/>
  <c r="H785" i="1"/>
  <c r="F8" i="1"/>
  <c r="G941" i="1"/>
  <c r="G781" i="1" s="1"/>
  <c r="G785" i="1"/>
  <c r="G11" i="1"/>
  <c r="G599" i="1"/>
  <c r="I11" i="1"/>
  <c r="H11" i="1"/>
  <c r="H8" i="1" s="1"/>
  <c r="H599" i="1"/>
  <c r="G8" i="1" l="1"/>
  <c r="I8" i="1"/>
</calcChain>
</file>

<file path=xl/sharedStrings.xml><?xml version="1.0" encoding="utf-8"?>
<sst xmlns="http://schemas.openxmlformats.org/spreadsheetml/2006/main" count="1353" uniqueCount="193">
  <si>
    <t>Transporta attīstības pamatnostādnes 2021. – 2027. gadam
5.pielikums</t>
  </si>
  <si>
    <t>Kopsavilkums par pamatnostādnēs iekļauto uzdevumu un pasākumu īstenošanai nepieciešamo finansējumu</t>
  </si>
  <si>
    <t>euro</t>
  </si>
  <si>
    <t>Uzdevums/Pasākums</t>
  </si>
  <si>
    <t>Plānotais finansējums</t>
  </si>
  <si>
    <t>Nepieciešamais papildus finansējums</t>
  </si>
  <si>
    <t>PIEZĪMES</t>
  </si>
  <si>
    <t>FINANSĒJUMS KOPĀ</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</si>
  <si>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</si>
  <si>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</si>
  <si>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</si>
  <si>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</si>
  <si>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</si>
  <si>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</si>
  <si>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</si>
  <si>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</si>
  <si>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</si>
  <si>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17. Satiksmes ministrija</t>
  </si>
  <si>
    <t>– valsts pamatfunkciju īstenošana</t>
  </si>
  <si>
    <t>– Eiropas Savienības politiku instrumentu un pārējās ārvalstu finanšu palīdzības līdzfinansēto projektu un pasākumu īstenošana</t>
  </si>
  <si>
    <t>21. Vides aizsardzības un reģionālās attīstības lietu ministrija</t>
  </si>
  <si>
    <t>1.RĪCĪBAS VIRZIENS: Multimodāla sabiedriskā transporta tīkla ar dzelzceļu kā sabiedriskā transporta "mugurkaulu" attīstība</t>
  </si>
  <si>
    <t>Finansējums kopā</t>
  </si>
  <si>
    <t>1.1. uzdevums: Stiprināt dzelzceļa lomu sabiedriskā transporta pakalpojumu nodrošināšanā</t>
  </si>
  <si>
    <t>1.1.1. pasākums: Modernizēt dzelzceļa pasažieru apkalpošanas infrastruktūru, t.sk. uzlabot piekļūstamību un drošību, kā arī palielināt vilcienu pārvietošanās ātrumu*⁑</t>
  </si>
  <si>
    <t>Privātais sektors (LDz)</t>
  </si>
  <si>
    <t xml:space="preserve">1.1.2. pasākums: Attīstīt jaunus dzelzceļa reģionālos pasažieru maršrutus </t>
  </si>
  <si>
    <t>Privātais sektors (PV)</t>
  </si>
  <si>
    <t xml:space="preserve">1.1.3. pasākums: Projektēt un izbūvēt Rail Baltica reģionālās stacijas, integrējot dzelzceļa līniju Rail Baltica esošajā valsts un pašvaldību sabiedriskā transporta maršrutu tīklā </t>
  </si>
  <si>
    <t>1.1.4. pasākums: Atjaunot datu pārraides pamattīklu un paplašināt funkcijas, nodrošinot vilcienu kustības vadību un citus dzelzceļa tehnoloģiskos procesus dzelzceļa stacijās, parkos, posmos un citos objektos*</t>
  </si>
  <si>
    <t>1.2. uzdevums: Uzlabot reģionālo sasniedzamību un piekļuvi TEN-T autoceļiem</t>
  </si>
  <si>
    <t>1.2.1. pasākums: Pārbūvēt valsts reģionālos autoceļus, stiprināt virsmas nestspēju, vienlaikus īstenojot ceļu satiksmes drošības uzlabošanu*</t>
  </si>
  <si>
    <t>Attiecināms uz NAP2027 indikatīvā finanšu plānojuma pasākumu Nr. 506. Iekļaujot nac.līdzfinansējumu 15 % apmērā</t>
  </si>
  <si>
    <t>1.2.2. Uzdevums: Pārbūvēt un atjaunot valsts reģionālās un vietējās nozīmes autoceļus administratīvi teritoriālās reformas īstenošanai⁑</t>
  </si>
  <si>
    <t>Atbilstoši ANM plānam - Investīcija 3.1.1.1.i</t>
  </si>
  <si>
    <t>1.2.3. pasākums: Pilsētu infrastruktūras sasaiste ar TEN-T tīklu*</t>
  </si>
  <si>
    <t xml:space="preserve"> </t>
  </si>
  <si>
    <t>Attiecināms uz NAP2027 indikatīvā finanšu plānojuma pasākumiem Nr. 537., 538., 539. Iekļaujot nac.līdzfinansējumu 15 % apmērā</t>
  </si>
  <si>
    <t>1.3. uzdevums: Attīstīt sabiedriskā transporta pakalpojumus un nodrošināt nozares atvērto datu pieejamību</t>
  </si>
  <si>
    <t>1.3.1. pasākums: Izveidot mobilitātes punktus*⁑</t>
  </si>
  <si>
    <t>1.3.2. pasākums: Izveidot un uzturēt transporta nozares informācijas nacionālo (valsts) piekļuves punktu</t>
  </si>
  <si>
    <t>2014.-2020.g. plānošanas perioda ietvaros</t>
  </si>
  <si>
    <t>1.3.3. pasākums: Nodrošināt statiskus un dinamiskus maršrutu un satiksmes datus</t>
  </si>
  <si>
    <t>1.3.4. pasākums: Ieviest vienotu sabiedriskā transporta biļešu sistēmu, (t.sk. reģionālajiem autobusu pārvadājumiem, integrācija ar vilcienu biļešu sistēmu)</t>
  </si>
  <si>
    <t>1.3.5. pasākums: Ieviest braukšanas maksas atvieglojumu saņēmēju elektroniskās identifikācijas un uzskaites sistēmu</t>
  </si>
  <si>
    <t>2. RĪCĪBAS VIRZIENS: Starptautiskās savienojamības uzlabošana</t>
  </si>
  <si>
    <t>2.1. uzdevums: Turpināt Rail Baltica projekta īstenošanu</t>
  </si>
  <si>
    <t xml:space="preserve">Finansējums var tikt precizēts atbilstoši Rail Baltica projekta progresam. Plānotās izmaksas uzrādītas iekļaujot nacionālo līdzfinansējumu.  PVN tiek finansēts no Valsts budžeta, jo nav iekļauts Rail Baltica projekta attiecināmajās izmaksās. Attiecināms uz NAP2027 indikatīvā finanšu plānojuma pasākumu Nr. 572  </t>
  </si>
  <si>
    <t>2.1.1. pasākums: Attīstīt Rīgu un Rīgas metropoles areāla teritoriju kā TEN-T tīklā integrētu multimodālu transporta mezglu, īstenojot pilsētas transporta un publiskās infrastruktūras pārkārtojumus</t>
  </si>
  <si>
    <t xml:space="preserve">Finansējums var tikt precizēts atbilstoši Rail Baltica projekta progresam  (aprēķinos iekļautas plānotās izmaksas, kas saistītas ar Rīgas centrālās stacijas un Rīgas startpautiskās lidostas būvniecību un projektēšanu, kā arī  Rīgas centra multimodālā transporta mezgla integrēšanas finanšu aplēses). Plānotās izmaksas uzrādītas iekļaujot nac.līdzfinansējumu.  PVN tiek finansēts no Valsts budžeta, jo nav iekļauts Rail Baltica projekta attiecināmajās izmaksās. Attiecināms uz NAP2027 indikatīvā finanšu plānojuma pasākumu Nr. 572  </t>
  </si>
  <si>
    <t xml:space="preserve">2.1.2. pasākums: Īstenot Salaspils intermodālā kravu pārkraušanas termināļa attīstību, nosakot pārvaldības modeli, piesaistot operatoru, uzsākot būvniecību un nodrošinot konkurētspējīgu attīstību sasaistē ar kaimiņvalstīm un citiem transporta veidiem Latvijā  </t>
  </si>
  <si>
    <r>
      <t xml:space="preserve">Finansējums var tikt precizēts atbilstoši </t>
    </r>
    <r>
      <rPr>
        <i/>
        <sz val="10"/>
        <rFont val="Times New Roman"/>
        <family val="1"/>
      </rPr>
      <t>Rail Baltica</t>
    </r>
    <r>
      <rPr>
        <sz val="10"/>
        <rFont val="Times New Roman"/>
        <family val="1"/>
      </rPr>
      <t xml:space="preserve"> projekta progresam, PVN tiek finansēts no Valsts budžeta, jo nav iekļauts Rail Baltica projekta attiecināmajās izmaksās.   Plānotās izmaksas uzrādītas iekļaujot nac.līdzfinansējumu. Attiecināms uz NAP2027 indikatīvā finanšu plānojuma pasākumu Nr. 572</t>
    </r>
  </si>
  <si>
    <r>
      <t xml:space="preserve"> PVN tiek finansēts no Valsts budžeta, jo nav iekļauts </t>
    </r>
    <r>
      <rPr>
        <i/>
        <sz val="10"/>
        <rFont val="Times New Roman"/>
        <family val="1"/>
      </rPr>
      <t>Rail Baltica</t>
    </r>
    <r>
      <rPr>
        <sz val="10"/>
        <rFont val="Times New Roman"/>
        <family val="1"/>
      </rPr>
      <t xml:space="preserve"> projekta attiecināmajās izmaksās. Plānotās izmaksas uzrādītas iekļaujot nac.līdzfinansējumu. Attiecināms uz NAP2027 indikatīvā finanšu plānojuma pasākumu Nr. 572</t>
    </r>
  </si>
  <si>
    <t>2.1.5.pasākums: Izbūvēt apvienoto dzelzceļa un autoceļa tiltu pār Daugavu Salaspils un Ķekavas novados</t>
  </si>
  <si>
    <r>
      <t xml:space="preserve">Apvienotā tilta izmaksās iekļauts: kopējās posma izmaksas  211 247 501 EUR bez PVN  (autoceļu daļa 66 177 263 EUR un dzelzceļa daļa 145 070 236 EUR ), tajā skaitā  posma pievadceļu un savienojumu, tehnisko risinājumu izmaksas gan autoceļiem, gan arī dzelzceļam. Plānotās izmaksas uzrādītas iekļaujot nac.līdzfinansējumu.  PVN tiek finansēts no Valsts budžeta, jo nav iekļauts </t>
    </r>
    <r>
      <rPr>
        <i/>
        <sz val="10"/>
        <rFont val="Times New Roman"/>
        <family val="1"/>
      </rPr>
      <t>Rail Baltica</t>
    </r>
    <r>
      <rPr>
        <sz val="10"/>
        <rFont val="Times New Roman"/>
        <family val="1"/>
      </rPr>
      <t xml:space="preserve"> projekta attiecināmajās izmaksās. Attiecināms uz NAP2027 indikatīvā finanšu plānojuma pasākumu Nr. 572</t>
    </r>
  </si>
  <si>
    <t>2.2. uzdevums: Turpināt attīstīt Rīgu kā nozīmīgu Ziemeļeiropas aviācijas mezglu</t>
  </si>
  <si>
    <t xml:space="preserve">2.2.1. pasākums: Atbilstoši pieprasījumam paplašināt lidojumu maršrutu tīklu un veicināt tranzīta plūsmas attīstību lidostā “Rīga” (tajā skaitā, līgumu par gaisa satiksmi slēgšana, esošo līgumu modificēšana, sapratnes memorandu slēgšana, pagaidu administratīvo atļauju noformēšana, kodu dalīšanas līgumu slēgšana u.c.), vienlaikus plānojot un īstenojot pasākumus ietekmes uz vidi mazināšanai </t>
  </si>
  <si>
    <t>Esošā valsts budžeta ietvaros un AS "Air Baltic Corporation" līdzekļi atbilstoši Destination 2025 CLEAN biznesa plānā paredzētajam, kas klasificējama kā ierobežotas pieejamības informācija</t>
  </si>
  <si>
    <t>Līdz ar Covid-19 slimības izplatību, situācija attiecībā uz plānotajiem darbiem, lai palielinātu Lidostas “Rīga” termināļa kapacitāti, izbūvējot termināla 6.kārtu var mainīties atbilstoši tirgus pieprasījumam, tai skaitā Lidostas "Rīga" finanšu iespējām.</t>
  </si>
  <si>
    <t>Privātais sektors (Lidosta "Rīga")</t>
  </si>
  <si>
    <t>2.2.4. pasākums: Uzturēt plānoto kravu apjoma apkalpošanai nepieciešamo infrastruktūru</t>
  </si>
  <si>
    <t xml:space="preserve">Ņemot vērā līdz šim ieguldītos līdzekļus un Covid-19 pandēmijas atstāto ietekmi uz gaisa transportu, līdz 2024.gadam līdzekļus kravas apkalpošanas infrastruktūrā netiek plānots ieguldīt. Tiks veikti pasākumi kravu piesaistei (pasākumi 3.1.1. un 3.1.3.)   </t>
  </si>
  <si>
    <t>2.3. uzdevums: Savlaicīgi nodrošināt jaunākajām tehnoloģijām, kā arī pieaugošajām vides un drošības prasībām atbilstošu gaisa satiksmes vadības infrastruktūru</t>
  </si>
  <si>
    <t>2.3.1. pasākums: Nodrošināt jauna gaisa satiksmes vadības torņa būvniecību</t>
  </si>
  <si>
    <t>Privātais sektors (LGS)</t>
  </si>
  <si>
    <t>2.3.2. pasākums: Attīstīt gaisa satiksmes vadības sistēmu un tās atbalsta sistēmas</t>
  </si>
  <si>
    <t>2.3.3. Uzdevums: Turpināt īstenot Brīvo maršrutu gaisa telpas projektu</t>
  </si>
  <si>
    <t>Izmaksas daļēji saistītas ar Uzdevumu 2.2.2.5, atsevišķas izmaksas patreiz netiek plānotas</t>
  </si>
  <si>
    <t>2.3.4. pasākums: Integrēt bezpilotu gaisa kuģus gaisa satiksmes vadības sistēmā</t>
  </si>
  <si>
    <t>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t>
  </si>
  <si>
    <t>2.3.5. pasākums: Attīstīt uz satelītu tehnoloģiju izmantošanu bāzētas augstas precizitātes navigāciju (PBN)</t>
  </si>
  <si>
    <t>2.4. uzdevums: Veicināt reģionālo lidostu attīstību</t>
  </si>
  <si>
    <t>2.4.1. pasākums: Izvērtēt iespējas atbalstīt reģionālo lidostu attīstību, vienlaikus plānojot un īstenojot pasākumus ietekmes uz vidi mazināšanai</t>
  </si>
  <si>
    <t>2.5. uzdevums: Uzlabot TEN-T autoceļu kvalitāti un drošību</t>
  </si>
  <si>
    <t>2.5.1. pasākums: Nodrošināt valsts galveno autoceļu TEN-T tīkla pārbūvi, virsmas nestspējas stiprināšanu, vienlaikus īstenojot ceļu satiksmes drošības uzlabošanu*</t>
  </si>
  <si>
    <t>2.5.2. pasākums: Realizēt Ķekavas apvedceļa PPP projektu</t>
  </si>
  <si>
    <t>Plānots saskaņā ar Ministru kabineta 2020. gada 13. augusta rīkojumu Nr. 442 “Par Satiksmes ministrijas ilgtermiņa saistībām valsts galvenā autoceļa “E67/A7 Ķekavas apvedceļš” publiskās un privātās partnerības projekta īstenošanai”</t>
  </si>
  <si>
    <t>2.5.3. pasākums: Veicināt kravas transportlīdzekļu drošai novietošanai paredzētu stāvlaukumu ierīkošanu</t>
  </si>
  <si>
    <t xml:space="preserve">Esošā valsts budžeta ietvaros, plānojot valsts budžeta programmas 23.00.00 "Valsts autoceļu fonds" līdzekļu izlietojumu, kā arī iespēju robežās piesaistot ES finanšu instrumentus  </t>
  </si>
  <si>
    <r>
      <t xml:space="preserve">2.5.4. pasākums: Nodrošināt 5G mobilo sakaru pārklājuma izvēršanu gar </t>
    </r>
    <r>
      <rPr>
        <b/>
        <i/>
        <sz val="10"/>
        <rFont val="Times New Roman"/>
        <family val="1"/>
      </rPr>
      <t>VIA Baltica</t>
    </r>
    <r>
      <rPr>
        <b/>
        <sz val="10"/>
        <rFont val="Times New Roman"/>
        <family val="1"/>
      </rPr>
      <t xml:space="preserve"> transporta koridoru*⁑</t>
    </r>
  </si>
  <si>
    <t xml:space="preserve">Esošā valsts budžeta ietvaros. Uzturēšanas izmaksas plānots segt no operatoru nomas maksu iekasēšanas. Iespējama finansējuma piesaiste no CEF2 Digital, ko administrē tieši EK, projektu konkursu kārtībā; nav rezervēts finansējums konkrētajai dalībvalstij. </t>
  </si>
  <si>
    <t xml:space="preserve">Attiecināms uz NAP2027 indikatīvā finanšu plānojuma pasākumu Nr. 540 (iekļaujot nac.līdzfinansējumu 15 % apmērā) un ANM plānam - Investīcija 2.4.1.1.i. </t>
  </si>
  <si>
    <t>3. RĪCĪBAS VIRZIENS: Loģistikas pakalpojumu konkurētspējas paaugstināšana</t>
  </si>
  <si>
    <t>3.1. uzdevums: Attīstīt Latvijas transporta un loģistikas pakalpojumu eksporta potenciālu</t>
  </si>
  <si>
    <t>3.1.1. pasākums: Nodrošināt pastāvīgu situācijas monitoringu un administratīvo šķēršļu identificēšanu tranzīta un loģistikas jomā ciešā sadarbībā ar nozares nevalstiskām organizācijām, kā arī attiecīgu priekšlikumu izstrādi un tālāku virzību Latvijas loģistikas sistēmas un nozares eksporta pakalpojumu (ostu, dzelzceļa, autopārvadājumu, aviācijas kravu, e-komercijas, loģistikas noliktavu pakalpojumu)  konkurētspējas paaugstināšanā</t>
  </si>
  <si>
    <t>Esošā valsts budžeta ietvaros</t>
  </si>
  <si>
    <t>3.1.2. pasākums: SKLOIS ietvaros nodrošināt esošos un veidot jaunus elektroniskos pakalpojumus un integrēt SKLOIS Eiropas Jūras vienloga sistēmā e-MSW</t>
  </si>
  <si>
    <t xml:space="preserve">Līdzekļi Eiropas Parlamenta un Padomes Regulas (ES) 2019/1239 (2019. gada 20. jūnijs), ar ko izveido Eiropas Jūras vienloga sistēmas vidi un ar ko atceļ Direktīvu 2010/65/ES ieviešanai, kas paredz ES vienotas jūrniecības informācijas sistēmas izstrādi. SKLOIS izmaiņu izstrādei plānots piesaistīt ES fondu 2021.-2027.gada plānošanas perioda līdzekļus. Finansējums 2022.-2024.gadā iekļauj arī nacionālo līdzfinansējumu 15 % apmērā.   Finansējuma pieprasīšana tiks veikta atbilstoši nacionālā tiesiskā regulējuma izstrādei un saskaņošanai, atbilstoši plānošanas perioda indikatīvajam laika grafikam. </t>
  </si>
  <si>
    <t>Plānojot klātienes pasākumus. Digitālajām izstādēm un tiešsaistes pasākumiem izmaksas būs  mazākas</t>
  </si>
  <si>
    <t>3.2. uzdevums: Pilnveidot Latvijas ostu infrastruktūru</t>
  </si>
  <si>
    <t xml:space="preserve">3.2.2. pasākums: Rekonstruēt hidrotehniskās būves un uzlabot navigācijas apstākļus, t.sk. dziļumu, ostās*  </t>
  </si>
  <si>
    <t>3.2.3. pasākums: Iegādāties ar vides aizsardzības un kuģošanas drošības ievērošanu saistītas iekārtas un peldlīdzekļus, un ostās izbūvēt attiecīgu infrastruktūru*</t>
  </si>
  <si>
    <t>3.2.4. pasākums: TEN-T pamattīkla ostās nodrošināt infrastruktūras kvalitātes uzlabošanu, loģistikas un ražojošā sektora attīstībai, kompleksam piederošo inženiertīklu būvniecību, viļņlaužu un hidrobūvju pārbūvi, digitalizācijas un kuģu vadības sistēmu modernizāciju*</t>
  </si>
  <si>
    <t>3.2.5. pasākums: TEN-T pamattīkla ostās attīstīt autotransporta un dzelzceļa pievadceļu infrastruktūru</t>
  </si>
  <si>
    <t>3.2.6. pasākums: Ostās ārpus TEN-T tīkla modernizēt koplietošanas infrastruktūru</t>
  </si>
  <si>
    <t>4. RĪCĪBAS VIRZIENS: Drošas un ilgtspējīgas transporta sistēmas pilnveidošana</t>
  </si>
  <si>
    <t>4.1. uzdevums: Nodrošināt nozares rīcībpolitikas plānošanu</t>
  </si>
  <si>
    <t xml:space="preserve">Privātais sektors (publiskie līdzekļi) </t>
  </si>
  <si>
    <t>Ceļu satiksmes negadījumu profilakses un novēršanas budžeta finansējums, kas tiek piešķirts no apdrošināšanas līdzekļiem, ko apdrošinātāji ceļu satiksmes negadījumu novēršanas pasākumu veikšanai ieskaita biedrības „Latvijas Transportlīdzekļu apdrošinātāju birojs” kontā saskaņā ar Sauszemes transportlīdzekļu īpašnieku civiltiesiskās atbildības obligātās apdrošināšanas likuma 57.pantu</t>
  </si>
  <si>
    <t>4.1.3. pasākums: Pārskatīt un īstenot Indikatīvo dzelzceļa infrastruktūras attīstības plānu</t>
  </si>
  <si>
    <t>4.2. uzdevums: Pilnveidot transporta sistēmu, īstenojot pasākumus klimata pārmaiņu mazināšanai</t>
  </si>
  <si>
    <t>4.2.1. pasākums: Īstenot infrastruktūras projektus velosipēdistu un gājēju ceļu, satiksmes mierināšanas pasākumu un sabiedriskā transporta infrastruktūras attīstībai*⁑</t>
  </si>
  <si>
    <r>
      <t xml:space="preserve">Attiecināms uz NAP2027 indikatīvā finanšu plānojuma pasākumu Nr. 563. Iekļaujot nac.līdzfinansējumu 15 % apmērā. Iekļauj ANM plāna 1.1.1.3.i. pasākumu </t>
    </r>
    <r>
      <rPr>
        <i/>
        <sz val="10"/>
        <rFont val="Times New Roman"/>
        <family val="1"/>
      </rPr>
      <t>Pilnveidota veloceļu infrastruktūra</t>
    </r>
  </si>
  <si>
    <t>4.2.2. pasākums: Ieviest viedās tehnoloģijas satiksmes plūsmas regulēšanai*</t>
  </si>
  <si>
    <t>Attiecināms uz NAP2027 indikatīvā finanšu plānojuma pasākumu Nr. 569. Iekļaujot nac.līdzfinansējumu 15 % apmērā</t>
  </si>
  <si>
    <t>4.3. uzdevums: Veicināt alternatīvo degvielu izmantošanu</t>
  </si>
  <si>
    <t>4.3.1. pasākums: Alternatīvo degvielu infrastruktūras attīstīšana un uzturēšana (t.sk. ETL uzlādes vietas, ūdeņraža, CNG un LNG uzpildes stacijas)</t>
  </si>
  <si>
    <t>Norādītais finansējums līdz 2022.g attiecas tikai uz elektrouzlādes infrastruktūras izveidošanu un uzturēšanu. No 2023.gada ETL uzturēšanai plus pārējo uzpildēs staciju izveidei nepieciešamais indikatīvais finansējums, iespēju robežās piesaistot ES fondu finansējumu</t>
  </si>
  <si>
    <t>Iezīmēti budžeta līdzekļi ETL uzlādes staciju uzturēšanai un no 2023.gada pārējo uzpildes staciju izveidei</t>
  </si>
  <si>
    <t>4.3.2. pasākums: Organizēt pasākumus alternatīvo degvielu transportlīdzekļu izmantošanas popularizēšanai, tajā skaitā sniegt informatīvo atbalstu sabiedrībai (vienota platforma/alternatīvo degvielu priekšrocības - bukleti, informatīvie centri, tiešās konsultācijas, informatīvās dienas, semināri)</t>
  </si>
  <si>
    <t>Papildus iespējamie finansēšanas avoti “Apvārsnis 2020”, kas finansē pētniecības un inovācijas projektus pilsētas mobilitātes un viedo pilsētu un pašvaldību jomā, Eiropas infrastruktūras savienošanas instruments (CEF), kas atbalsta attiecīgo infrastruktūru ieviešanu pilsētās.</t>
  </si>
  <si>
    <r>
      <t xml:space="preserve">Pasākums “Bezizmešu mobilitātes veicināšana pašvaldībās, palielinot resursefektīvu un videi draudzīgu transportlīdzekļu lietošanu” īstenošanai Taisnīgas pārkārtošanās fonda ietvaros un atbilstoši ANM plāna aktuālajai redakcijai. Plānotais finansējums Taisnīgas pārkārtošanās fonda ietvaros ir 25,98 milj. EUR (līdz 2025.gada beigām projektiem pieejamais JTF finansējums). ANM plānā papildus plānoti 10 milj. EUR pasākums 1.1.2.1.i. </t>
    </r>
    <r>
      <rPr>
        <i/>
        <sz val="10"/>
        <rFont val="Times New Roman"/>
        <family val="1"/>
      </rPr>
      <t>Pašvaldību funkciju īstenošanai un pakalpojumu sniegšanai paredzēto transportlīdzekļu iegāde</t>
    </r>
  </si>
  <si>
    <t>4.3.4. pasākums: Veikt pētījumu par ūdeņraža degvielas izmantošanas attīstības scenārijiem Latvijā, izmaksu ziņā efektīvākajiem risinājumiem atjaunojamā ūdeņraža nodrošināšanai transporta sektorā, izvērtējot piemērotāko ūdeņraža izgatavošanas, uzpildes staciju veidus, piegādes iespējas, ņemot vērā šajā jomā pieņemto ES politiku</t>
  </si>
  <si>
    <t>Iespēju robežās piesaistot Eiropas Savienības fondu finansējumu</t>
  </si>
  <si>
    <t>4.4. uzdevums: Pilnveidot transportlīdzekļu tehniskā stāvokļa kontroles sistēmu</t>
  </si>
  <si>
    <t>4.4.1. pasākums: Veikt publisko iepirkumu par tehniskās kontroles pakalpojumu sniegšanu transportlīdzekļu valsts tehniskās apskates sistēmas ietvaros visos valsts reģionālajos centros, normatīvajos aktos noteiktos transportlīdzekļu tehniskā stāvokļa kontroles principus</t>
  </si>
  <si>
    <t>CSDD budžeta līdzekļu ietvaros</t>
  </si>
  <si>
    <t xml:space="preserve">4.4.2. pasākums: Izvērtēt iespējamos tehniskos risinājumus transportlīdzekļu atgāzu pēcapstrādes sistēmu pārbaudēm valsts tehniskajā apskatē un uz autoceļiem </t>
  </si>
  <si>
    <t>4.5. uzdevums: Attīstīt dzelzceļa tīkla infrastruktūru un atjaunot ritošo sastāvu</t>
  </si>
  <si>
    <t>4.5.1. pasākums: Atsevišķu dzelzceļa tīkla posmu elektrifikācija un esošo līniju modernizācija pasažieru pārvadājumu nodrošināšanai*⁑</t>
  </si>
  <si>
    <t>4.5.2. pasākums: Jaunu akumulatoru bateriju vilcienu iegāde un esošā dīzeļvilcienu ritošā sastāva nomaiņa⁑</t>
  </si>
  <si>
    <t>4.5.3. pasākums: Atjaunot elektrovilcienu ritošo sastāvu</t>
  </si>
  <si>
    <t>4.5.4. pasākums: Dzelzceļa radītā vides piesārņojuma sanācija</t>
  </si>
  <si>
    <t>Vēsturiskā naftas produktu piesārņojuma likvidēšana stacijās "Višķi" un "Skrunda". Uzdevuma izpilde tiek paredzēta vienīgi publiskā finansējuma pieejamības gadījumā.</t>
  </si>
  <si>
    <t>4.5.5. pasākums: Līdzsvarota finansēšanas modeļa nodrošināšana maksas par piekļuvi dzelzceļa infrastruktūrai konkurētspējas veicināšanai iekšzemes kravu un pasažieru pārvadājumos</t>
  </si>
  <si>
    <t>Valsts budžeta ietvaros</t>
  </si>
  <si>
    <t>4.6. uzdevums: Nodrošināt drošu kuģošanas vidi</t>
  </si>
  <si>
    <t>4.6.1. pasākums: Sagatavot informāciju par kuģu ceļiem un atjaunojot navigācijas karšu pārklājumu, t.sk. izvērtējot iespēju iegādāties hidrogrāfijas kuģi un daudzfunkcionālu hidrogrāfisko mērījumu aparatūras kompleksu</t>
  </si>
  <si>
    <t>4.6.2. pasākums: Nodrošināt starptautiskā regulējuma efektīvu ieviešanu un veicināt tā ievērošanu uz Latvijas karoga kuģiem un Latvijas jurisdikcijā esošajos ūdeņos</t>
  </si>
  <si>
    <t>4.7. uzdevums: Īstenot pasākumus trokšņa piesārņojuma samazināšanai</t>
  </si>
  <si>
    <t>4.7.1. pasākums: Izstrādāt un īstenot Rīcības plānus trokšņa samazināšanai valsts nozīmīgāko transporta infrastruktūras objektu tuvumā</t>
  </si>
  <si>
    <t>Valsts budžeta līdzekļu ietvaros, atbilstoši nozaru rīcības plānu trokšņa samazināšanai   prioritātēm</t>
  </si>
  <si>
    <t>5.RĪCĪBAS VIRZIENS: Pētniecības un inovāciju izmantošana, pētnieku un politikas veidotāju sadarbība un mūsdienu prasībām atbilstošu transporta nozares speciālistu sagatavošana</t>
  </si>
  <si>
    <t xml:space="preserve">5.1. uzdevums: Iesaistīties transporta nozares izglītības un pētniecības attīstībā un atbalstīt inovatīvu tehnoloģiju izmantošanu </t>
  </si>
  <si>
    <t>5.1.1. pasākums: Piedalīties un organizēt nozares popularizēšanas pasākumus darba spēka un izglītojamo piesaistei (ēnu dienas, karjeras dienas, atvērto durvju dienas)</t>
  </si>
  <si>
    <t>5.1.3. pasākums:  Saglabāt autonomu jūrniecības izglītības iestāžu tīklu un nodrošināt optimālu jūrniecības izglītības programmu klāstu</t>
  </si>
  <si>
    <t>5.1.4. pasākums: Izvērtēt jūrnieku sertifikātu digitalizēšanas iespēju un izvēlēties optimālo risinājumu</t>
  </si>
  <si>
    <t xml:space="preserve">Pasākuma īstenošanai paredzēts lūgt valsts budžeta finansējumu, sagatavojot pieteikumu par atbilstošu prioritāro pasākumu izskatīšanai Ministru kabinetā. Ja valsts budžeta finansējums netiks piešķirts, tiks izvērtēta iespēja uzdevuma izpildi nodrošināt no VSIA “Latvijas Jūras administrācija” līdzekļiem. Veicot TAP 2027 starpposma izvērtējumu, informācija saistībā ar nepieciešamo finansējumu var tikt precizēta.   </t>
  </si>
  <si>
    <t>5.1.5. pasākums: Veicināt un atbalstīt gaisa kuģu pilotu apmācības</t>
  </si>
  <si>
    <t xml:space="preserve">* plānots īstenot Eiropas Savienības struktūrfondu un Kohēzijas fonda 2021.–2027.gada plānošanas perioda ietvaros (Darbības programma) </t>
  </si>
  <si>
    <t xml:space="preserve">Darbības programmas finansējums koriģēts, ņemot vērā Eiropas Savienības daudzgadu finanšu budžeta sarunu rezultātus un Latvijai noteikto kohēzijas politikas finansējuma aploksni.
Darbības programmas finansējums atšķiras no NAP2027 noteiktā arī dēļ izmaiņām līdzfinansējuma likmē, t.i. NAP2027 pasākumi plānoti, ņemot vērā uz NAP2027 sagatavošanas brīdi pieejamo informāciju par plānoto ES fondu līdzfinansējuma likmi - 70% un nepieciešamo nacionālā līdzfinansējuma likmi 30%, taču šobrīd zināms, ka ES fondu līdzfinansējuma likme būs 85% un nepieciešamais nacionālais līdzfinansējums 15%.
</t>
  </si>
  <si>
    <t>Satiksmes ministrs</t>
  </si>
  <si>
    <t xml:space="preserve">Attiecināms uz NAP2027 indikatīvā finanšu plānojuma pasākumu Nr. 510. Pasākuma izpilde plānota līdz 2028.gadam. Finansējuma piesaiste plānota arī ANM plāna ietvaros.
</t>
  </si>
  <si>
    <t>4.1.2. pasākums: Izstrādāt informatīvo ziņojumu par valsts mikromobilitātes infrastruktūras attīstību</t>
  </si>
  <si>
    <t>Jautājums par papildu valsts budžetu līdzekļu piešķiršanu pamatnostādņu īstenošanai 2022.gadam un turpmākajiem gadiem ir skatāms likumprojekta “Par valsts budžetu 2022.gadam” un likumprojekta “Par vidējā termiņa budžeta ietvaru 2022., 2023. un 2024.gadam” sagatavošanas procesā kopā ar visu ministriju un citu centrālo valsts iestāžu prioritāro pasākumu pieteikumiem, ievērojot valsts budžeta finansiālās iespējas.</t>
  </si>
  <si>
    <t>Esošā valsts un pašvaldību budžeta ietvaros, iespēju robežās piesaistot ES finanšu instrumentus.</t>
  </si>
  <si>
    <t xml:space="preserve">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t>
  </si>
  <si>
    <t xml:space="preserve">Saskaņā ar pēdējiem pieejamajiem finanšu datiem un apstiprināto LGS vidēja termiņa stratēģiju kopējās plānotās izmaksas 8 500 000 EUR.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t>
  </si>
  <si>
    <t>2021.gada plānotais finansējums atbilstoši MK 2021. gada 22. marta rīkojumam Nr. 182 “Par finanšu līdzekļu piešķiršanu no valsts budžeta programmas 02.00.00 "Līdzekļi neparedzētiem gadījumiem" un MK 2021. gada 9. aprīļa rīkojumam Nr. 237 “Par finanšu līdzekļu piešķiršanu no valsts budžeta programmas "Līdzekļi neparedzētiem gadījumiem".</t>
  </si>
  <si>
    <t>4.3.3. pasākums: Atbalsts mazemisiju un bezemisiju transportlīdzekļu skaita palielināšanai, t.sk. valsts pārvaldes iestādēs, kapitālsabiedrībās, sabiedriskajā transportā un/vai specifiskās saimniecisko darbību jomās ar augstu degvielas patēriņu⁑</t>
  </si>
  <si>
    <t>No 2024.gada piekļuves punkta uzturēšanai ik gadu nepieciešami 588 235 EUR</t>
  </si>
  <si>
    <t>Pasākuma izpildei līdz 2027.gadam nepieciešami 400 000 000 EUR</t>
  </si>
  <si>
    <t>No 2024.gada pasākuma izpildei ik gadu nepieciešami 390 000 EUR</t>
  </si>
  <si>
    <t>Pasākuma izpildei ik gadu nepieciešami 281 594 EUR</t>
  </si>
  <si>
    <t>Pasākuma izpildei ik gadu nepieciešami 86 000 EUR</t>
  </si>
  <si>
    <t>Pasākuma izpildei līdz 2027.gadam nepieciešami 226 000 000EUR</t>
  </si>
  <si>
    <t xml:space="preserve">3.2.1. pasākums: Virzībai uz klimatneitralitātes mērķu sasniegšanu, elektrificēt ostu piestātnes un nodrošināt alternatīvu degvielu pieejamību* </t>
  </si>
  <si>
    <t xml:space="preserve">Saskaņā ar ostu pārvalžu sniegto informāciju. Papildus šeit norādītajam nepieciešami 78 060 000 EUR  </t>
  </si>
  <si>
    <t xml:space="preserve">Saskaņā ar ostu pārvalžu sniegto informāciju. Papildus šeit norādītajam nepieciešami 130 850 000 EUR  </t>
  </si>
  <si>
    <t xml:space="preserve">Saskaņā ar ostu pārvalžu sniegto informāciju. Papildus šeit norādītajam nepieciešami 128 000 000 EUR   </t>
  </si>
  <si>
    <t xml:space="preserve">Saskaņā ar ostu pārvalžu sniegto informāciju. Papildus šeit norādītajam nepieciešami 101 500 000 EUR   </t>
  </si>
  <si>
    <t xml:space="preserve">Saskaņā ar ostu pārvalžu sniegto informāciju,  pasākuma izpildei nepieciešami 6 359 000 EUR apmērā. </t>
  </si>
  <si>
    <t>Attiecināms uz NAP2027 indikatīvā finanšu plānojuma pasākumu Nr. 536, kas tiks īstenots kā daļa no pasākuma Nr. 609 ar tā ietvaros piešķirto finansējumu (indikatīvās summas norādītas pie TAP2027 3.2.1.pasākuma)</t>
  </si>
  <si>
    <t>Attiecināms uz NAP2027 indikatīvā finanšu plānojuma pasākumu Nr. 513., papildus paredzot 7 590 000 EUR (iekļaujot privāto līdzfinansējumu, ar iespējām piesaistīt CEF finanšu līdzekļus atklāta konkursa kārtībā) gaisa satiksmes vadības torņa aprīkošanai ar integrētām sistēmām lidostā "Rīga". Tā kā pašlaik vēl nav noslēdzies darbs pie ES budžeta prioritātēm 2021-2027 ES budžeta ietvaram, veicot TAP2027 starpposma izvērtējumu, informācija saistībā ar nepieciešamo/pieejamo finansējumu var tikt precizēta.</t>
  </si>
  <si>
    <t>Attiecināms uz NAP2027 indikatīvā finanšu plānojuma pasākumu Nr. 514., papildus paredzot 8 000 000 EUR (iekļaujot privāto līdzfinansējumu, ar iespējām piesaistīt CEF finanšu līdzekļus atklāta konkursa kārtībā). Tā kā pašlaik vēl nav noslēdzies darbs pie ES budžeta prioritātēm 2021-2027 ES budžeta ietvaram, veicot TAP2027 starpposma izvērtējumu, informācija saistībā ar nepieciešamo/pieejamo finansējumu var tikt precizēta.</t>
  </si>
  <si>
    <t xml:space="preserve">Attiecināms uz NAP2027 pasākumu Nr. 518 (Liepājas lidostas attīstība, 2.kārta, 15 400 000 EUR (iekļaujot līdzfinansējumu). Papildus iespējams NAP2027 pasākums Nr. 517 (Starptautiskās reģionālās lidostas „Daugavpils” attīstība, 21 500 000 EUR - projekts, kas var tikt finansēts papildus valsts budžeta vai ES fondu finanšu resursu pieejamības gadījumā)  </t>
  </si>
  <si>
    <r>
      <t xml:space="preserve">Attiecināms uz NAP2027 indikatīvā finanšu plānojuma pasākumiem Nr. 568 un Nr.570., iekļaujot nac.līdzfinansējumu 15 % apmērā. Papildus iekļauj ANM plāna pasākumu 1.1.1.2.i. </t>
    </r>
    <r>
      <rPr>
        <i/>
        <sz val="10"/>
        <rFont val="Times New Roman"/>
        <family val="1"/>
      </rPr>
      <t xml:space="preserve">Videi draudzīgi uzlabojumi Rīgas pilsētas sabiedriskā transporta sistēmā </t>
    </r>
  </si>
  <si>
    <t>Attiecināms uz NAP2027 indikatīvā finanšu plānojuma pasākumu Nr. 541., iekļaujot nac.līdzfinansējumu 15 % apmērā</t>
  </si>
  <si>
    <t>Attiecināms uz NAP2027 indikatīvā finanšu plānojuma pasākumu Nr. 505., iekļaujot nac.līdzfinansējumu 15 % apmērā</t>
  </si>
  <si>
    <t xml:space="preserve">Saskaņā ar ostu pārvalžu sniegto informāciju. Papildus šeit norādītajam nepieciešami 27 975 002 EUR. </t>
  </si>
  <si>
    <t xml:space="preserve">Summas atbilstoši NAP2027 pasākumam Nr. 609 (iekļaujot līdzfinansējumu 15% apmērā) </t>
  </si>
  <si>
    <t>Papildus šeit norādītajam nepieciešami 444 844 002 EUR. Saskaņā ar Eiropas Komisijas Mobilitātes un transporta ģenerāldirekotrāta sniegto informāciju, ostu pārvaldēm būs iespējas piesaistīt CEF finanšu līdzekļus atklātu konkursu kārtībā</t>
  </si>
  <si>
    <t>Attiecināms uz NAP2027 indikatīvā finanšu plānojuma pasākumiem Nr. 609 (indikatīvās summas norādītas pie TAP2027 pasākuma 3.2.1.)</t>
  </si>
  <si>
    <t>Esošā valsts budžeta ietvaros, plānojot valsts budžeta programmas 23.00.00 “Valsts autoceļu fonds” līdzekļu izlietojumu, kā arī iespēju robežās piesaistot ES finanšu instrumentus.</t>
  </si>
  <si>
    <t>Attiecināms uz NAP2027 indikatīvā finanšu plānojuma pasākumu Nr. 507. Pasākumā ir iekļauti divu plānošanas periodu projekti, proti, ES fondu periods 2014-2020, kura ietvaros projekti tiks pabeigti līdz 2023.gada beigām un ES fondu periods 2021-2027, kura ietvaros projekti tiks uzsākti ar 2023.gadu. Finansējuma piesaiste plānota arī ANM plāna ietvaros.</t>
  </si>
  <si>
    <t>Līdz 2027.gadam papildus nepieciešamais valsts budžeta finansējums 37 656 250 EUR. Tā apstiprināšana skatāma atbilstoši 2016.gada 21.jūnija Ministru kabineta noteikumu Nr.404 “Darbības programmas “Izaugsme un nodarbinātība” 6.2.1.specifiskā atbalsta mērķa “Nodrošināt konkurētspējīgu un videi draudzīgu TEN-T dzelzceļa tīklu, veicinot tā drošību, kvalitāti un kapacitāti” 6.2.1.2.pasākuma “Dzelzceļa infrastruktūras modernizācija un izbūve” īstenošanas noteikumi” grozījumu virzībai.</t>
  </si>
  <si>
    <t>5.1.2. pasākums: Sekmēt pētniecības un inovācijas, t.sk. viedo mobilitātes risinājumu, attīstību transporta nozarē Latvijā un starptautiskā līmenī, veicinot sadarbību starp transporta un citu nozaru pārstāvjiem, t.sk. valsts kapitālsabiedrībām un zinātniskajām institūcijām</t>
  </si>
  <si>
    <t>Attiecināms uz NAP2027 indikatīvā finanšu plānojuma pasākumiem Nr. 554 un Nr. 555. Plānota arī ārvalstu finanšu instrumentu piesaiste, ja tāda būs iespējama. Papildus nepieciešami 29 996 250 EUR</t>
  </si>
  <si>
    <r>
      <t xml:space="preserve">2.1.3. pasākums: Izstrādāt un ieviest Latvijas interesēm atbilstošu </t>
    </r>
    <r>
      <rPr>
        <b/>
        <i/>
        <sz val="10"/>
        <rFont val="Times New Roman"/>
        <family val="1"/>
      </rPr>
      <t>Rail Baltica</t>
    </r>
    <r>
      <rPr>
        <b/>
        <sz val="10"/>
        <rFont val="Times New Roman"/>
        <family val="1"/>
      </rPr>
      <t xml:space="preserve"> dzelzceļa līnijas un apkalpes vietu pārvaldības modeli</t>
    </r>
  </si>
  <si>
    <r>
      <t xml:space="preserve">2.1.4. pasākums: Nodrošināt pasīvo infrastruktūru 5G mobilo sakaru tīkla izvēršanai </t>
    </r>
    <r>
      <rPr>
        <b/>
        <i/>
        <sz val="10"/>
        <rFont val="Times New Roman"/>
        <family val="1"/>
      </rPr>
      <t>Rail Baltica</t>
    </r>
    <r>
      <rPr>
        <b/>
        <sz val="10"/>
        <rFont val="Times New Roman"/>
        <family val="1"/>
      </rPr>
      <t xml:space="preserve"> dzelzceļa līnijas trasē*</t>
    </r>
  </si>
  <si>
    <r>
      <t xml:space="preserve">2.2.2. pasākums: Palielināt Lidostas “Rīga” termināļa kapacitāti, izbūvējot termināla 6.kārtu, tajā skaitā izbūvējot infrastruktūru, kas savieto lidostas termināli ar </t>
    </r>
    <r>
      <rPr>
        <b/>
        <i/>
        <sz val="10"/>
        <rFont val="Times New Roman"/>
        <family val="1"/>
      </rPr>
      <t>Rail Baltica</t>
    </r>
    <r>
      <rPr>
        <b/>
        <sz val="10"/>
        <rFont val="Times New Roman"/>
        <family val="1"/>
      </rPr>
      <t xml:space="preserve"> dzelzceļa staciju</t>
    </r>
  </si>
  <si>
    <r>
      <t>2.2.3. pasākums: Pabeigt īstenot Kohēzijas fonda līdzfinansēto projektu ”</t>
    </r>
    <r>
      <rPr>
        <b/>
        <i/>
        <sz val="10"/>
        <rFont val="Times New Roman"/>
        <family val="1"/>
      </rPr>
      <t>Veicināt drošību un vides prasību ievērošanu starptautiskajā lidostā “Rīga””</t>
    </r>
  </si>
  <si>
    <r>
      <t>Līdz 2023.gadam saskaņā ar likumu “Par vidējā termiņa budžeta ietvaru 2021., 2022. un 2023.gadam”</t>
    </r>
    <r>
      <rPr>
        <strike/>
        <sz val="10"/>
        <rFont val="Times New Roman"/>
        <family val="1"/>
      </rPr>
      <t xml:space="preserve"> </t>
    </r>
    <r>
      <rPr>
        <sz val="10"/>
        <rFont val="Times New Roman"/>
        <family val="1"/>
      </rPr>
      <t xml:space="preserve"> plānots atbilstoši Satiksmes ministrijas budžeta programmai 05.00.00 “Starptautiskās kravu loģistikas un ostu informācijas sistēmas uzturēšana”.
Šīs budžeta programmas ietvaros līdz šim 124 872 euro tika izlietoti programmatūras uzturēšanai, 33 577 euro Satiksmes ministrijas personāla atalgojumam un 248771 euro VSIA “Latvijas Jūras administrācija” SKLOIS turētāja funkciju izpildes nodrošināšanai.
2021.gadā ir noslēdzies SKLOIS attīstības projekts SKLOIS2, kura laikā tika būtiski paplašināta sistēmas funkcionalitāte un izstrādāti vairāki jauni moduļi. Papildu ieguldījums SKLOIS programmatūras izstrādē tika veikts izmantojot ERAF līdzekļus un kopumā sastāda 1,68 milj. euro. Vadoties no VARAM 18.08.2016. informatīvajā ziņojumā “Informatīvais ziņojums par Eiropas Savienības politiku instrumentu un pārējo ārvalstu finanšu palīdzības līdzekļu ietvaros izveidoto informācijas un komunikācijas tehnoloģiju sistēmu uzturēšanai nepieciešamo valsts budžeta finansējumu 2017.-2019.gadam” (TA-1722) iekļautajiem ieteikumiem par informācijas sistēmu nepieciešamo uzturēšanas budžetu, tas sastāda 12-20% no sistēmas izstrādes vērtības. 
Konkrētajā gadījumā veicot aprēķinu atbilstoši VARAM ieteikumam, SKLOIS2 projekta rezultātā izstrādātās programmatūras uzturēšanai sākot no 2022.gada nepieciešami papildus līdzekļi 201 600 euro apjomā. </t>
    </r>
  </si>
  <si>
    <r>
      <t xml:space="preserve">3.1.3. pasākums: Nodrošināt koordinētu transporta un loģistikas nozares eksporta pakalpojumu virzību starptautiskā tirgū un Latvijas iekļaušanos mūsdienīgās globālās piegādes ķēdēs ar vienotu nozares zīmolu </t>
    </r>
    <r>
      <rPr>
        <b/>
        <i/>
        <sz val="10"/>
        <rFont val="Times New Roman"/>
        <family val="1"/>
      </rPr>
      <t>VIA LATVIA</t>
    </r>
  </si>
  <si>
    <t>3.1.4. pasākums: Izstrādāt priekšlikumus multimodālo un intermodālo kravu pārvadājumu attīstībai, nodrošinot dažādu transporta veidu priekšrocību izmantošanu</t>
  </si>
  <si>
    <r>
      <t xml:space="preserve">ANM plāna pasākums 1.1.1.2.i. </t>
    </r>
    <r>
      <rPr>
        <i/>
        <sz val="10"/>
        <rFont val="Times New Roman"/>
        <family val="1"/>
      </rPr>
      <t>Videi draudzīgi uzlabojumi Rīgas pilsētas sabiedriskā transporta sistēmā</t>
    </r>
  </si>
  <si>
    <r>
      <t xml:space="preserve">Atbilstoši ANM plāna pasākumam 1.1.1.1.i. </t>
    </r>
    <r>
      <rPr>
        <i/>
        <sz val="10"/>
        <rFont val="Times New Roman"/>
        <family val="1"/>
      </rPr>
      <t>Konkurētspējīgs dzelzceļa pasažieru transports kopējā Rīgas pilsētas sabiedriskā transporta sistēmā</t>
    </r>
    <r>
      <rPr>
        <sz val="10"/>
        <rFont val="Times New Roman"/>
        <family val="1"/>
      </rPr>
      <t xml:space="preserve">
</t>
    </r>
  </si>
  <si>
    <t>Iespēja piesaistīt finansējumu no ES fondu līdzekļiem ir atkarīga no VSIA LJA iespējas piedalīties ES valstu organizētā, no ES fondiem finansētā starptautiskā projektā (līdzīgi, kā 2014.-2020. plānošanas periodā VSIA LJA piedalījās CEF finansētā projektā FAMOS). Attiecināms uz NAP2027 indikatīvā finanšu plānojuma pasākumu Nr. 519., paredzot 3 100 500 EUR (iekļaujot privāto līdzfinansējumu), kas provizoriski atbilst hidrogrāfijas kuģa un hidrogrāfisko mērījumu aparatūras komplekta iegādes izmaksām, ņemot vērā to iegādes faktisko nepieciešamību. Tā kā pašlaik vēl nav noslēdzies darbs pie ES budžeta prioritātēm 2021-2027 ES budžeta ietvaram, veicot TAP2027 starpposma izvērtējumu, informācija saistībā ar nepieciešamo/pieejamo finansējumu var tikt precizēta.</t>
  </si>
  <si>
    <r>
      <rPr>
        <sz val="11"/>
        <rFont val="Times New Roman"/>
        <family val="1"/>
      </rPr>
      <t xml:space="preserve">⁑ </t>
    </r>
    <r>
      <rPr>
        <i/>
        <sz val="11"/>
        <rFont val="Times New Roman"/>
        <family val="1"/>
      </rPr>
      <t>plānots īstenot Eiropas Savienības Atveseļošanās un noturības mehānisma ietvaros</t>
    </r>
  </si>
  <si>
    <r>
      <t xml:space="preserve">Lai īstenotu ietvertos uzdevumus plānots izmantot gan valsts, pašvaldību budžeta finansējumu un nacionālo līdzfinansējumu ES struktūrfondu finansējumu projektiem, gan piesaistīt ES finanšu vai citu finansējuma avotu līdzekļus un privāto kapitālu, atkarībā no pasākuma rakstura. Nepieciešamais papildu finansējuma apjoms ietverto pasākumu īstenošanai ir aprēķināts ar pietiekamu nenoteiktību, t.i. </t>
    </r>
    <r>
      <rPr>
        <b/>
        <sz val="11"/>
        <rFont val="Times New Roman"/>
        <family val="1"/>
      </rPr>
      <t>summas ir indikatīvas</t>
    </r>
    <r>
      <rPr>
        <sz val="11"/>
        <rFont val="Times New Roman"/>
        <family val="1"/>
      </rPr>
      <t xml:space="preserve">. </t>
    </r>
  </si>
  <si>
    <t>Atbilstoši Darbības programmas projekta aktuālajai redakcijai (02.06.2021. versija) norādīta sasaiste ar NAP2027 indikatīvajā finanšu plānojumā ietvertajiem pasākumiem un indikatīvais pieejamais ES fondu finansējums ar elastības finansējumu.</t>
  </si>
  <si>
    <r>
      <t>Nepieciešamais finansējums  par reģionālo staciju būvniecību un</t>
    </r>
    <r>
      <rPr>
        <i/>
        <sz val="10"/>
        <rFont val="Times New Roman"/>
        <family val="1"/>
      </rPr>
      <t xml:space="preserve"> Rail Baltica</t>
    </r>
    <r>
      <rPr>
        <sz val="10"/>
        <rFont val="Times New Roman"/>
        <family val="1"/>
      </rPr>
      <t xml:space="preserve"> dzelzceļa līnijas integrācijas iekļaušanu esošajā valsts un pašvaldību sabiedriskā transporta tīklā tiks sniegts tikai pēc</t>
    </r>
    <r>
      <rPr>
        <i/>
        <sz val="10"/>
        <rFont val="Times New Roman"/>
        <family val="1"/>
      </rPr>
      <t xml:space="preserve"> Rail Baltica</t>
    </r>
    <r>
      <rPr>
        <sz val="10"/>
        <rFont val="Times New Roman"/>
        <family val="1"/>
      </rPr>
      <t xml:space="preserve"> reģionālo staciju būvprojektu izstrādes un atbilstoši </t>
    </r>
    <r>
      <rPr>
        <i/>
        <sz val="10"/>
        <rFont val="Times New Roman"/>
        <family val="1"/>
      </rPr>
      <t>Rail Balitica</t>
    </r>
    <r>
      <rPr>
        <sz val="10"/>
        <rFont val="Times New Roman"/>
        <family val="1"/>
      </rPr>
      <t xml:space="preserve"> projekta progresam. Plānotās izmaksas (atbilstoši CEF6 finansēšanas līgumiem) uzrādītas iekļaujot nac.līdzfinansējumu. PVN tiek finansēts no Valsts budžeta, jo nav iekļauts Rail Baltica projekta attiecināmajās izmaksās. Attiecināms uz NAP2027 indikatīvā finanšu plānojuma pasākumu Nr. 572</t>
    </r>
  </si>
  <si>
    <t>4.1.1. pasākums: Izstrādāt un īstenot Ceļu satiksmes drošības plānu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</si>
</sst>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charset val="186"/>
      <scheme val="minor"/>
    </font>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b/>
      <sz val="14"/>
      <name val="Times New Roman"/>
      <family val="1"/>
    </font>
    <font>
      <sz val="10"/>
      <name val="Times New Roman"/>
      <family val="1"/>
    </font>
    <font>
      <sz val="11"/>
      <name val="Times New Roman"/>
      <family val="1"/>
    </font>
    <font>
      <b/>
      <sz val="10"/>
      <name val="Times New Roman"/>
      <family val="1"/>
    </font>
    <font>
      <i/>
      <sz val="10"/>
      <name val="Times New Roman"/>
      <family val="1"/>
    </font>
    <font>
      <b/>
      <i/>
      <sz val="10"/>
      <name val="Times New Roman"/>
      <family val="1"/>
    </font>
    <font>
      <b/>
      <sz val="11"/>
      <name val="Times New Roman"/>
      <family val="1"/>
    </font>
    <font>
      <i/>
      <sz val="11"/>
      <name val="Times New Roman"/>
      <family val="1"/>
    </font>
    <font>
      <b/>
      <sz val="16"/>
      <name val="Times New Roman"/>
      <family val="1"/>
    </font>
    <font>
      <strike/>
      <sz val="10"/>
      <name val="Times New Roman"/>
      <family val="1"/>
    </font>
    <font>
      <sz val="12"/>
      <name val="Times New Roman"/>
      <family val="1"/>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bgColor indexed="64"/>
      </patternFill>
    </fill>
    <fill>
      <patternFill patternType="solid">
        <fgColor theme="9" tint="0.39997558519241921"/>
        <bgColor indexed="64"/>
      </patternFill>
    </fill>
    <fill>
      <patternFill patternType="solid">
        <fgColor rgb="FFFFD966"/>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 fillId="0" borderId="0"/>
  </cellStyleXfs>
  <cellXfs count="127">
    <xf numFmtId="0" fontId="0" fillId="0" borderId="0" xfId="0"/>
    <xf numFmtId="3" fontId="5" fillId="5" borderId="1" xfId="0" applyNumberFormat="1" applyFont="1" applyFill="1" applyBorder="1" applyAlignment="1">
      <alignment horizontal="justify" vertical="center" wrapText="1"/>
    </xf>
    <xf numFmtId="3" fontId="6" fillId="0" borderId="0" xfId="0" applyNumberFormat="1" applyFont="1" applyAlignment="1">
      <alignment wrapText="1"/>
    </xf>
    <xf numFmtId="3" fontId="5" fillId="0" borderId="1" xfId="1" applyNumberFormat="1" applyFont="1" applyFill="1" applyBorder="1" applyAlignment="1">
      <alignment horizontal="right" vertical="center" wrapText="1"/>
    </xf>
    <xf numFmtId="3" fontId="5" fillId="0" borderId="1" xfId="1" applyNumberFormat="1" applyFont="1" applyBorder="1" applyAlignment="1">
      <alignment horizontal="right" vertical="center" wrapText="1"/>
    </xf>
    <xf numFmtId="3" fontId="5" fillId="0" borderId="1" xfId="0" applyNumberFormat="1" applyFont="1" applyBorder="1" applyAlignment="1">
      <alignment horizontal="justify" vertical="center" wrapText="1"/>
    </xf>
    <xf numFmtId="3" fontId="7" fillId="0" borderId="1" xfId="0" applyNumberFormat="1" applyFont="1" applyBorder="1" applyAlignment="1">
      <alignment horizontal="justify" vertical="center" wrapText="1"/>
    </xf>
    <xf numFmtId="3" fontId="7" fillId="0" borderId="1" xfId="1" applyNumberFormat="1" applyFont="1" applyBorder="1" applyAlignment="1">
      <alignment horizontal="right" vertical="center" wrapText="1"/>
    </xf>
    <xf numFmtId="3" fontId="7" fillId="0" borderId="1" xfId="1" applyNumberFormat="1" applyFont="1" applyFill="1" applyBorder="1" applyAlignment="1">
      <alignment horizontal="right" vertical="center" wrapText="1"/>
    </xf>
    <xf numFmtId="3" fontId="5" fillId="0" borderId="1" xfId="2" applyNumberFormat="1" applyFont="1" applyFill="1" applyBorder="1" applyAlignment="1">
      <alignment vertical="top" wrapText="1"/>
    </xf>
    <xf numFmtId="3" fontId="5" fillId="0" borderId="1" xfId="1" applyNumberFormat="1" applyFont="1" applyBorder="1" applyAlignment="1">
      <alignment vertical="center" wrapText="1"/>
    </xf>
    <xf numFmtId="3" fontId="5" fillId="0" borderId="1" xfId="0" applyNumberFormat="1" applyFont="1" applyBorder="1" applyAlignment="1">
      <alignment horizontal="right" vertical="center"/>
    </xf>
    <xf numFmtId="3" fontId="5" fillId="0" borderId="1" xfId="1" applyNumberFormat="1" applyFont="1" applyFill="1" applyBorder="1" applyAlignment="1">
      <alignment vertical="center" wrapText="1"/>
    </xf>
    <xf numFmtId="3" fontId="5" fillId="0" borderId="1" xfId="3" applyNumberFormat="1" applyFont="1" applyFill="1" applyBorder="1" applyAlignment="1">
      <alignment vertical="top" wrapText="1"/>
    </xf>
    <xf numFmtId="3" fontId="5" fillId="0" borderId="1" xfId="0" applyNumberFormat="1" applyFont="1" applyBorder="1" applyAlignment="1">
      <alignment vertical="top" wrapText="1"/>
    </xf>
    <xf numFmtId="3" fontId="5" fillId="0" borderId="1" xfId="0" applyNumberFormat="1" applyFont="1" applyBorder="1" applyAlignment="1">
      <alignment horizontal="right" vertical="center" wrapText="1"/>
    </xf>
    <xf numFmtId="3" fontId="5" fillId="0" borderId="1" xfId="1" applyNumberFormat="1" applyFont="1" applyFill="1" applyBorder="1" applyAlignment="1">
      <alignment horizontal="right" vertical="top" wrapText="1"/>
    </xf>
    <xf numFmtId="3" fontId="5" fillId="0" borderId="1" xfId="0" applyNumberFormat="1" applyFont="1" applyBorder="1" applyAlignment="1">
      <alignment horizontal="justify" vertical="top" wrapText="1"/>
    </xf>
    <xf numFmtId="3" fontId="5" fillId="0" borderId="1" xfId="0" applyNumberFormat="1" applyFont="1" applyBorder="1" applyAlignment="1">
      <alignment vertical="center" wrapText="1"/>
    </xf>
    <xf numFmtId="3" fontId="7" fillId="0" borderId="1" xfId="0" applyNumberFormat="1" applyFont="1" applyBorder="1" applyAlignment="1">
      <alignment vertical="center" wrapText="1"/>
    </xf>
    <xf numFmtId="3" fontId="6" fillId="0" borderId="0" xfId="3" applyNumberFormat="1" applyFont="1" applyFill="1" applyBorder="1" applyAlignment="1">
      <alignment wrapText="1"/>
    </xf>
    <xf numFmtId="3" fontId="7" fillId="0" borderId="1" xfId="0" applyNumberFormat="1" applyFont="1" applyBorder="1" applyAlignment="1">
      <alignment horizontal="right" vertical="center" wrapText="1"/>
    </xf>
    <xf numFmtId="3" fontId="6" fillId="0" borderId="1" xfId="3" applyNumberFormat="1" applyFont="1" applyFill="1" applyBorder="1"/>
    <xf numFmtId="3" fontId="6" fillId="0" borderId="1" xfId="0" applyNumberFormat="1" applyFont="1" applyBorder="1"/>
    <xf numFmtId="3" fontId="5" fillId="0" borderId="1" xfId="0" applyNumberFormat="1" applyFont="1" applyBorder="1" applyAlignment="1">
      <alignment wrapText="1"/>
    </xf>
    <xf numFmtId="3" fontId="6" fillId="0" borderId="1" xfId="0" applyNumberFormat="1" applyFont="1" applyBorder="1" applyAlignment="1">
      <alignment wrapText="1"/>
    </xf>
    <xf numFmtId="3" fontId="5" fillId="0" borderId="1" xfId="1" applyNumberFormat="1" applyFont="1" applyFill="1" applyBorder="1" applyAlignment="1">
      <alignment horizontal="center" vertical="center" wrapText="1"/>
    </xf>
    <xf numFmtId="3" fontId="7" fillId="12" borderId="1" xfId="0" applyNumberFormat="1" applyFont="1" applyFill="1" applyBorder="1" applyAlignment="1">
      <alignment horizontal="right" vertical="center" wrapText="1"/>
    </xf>
    <xf numFmtId="3" fontId="5" fillId="12" borderId="1" xfId="0" applyNumberFormat="1" applyFont="1" applyFill="1" applyBorder="1" applyAlignment="1">
      <alignment horizontal="right" vertical="center" wrapText="1"/>
    </xf>
    <xf numFmtId="3" fontId="5" fillId="12" borderId="1" xfId="1" applyNumberFormat="1" applyFont="1" applyFill="1" applyBorder="1" applyAlignment="1">
      <alignment horizontal="right" vertical="center" wrapText="1"/>
    </xf>
    <xf numFmtId="3" fontId="5" fillId="8" borderId="1" xfId="1" applyNumberFormat="1" applyFont="1" applyFill="1" applyBorder="1" applyAlignment="1">
      <alignment horizontal="right" vertical="center" wrapText="1"/>
    </xf>
    <xf numFmtId="3" fontId="5" fillId="12" borderId="1" xfId="1" applyNumberFormat="1" applyFont="1" applyFill="1" applyBorder="1" applyAlignment="1">
      <alignment horizontal="right"/>
    </xf>
    <xf numFmtId="3" fontId="5" fillId="0" borderId="1" xfId="0" applyNumberFormat="1" applyFont="1" applyFill="1" applyBorder="1" applyAlignment="1">
      <alignment horizontal="right" vertical="center" wrapText="1"/>
    </xf>
    <xf numFmtId="3" fontId="5" fillId="0" borderId="2" xfId="3" applyNumberFormat="1" applyFont="1" applyFill="1" applyBorder="1" applyAlignment="1">
      <alignment vertical="top" wrapText="1"/>
    </xf>
    <xf numFmtId="3" fontId="5" fillId="0" borderId="3" xfId="3" applyNumberFormat="1" applyFont="1" applyFill="1" applyBorder="1" applyAlignment="1">
      <alignment vertical="top" wrapText="1"/>
    </xf>
    <xf numFmtId="3" fontId="5" fillId="0" borderId="5" xfId="3" applyNumberFormat="1" applyFont="1" applyFill="1" applyBorder="1" applyAlignment="1">
      <alignment vertical="top" wrapText="1"/>
    </xf>
    <xf numFmtId="3" fontId="6" fillId="0" borderId="0" xfId="0" applyNumberFormat="1" applyFont="1"/>
    <xf numFmtId="3" fontId="6" fillId="0" borderId="0" xfId="0" applyNumberFormat="1" applyFont="1" applyAlignment="1">
      <alignment horizontal="center"/>
    </xf>
    <xf numFmtId="3" fontId="11" fillId="0" borderId="0" xfId="0" applyNumberFormat="1" applyFont="1" applyAlignment="1">
      <alignment horizontal="center"/>
    </xf>
    <xf numFmtId="0" fontId="4" fillId="4" borderId="1" xfId="0" applyFont="1" applyFill="1" applyBorder="1" applyAlignment="1">
      <alignment horizontal="justify" vertical="center" wrapText="1"/>
    </xf>
    <xf numFmtId="3" fontId="4" fillId="0" borderId="0" xfId="0" applyNumberFormat="1" applyFont="1" applyAlignment="1">
      <alignment wrapText="1"/>
    </xf>
    <xf numFmtId="3" fontId="7" fillId="5" borderId="1" xfId="0" applyNumberFormat="1" applyFont="1" applyFill="1" applyBorder="1" applyAlignment="1">
      <alignment horizontal="justify" vertical="center" wrapText="1"/>
    </xf>
    <xf numFmtId="3" fontId="7" fillId="5" borderId="1" xfId="1" applyNumberFormat="1" applyFont="1" applyFill="1" applyBorder="1" applyAlignment="1">
      <alignment horizontal="right" vertical="center" wrapText="1"/>
    </xf>
    <xf numFmtId="3" fontId="6" fillId="5" borderId="1" xfId="1" applyNumberFormat="1" applyFont="1" applyFill="1" applyBorder="1"/>
    <xf numFmtId="3" fontId="5" fillId="5" borderId="1" xfId="1" applyNumberFormat="1" applyFont="1" applyFill="1" applyBorder="1" applyAlignment="1">
      <alignment horizontal="right" vertical="center" wrapText="1"/>
    </xf>
    <xf numFmtId="3" fontId="6" fillId="5" borderId="1" xfId="0" applyNumberFormat="1" applyFont="1" applyFill="1" applyBorder="1"/>
    <xf numFmtId="3" fontId="7" fillId="7" borderId="1" xfId="0" applyNumberFormat="1" applyFont="1" applyFill="1" applyBorder="1" applyAlignment="1">
      <alignment horizontal="justify" vertical="center" wrapText="1"/>
    </xf>
    <xf numFmtId="3" fontId="7" fillId="7" borderId="1" xfId="1" applyNumberFormat="1" applyFont="1" applyFill="1" applyBorder="1" applyAlignment="1">
      <alignment horizontal="right" vertical="center" wrapText="1"/>
    </xf>
    <xf numFmtId="3" fontId="6" fillId="7" borderId="1" xfId="0" applyNumberFormat="1" applyFont="1" applyFill="1" applyBorder="1"/>
    <xf numFmtId="3" fontId="5" fillId="7" borderId="1" xfId="0" applyNumberFormat="1" applyFont="1" applyFill="1" applyBorder="1" applyAlignment="1">
      <alignment horizontal="justify" vertical="center" wrapText="1"/>
    </xf>
    <xf numFmtId="3" fontId="5" fillId="7" borderId="1" xfId="1" applyNumberFormat="1" applyFont="1" applyFill="1" applyBorder="1" applyAlignment="1">
      <alignment horizontal="right" vertical="center" wrapText="1"/>
    </xf>
    <xf numFmtId="3" fontId="7" fillId="8" borderId="1" xfId="0" applyNumberFormat="1" applyFont="1" applyFill="1" applyBorder="1" applyAlignment="1">
      <alignment horizontal="justify" vertical="center" wrapText="1"/>
    </xf>
    <xf numFmtId="3" fontId="7" fillId="8" borderId="1" xfId="1" applyNumberFormat="1" applyFont="1" applyFill="1" applyBorder="1" applyAlignment="1">
      <alignment horizontal="right" vertical="center" wrapText="1"/>
    </xf>
    <xf numFmtId="3" fontId="6" fillId="8" borderId="1" xfId="0" applyNumberFormat="1" applyFont="1" applyFill="1" applyBorder="1"/>
    <xf numFmtId="3" fontId="5" fillId="8" borderId="1" xfId="0" applyNumberFormat="1" applyFont="1" applyFill="1" applyBorder="1" applyAlignment="1">
      <alignment horizontal="justify" vertical="center" wrapText="1"/>
    </xf>
    <xf numFmtId="3" fontId="5" fillId="0" borderId="2" xfId="1" applyNumberFormat="1" applyFont="1" applyFill="1" applyBorder="1" applyAlignment="1">
      <alignment vertical="top" wrapText="1"/>
    </xf>
    <xf numFmtId="3" fontId="5" fillId="0" borderId="1" xfId="1" applyNumberFormat="1" applyFont="1" applyFill="1" applyBorder="1" applyAlignment="1">
      <alignment vertical="top" wrapText="1"/>
    </xf>
    <xf numFmtId="3" fontId="6" fillId="0" borderId="4" xfId="0" applyNumberFormat="1" applyFont="1" applyBorder="1"/>
    <xf numFmtId="3" fontId="6" fillId="0" borderId="1" xfId="3" applyNumberFormat="1" applyFont="1" applyFill="1" applyBorder="1" applyAlignment="1">
      <alignment vertical="top" wrapText="1"/>
    </xf>
    <xf numFmtId="3" fontId="7" fillId="0" borderId="1" xfId="1" applyNumberFormat="1" applyFont="1" applyBorder="1" applyAlignment="1">
      <alignment vertical="center" wrapText="1"/>
    </xf>
    <xf numFmtId="3" fontId="7" fillId="0" borderId="1" xfId="1" applyNumberFormat="1" applyFont="1" applyFill="1" applyBorder="1" applyAlignment="1">
      <alignment vertical="center" wrapText="1"/>
    </xf>
    <xf numFmtId="3" fontId="5" fillId="10" borderId="0" xfId="0" applyNumberFormat="1" applyFont="1" applyFill="1" applyAlignment="1">
      <alignment horizontal="right" vertical="center" wrapText="1"/>
    </xf>
    <xf numFmtId="3" fontId="6" fillId="0" borderId="1" xfId="2" applyNumberFormat="1" applyFont="1" applyFill="1" applyBorder="1" applyAlignment="1">
      <alignment vertical="top" wrapText="1"/>
    </xf>
    <xf numFmtId="3" fontId="6" fillId="0" borderId="1" xfId="2" applyNumberFormat="1" applyFont="1" applyFill="1" applyBorder="1"/>
    <xf numFmtId="3" fontId="5" fillId="0" borderId="1" xfId="0" applyNumberFormat="1" applyFont="1" applyBorder="1"/>
    <xf numFmtId="3" fontId="7" fillId="11" borderId="1" xfId="0" applyNumberFormat="1" applyFont="1" applyFill="1" applyBorder="1" applyAlignment="1">
      <alignment horizontal="justify" vertical="center" wrapText="1"/>
    </xf>
    <xf numFmtId="3" fontId="7" fillId="11" borderId="1" xfId="1" applyNumberFormat="1" applyFont="1" applyFill="1" applyBorder="1" applyAlignment="1">
      <alignment horizontal="right" vertical="center" wrapText="1"/>
    </xf>
    <xf numFmtId="3" fontId="6" fillId="11" borderId="1" xfId="0" applyNumberFormat="1" applyFont="1" applyFill="1" applyBorder="1"/>
    <xf numFmtId="3" fontId="5" fillId="11" borderId="1" xfId="0" applyNumberFormat="1" applyFont="1" applyFill="1" applyBorder="1" applyAlignment="1">
      <alignment horizontal="justify" vertical="center" wrapText="1"/>
    </xf>
    <xf numFmtId="3" fontId="5" fillId="11" borderId="1" xfId="1" applyNumberFormat="1" applyFont="1" applyFill="1" applyBorder="1" applyAlignment="1">
      <alignment horizontal="right" vertical="center" wrapText="1"/>
    </xf>
    <xf numFmtId="3" fontId="5" fillId="0" borderId="1" xfId="0" applyNumberFormat="1" applyFont="1" applyBorder="1" applyAlignment="1">
      <alignment horizontal="left" vertical="top" wrapText="1"/>
    </xf>
    <xf numFmtId="3" fontId="6" fillId="0" borderId="0" xfId="0" applyNumberFormat="1" applyFont="1" applyAlignment="1">
      <alignment vertical="top" wrapText="1"/>
    </xf>
    <xf numFmtId="3" fontId="6" fillId="0" borderId="0" xfId="0" applyNumberFormat="1" applyFont="1" applyAlignment="1">
      <alignment vertical="top"/>
    </xf>
    <xf numFmtId="3" fontId="5" fillId="0" borderId="1" xfId="1" applyNumberFormat="1" applyFont="1" applyBorder="1" applyAlignment="1">
      <alignment horizontal="right" vertical="top" wrapText="1"/>
    </xf>
    <xf numFmtId="3" fontId="5" fillId="0" borderId="1" xfId="1" applyNumberFormat="1" applyFont="1" applyBorder="1" applyAlignment="1">
      <alignment horizontal="center" vertical="center" wrapText="1"/>
    </xf>
    <xf numFmtId="3" fontId="7" fillId="8" borderId="1" xfId="0" applyNumberFormat="1" applyFont="1" applyFill="1" applyBorder="1" applyAlignment="1">
      <alignment horizontal="right" vertical="center" wrapText="1"/>
    </xf>
    <xf numFmtId="3" fontId="5" fillId="8" borderId="1" xfId="0" applyNumberFormat="1" applyFont="1" applyFill="1" applyBorder="1" applyAlignment="1">
      <alignment horizontal="right" vertical="center" wrapText="1"/>
    </xf>
    <xf numFmtId="3" fontId="6" fillId="0" borderId="0" xfId="1" applyNumberFormat="1" applyFont="1"/>
    <xf numFmtId="3" fontId="6" fillId="0" borderId="0" xfId="2" applyNumberFormat="1" applyFont="1" applyFill="1" applyBorder="1" applyAlignment="1">
      <alignment horizontal="center" vertical="top" wrapText="1"/>
    </xf>
    <xf numFmtId="3" fontId="7" fillId="11" borderId="1" xfId="0" applyNumberFormat="1" applyFont="1" applyFill="1" applyBorder="1" applyAlignment="1">
      <alignment horizontal="right" vertical="center" wrapText="1"/>
    </xf>
    <xf numFmtId="3" fontId="5" fillId="11" borderId="1" xfId="0" applyNumberFormat="1" applyFont="1" applyFill="1" applyBorder="1" applyAlignment="1">
      <alignment horizontal="right" vertical="center" wrapText="1"/>
    </xf>
    <xf numFmtId="3" fontId="7" fillId="7" borderId="1" xfId="0" applyNumberFormat="1" applyFont="1" applyFill="1" applyBorder="1" applyAlignment="1">
      <alignment horizontal="right" vertical="center" wrapText="1"/>
    </xf>
    <xf numFmtId="3" fontId="5" fillId="7" borderId="1" xfId="0" applyNumberFormat="1" applyFont="1" applyFill="1" applyBorder="1" applyAlignment="1">
      <alignment horizontal="right" vertical="center" wrapText="1"/>
    </xf>
    <xf numFmtId="3" fontId="5" fillId="14" borderId="1" xfId="0" applyNumberFormat="1" applyFont="1" applyFill="1" applyBorder="1" applyAlignment="1">
      <alignment wrapText="1"/>
    </xf>
    <xf numFmtId="3" fontId="5" fillId="8" borderId="1" xfId="0" applyNumberFormat="1" applyFont="1" applyFill="1" applyBorder="1" applyAlignment="1">
      <alignment vertical="top" wrapText="1"/>
    </xf>
    <xf numFmtId="3" fontId="5" fillId="0" borderId="1" xfId="1" applyNumberFormat="1" applyFont="1" applyFill="1" applyBorder="1" applyAlignment="1">
      <alignment horizontal="center" vertical="center"/>
    </xf>
    <xf numFmtId="3" fontId="5" fillId="0" borderId="1" xfId="1" applyNumberFormat="1" applyFont="1" applyBorder="1" applyAlignment="1">
      <alignment horizontal="center" vertical="center"/>
    </xf>
    <xf numFmtId="3" fontId="5" fillId="8" borderId="1" xfId="0" applyNumberFormat="1" applyFont="1" applyFill="1" applyBorder="1" applyAlignment="1">
      <alignment horizontal="right" vertical="center"/>
    </xf>
    <xf numFmtId="3" fontId="6" fillId="0" borderId="0" xfId="0" applyNumberFormat="1" applyFont="1" applyFill="1" applyAlignment="1">
      <alignment wrapText="1"/>
    </xf>
    <xf numFmtId="3" fontId="5" fillId="0" borderId="0" xfId="0" applyNumberFormat="1" applyFont="1" applyAlignment="1">
      <alignment horizontal="justify" vertical="center" wrapText="1"/>
    </xf>
    <xf numFmtId="3" fontId="6" fillId="0" borderId="0" xfId="0" applyNumberFormat="1" applyFont="1" applyAlignment="1">
      <alignment horizontal="left" vertical="top" wrapText="1"/>
    </xf>
    <xf numFmtId="0" fontId="6" fillId="0" borderId="0" xfId="0" applyFont="1" applyAlignment="1">
      <alignment horizontal="left" vertical="top" wrapText="1"/>
    </xf>
    <xf numFmtId="3" fontId="14" fillId="0" borderId="0" xfId="0" applyNumberFormat="1" applyFont="1"/>
    <xf numFmtId="3" fontId="6" fillId="0" borderId="6" xfId="0" applyNumberFormat="1" applyFont="1" applyBorder="1"/>
    <xf numFmtId="3" fontId="6" fillId="0" borderId="7" xfId="0" applyNumberFormat="1" applyFont="1" applyBorder="1"/>
    <xf numFmtId="3" fontId="6" fillId="13" borderId="7" xfId="0" applyNumberFormat="1" applyFont="1" applyFill="1" applyBorder="1"/>
    <xf numFmtId="3" fontId="6" fillId="13" borderId="0" xfId="0" applyNumberFormat="1" applyFont="1" applyFill="1"/>
    <xf numFmtId="3" fontId="6" fillId="0" borderId="0" xfId="0" applyNumberFormat="1" applyFont="1" applyAlignment="1">
      <alignment horizontal="right" wrapText="1"/>
    </xf>
    <xf numFmtId="3" fontId="4" fillId="0" borderId="0" xfId="0" applyNumberFormat="1" applyFont="1" applyAlignment="1">
      <alignment horizontal="center"/>
    </xf>
    <xf numFmtId="3" fontId="6" fillId="0" borderId="0" xfId="0" applyNumberFormat="1" applyFont="1" applyAlignment="1">
      <alignment horizontal="left" vertical="top" wrapText="1"/>
    </xf>
    <xf numFmtId="3"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xf>
    <xf numFmtId="3" fontId="5" fillId="0" borderId="1" xfId="2" applyNumberFormat="1" applyFont="1" applyFill="1" applyBorder="1" applyAlignment="1">
      <alignment horizontal="left" vertical="top" wrapText="1"/>
    </xf>
    <xf numFmtId="3" fontId="7" fillId="9" borderId="1" xfId="0" applyNumberFormat="1" applyFont="1" applyFill="1" applyBorder="1" applyAlignment="1">
      <alignment horizontal="justify" vertical="center" wrapText="1"/>
    </xf>
    <xf numFmtId="0" fontId="4" fillId="8" borderId="1" xfId="0" applyFont="1" applyFill="1" applyBorder="1" applyAlignment="1">
      <alignment horizontal="left" vertical="top" wrapText="1"/>
    </xf>
    <xf numFmtId="3" fontId="7" fillId="9" borderId="1" xfId="0" applyNumberFormat="1" applyFont="1" applyFill="1" applyBorder="1" applyAlignment="1">
      <alignment horizontal="left" vertical="center" wrapText="1"/>
    </xf>
    <xf numFmtId="3" fontId="12" fillId="6" borderId="1" xfId="0" applyNumberFormat="1" applyFont="1" applyFill="1" applyBorder="1" applyAlignment="1">
      <alignment horizontal="left" vertical="center" wrapText="1"/>
    </xf>
    <xf numFmtId="3" fontId="7" fillId="9" borderId="1" xfId="0" applyNumberFormat="1" applyFont="1" applyFill="1" applyBorder="1" applyAlignment="1">
      <alignment vertical="center" wrapText="1"/>
    </xf>
    <xf numFmtId="3" fontId="5" fillId="8" borderId="2" xfId="0" applyNumberFormat="1" applyFont="1" applyFill="1" applyBorder="1" applyAlignment="1">
      <alignment horizontal="left" vertical="top" wrapText="1"/>
    </xf>
    <xf numFmtId="3" fontId="5" fillId="8" borderId="3" xfId="0" applyNumberFormat="1" applyFont="1" applyFill="1" applyBorder="1" applyAlignment="1">
      <alignment horizontal="left" vertical="top" wrapText="1"/>
    </xf>
    <xf numFmtId="3" fontId="5" fillId="8" borderId="5" xfId="0" applyNumberFormat="1" applyFont="1" applyFill="1" applyBorder="1" applyAlignment="1">
      <alignment horizontal="left" vertical="top" wrapText="1"/>
    </xf>
    <xf numFmtId="3" fontId="5" fillId="0" borderId="1" xfId="3" applyNumberFormat="1" applyFont="1" applyFill="1" applyBorder="1" applyAlignment="1">
      <alignment horizontal="left" vertical="top" wrapText="1"/>
    </xf>
    <xf numFmtId="3" fontId="5" fillId="0" borderId="1" xfId="0" applyNumberFormat="1" applyFont="1" applyBorder="1" applyAlignment="1">
      <alignment horizontal="left" vertical="top" wrapText="1"/>
    </xf>
    <xf numFmtId="3" fontId="5" fillId="0" borderId="2" xfId="2" applyNumberFormat="1" applyFont="1" applyFill="1" applyBorder="1" applyAlignment="1">
      <alignment horizontal="left" vertical="top" wrapText="1"/>
    </xf>
    <xf numFmtId="3" fontId="5" fillId="0" borderId="3" xfId="2" applyNumberFormat="1" applyFont="1" applyFill="1" applyBorder="1" applyAlignment="1">
      <alignment horizontal="left" vertical="top" wrapText="1"/>
    </xf>
    <xf numFmtId="3" fontId="5" fillId="0" borderId="5" xfId="2" applyNumberFormat="1" applyFont="1" applyFill="1" applyBorder="1" applyAlignment="1">
      <alignment horizontal="left" vertical="top" wrapText="1"/>
    </xf>
    <xf numFmtId="3" fontId="5" fillId="0" borderId="0" xfId="0" applyNumberFormat="1" applyFont="1" applyAlignment="1">
      <alignment horizontal="left" vertical="center"/>
    </xf>
    <xf numFmtId="3" fontId="5" fillId="0" borderId="2" xfId="3" applyNumberFormat="1" applyFont="1" applyFill="1" applyBorder="1" applyAlignment="1">
      <alignment horizontal="left" vertical="top" wrapText="1"/>
    </xf>
    <xf numFmtId="3" fontId="5" fillId="0" borderId="3" xfId="3" applyNumberFormat="1" applyFont="1" applyFill="1" applyBorder="1" applyAlignment="1">
      <alignment horizontal="left" vertical="top" wrapText="1"/>
    </xf>
    <xf numFmtId="3" fontId="5" fillId="0" borderId="5" xfId="3" applyNumberFormat="1"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9" xfId="0" applyFont="1" applyFill="1" applyBorder="1" applyAlignment="1">
      <alignment horizontal="left" vertical="top" wrapText="1"/>
    </xf>
    <xf numFmtId="0" fontId="4" fillId="8" borderId="10" xfId="0" applyFont="1" applyFill="1" applyBorder="1" applyAlignment="1">
      <alignment horizontal="left" vertical="top" wrapText="1"/>
    </xf>
    <xf numFmtId="3" fontId="14" fillId="0" borderId="0" xfId="0" applyNumberFormat="1" applyFont="1" applyAlignment="1">
      <alignment horizontal="left" wrapText="1"/>
    </xf>
    <xf numFmtId="0" fontId="11" fillId="0" borderId="0" xfId="0" applyFont="1" applyAlignment="1">
      <alignment horizontal="left" vertical="top" wrapText="1"/>
    </xf>
    <xf numFmtId="0" fontId="6" fillId="0" borderId="0" xfId="4" applyFont="1" applyAlignment="1">
      <alignment horizontal="left" vertical="top" wrapText="1"/>
    </xf>
    <xf numFmtId="0" fontId="6" fillId="0" borderId="0" xfId="0" applyFont="1" applyAlignment="1">
      <alignment horizontal="left" vertical="top" wrapText="1"/>
    </xf>
  </cellXfs>
  <cellStyles count="5">
    <cellStyle name="Bad" xfId="3" builtinId="27"/>
    <cellStyle name="Comma" xfId="1" builtinId="3"/>
    <cellStyle name="Good" xfId="2" builtinId="26"/>
    <cellStyle name="Normal" xfId="0" builtinId="0"/>
    <cellStyle name="Normal 7" xfId="4" xr:uid="{C47A1490-459B-458F-807A-4E3AD5C880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7824-C37E-4C3C-9152-319CAA25798E}">
  <dimension ref="A1:AR2477"/>
  <sheetViews>
    <sheetView tabSelected="1" topLeftCell="A640" zoomScaleNormal="100" workbookViewId="0">
      <selection activeCell="K700" sqref="K700"/>
    </sheetView>
  </sheetViews>
  <sheetFormatPr defaultColWidth="8.7109375" defaultRowHeight="15" x14ac:dyDescent="0.25"/>
  <cols>
    <col min="1" max="1" width="32.5703125" style="36" customWidth="1"/>
    <col min="2" max="2" width="11.140625" style="93" customWidth="1"/>
    <col min="3" max="3" width="10.85546875" style="36" bestFit="1" customWidth="1"/>
    <col min="4" max="4" width="10.85546875" style="95" bestFit="1" customWidth="1"/>
    <col min="5" max="5" width="11.140625" style="36" customWidth="1"/>
    <col min="6" max="6" width="11.140625" style="96" customWidth="1"/>
    <col min="7" max="7" width="11" style="36" customWidth="1"/>
    <col min="8" max="9" width="12.28515625" style="36" bestFit="1" customWidth="1"/>
    <col min="10" max="10" width="11.7109375" style="36" customWidth="1"/>
    <col min="11" max="11" width="55.5703125" style="36" customWidth="1"/>
    <col min="12" max="12" width="21.28515625" style="2" customWidth="1"/>
    <col min="13" max="13" width="12.140625" style="2" bestFit="1" customWidth="1"/>
    <col min="14" max="16" width="8.7109375" style="36"/>
    <col min="17" max="17" width="17.140625" style="36" bestFit="1" customWidth="1"/>
    <col min="18" max="16384" width="8.7109375" style="36"/>
  </cols>
  <sheetData>
    <row r="1" spans="1:12" ht="27.6" customHeight="1" x14ac:dyDescent="0.25">
      <c r="B1" s="36"/>
      <c r="D1" s="36"/>
      <c r="F1" s="36"/>
      <c r="G1" s="97" t="s">
        <v>0</v>
      </c>
      <c r="H1" s="97"/>
      <c r="I1" s="97"/>
      <c r="J1" s="97"/>
      <c r="K1" s="97"/>
    </row>
    <row r="2" spans="1:12" x14ac:dyDescent="0.25">
      <c r="B2" s="36"/>
      <c r="D2" s="36"/>
      <c r="F2" s="36"/>
    </row>
    <row r="3" spans="1:12" ht="18.75" x14ac:dyDescent="0.3">
      <c r="A3" s="98" t="s">
        <v>1</v>
      </c>
      <c r="B3" s="98"/>
      <c r="C3" s="98"/>
      <c r="D3" s="98"/>
      <c r="E3" s="98"/>
      <c r="F3" s="98"/>
      <c r="G3" s="98"/>
      <c r="H3" s="98"/>
      <c r="I3" s="98"/>
      <c r="J3" s="98"/>
      <c r="K3" s="98"/>
    </row>
    <row r="4" spans="1:12" x14ac:dyDescent="0.25">
      <c r="A4" s="37"/>
      <c r="B4" s="37"/>
      <c r="C4" s="37"/>
      <c r="D4" s="37"/>
      <c r="E4" s="37"/>
      <c r="F4" s="37"/>
      <c r="G4" s="37"/>
      <c r="H4" s="37"/>
      <c r="I4" s="37"/>
      <c r="J4" s="37"/>
      <c r="K4" s="38" t="s">
        <v>2</v>
      </c>
    </row>
    <row r="5" spans="1:12" ht="18.75" customHeight="1" x14ac:dyDescent="0.25">
      <c r="B5" s="99"/>
      <c r="C5" s="99"/>
      <c r="D5" s="99"/>
      <c r="E5" s="99"/>
      <c r="F5" s="99"/>
      <c r="G5" s="99"/>
      <c r="H5" s="99"/>
      <c r="I5" s="99"/>
      <c r="J5" s="99"/>
      <c r="K5" s="99"/>
    </row>
    <row r="6" spans="1:12" ht="18.75" x14ac:dyDescent="0.25">
      <c r="A6" s="100" t="s">
        <v>3</v>
      </c>
      <c r="B6" s="100" t="s">
        <v>4</v>
      </c>
      <c r="C6" s="100"/>
      <c r="D6" s="100"/>
      <c r="E6" s="100" t="s">
        <v>5</v>
      </c>
      <c r="F6" s="100"/>
      <c r="G6" s="100"/>
      <c r="H6" s="100"/>
      <c r="I6" s="100"/>
      <c r="J6" s="100"/>
      <c r="K6" s="101" t="s">
        <v>6</v>
      </c>
    </row>
    <row r="7" spans="1:12" ht="18.75" x14ac:dyDescent="0.3">
      <c r="A7" s="100"/>
      <c r="B7" s="39">
        <v>2021</v>
      </c>
      <c r="C7" s="39">
        <v>2022</v>
      </c>
      <c r="D7" s="39">
        <v>2023</v>
      </c>
      <c r="E7" s="39">
        <v>2022</v>
      </c>
      <c r="F7" s="39">
        <v>2023</v>
      </c>
      <c r="G7" s="39">
        <v>2024</v>
      </c>
      <c r="H7" s="39">
        <v>2025</v>
      </c>
      <c r="I7" s="39">
        <v>2026</v>
      </c>
      <c r="J7" s="39">
        <v>2027</v>
      </c>
      <c r="K7" s="101"/>
      <c r="L7" s="40"/>
    </row>
    <row r="8" spans="1:12" ht="15" customHeight="1" x14ac:dyDescent="0.25">
      <c r="A8" s="41" t="s">
        <v>7</v>
      </c>
      <c r="B8" s="42">
        <f>B9+B10+B11+B12</f>
        <v>310476969</v>
      </c>
      <c r="C8" s="42">
        <f t="shared" ref="C8:J8" si="0">C9+C10+C11+C12</f>
        <v>429490444</v>
      </c>
      <c r="D8" s="42">
        <f t="shared" si="0"/>
        <v>210728321</v>
      </c>
      <c r="E8" s="42">
        <f>E9+E10+E11+E12</f>
        <v>605673890.69000006</v>
      </c>
      <c r="F8" s="42">
        <f t="shared" si="0"/>
        <v>758175388.36000001</v>
      </c>
      <c r="G8" s="42">
        <f t="shared" si="0"/>
        <v>694030129.11000001</v>
      </c>
      <c r="H8" s="42">
        <f t="shared" si="0"/>
        <v>858253000.37</v>
      </c>
      <c r="I8" s="42">
        <f t="shared" si="0"/>
        <v>986171378.02999997</v>
      </c>
      <c r="J8" s="42">
        <f t="shared" si="0"/>
        <v>572036482.45000005</v>
      </c>
      <c r="K8" s="43"/>
    </row>
    <row r="9" spans="1:12" ht="14.25" customHeight="1" x14ac:dyDescent="0.25">
      <c r="A9" s="1" t="s">
        <v>8</v>
      </c>
      <c r="B9" s="44">
        <f t="shared" ref="B9:J9" si="1">B26+B250+B600+B782+B1169</f>
        <v>15600</v>
      </c>
      <c r="C9" s="44">
        <f t="shared" si="1"/>
        <v>0</v>
      </c>
      <c r="D9" s="44">
        <f t="shared" si="1"/>
        <v>0</v>
      </c>
      <c r="E9" s="44">
        <f t="shared" si="1"/>
        <v>344000</v>
      </c>
      <c r="F9" s="44">
        <f t="shared" si="1"/>
        <v>420000</v>
      </c>
      <c r="G9" s="44">
        <f t="shared" si="1"/>
        <v>175000</v>
      </c>
      <c r="H9" s="44">
        <f t="shared" si="1"/>
        <v>175000</v>
      </c>
      <c r="I9" s="44">
        <f t="shared" si="1"/>
        <v>175000</v>
      </c>
      <c r="J9" s="44">
        <f t="shared" si="1"/>
        <v>175000</v>
      </c>
      <c r="K9" s="45"/>
    </row>
    <row r="10" spans="1:12" ht="18" customHeight="1" x14ac:dyDescent="0.25">
      <c r="A10" s="1" t="s">
        <v>9</v>
      </c>
      <c r="B10" s="44">
        <f t="shared" ref="B10:J10" si="2">B27+B251+B601+B783+B1170</f>
        <v>14607460</v>
      </c>
      <c r="C10" s="44">
        <f t="shared" si="2"/>
        <v>17036318</v>
      </c>
      <c r="D10" s="44">
        <f t="shared" si="2"/>
        <v>15142289</v>
      </c>
      <c r="E10" s="44">
        <f t="shared" si="2"/>
        <v>11542500</v>
      </c>
      <c r="F10" s="44">
        <f t="shared" si="2"/>
        <v>12992276.25</v>
      </c>
      <c r="G10" s="44">
        <f t="shared" si="2"/>
        <v>57588336</v>
      </c>
      <c r="H10" s="44">
        <f t="shared" si="2"/>
        <v>60779282</v>
      </c>
      <c r="I10" s="44">
        <f t="shared" si="2"/>
        <v>88641788</v>
      </c>
      <c r="J10" s="44">
        <f t="shared" si="2"/>
        <v>35279580</v>
      </c>
      <c r="K10" s="45"/>
    </row>
    <row r="11" spans="1:12" ht="34.5" customHeight="1" x14ac:dyDescent="0.25">
      <c r="A11" s="1" t="s">
        <v>10</v>
      </c>
      <c r="B11" s="44">
        <f t="shared" ref="B11:J11" si="3">B28+B252+B602+B784+B1171</f>
        <v>2709770</v>
      </c>
      <c r="C11" s="44">
        <f t="shared" si="3"/>
        <v>2807584</v>
      </c>
      <c r="D11" s="44">
        <f t="shared" si="3"/>
        <v>2228538</v>
      </c>
      <c r="E11" s="44">
        <f t="shared" si="3"/>
        <v>1720000</v>
      </c>
      <c r="F11" s="44">
        <f t="shared" si="3"/>
        <v>9340000</v>
      </c>
      <c r="G11" s="44">
        <f t="shared" si="3"/>
        <v>21108250</v>
      </c>
      <c r="H11" s="44">
        <f t="shared" si="3"/>
        <v>33693250</v>
      </c>
      <c r="I11" s="44">
        <f t="shared" si="3"/>
        <v>31278250</v>
      </c>
      <c r="J11" s="44">
        <f t="shared" si="3"/>
        <v>11593250</v>
      </c>
      <c r="K11" s="45"/>
    </row>
    <row r="12" spans="1:12" ht="30.75" customHeight="1" x14ac:dyDescent="0.25">
      <c r="A12" s="41" t="s">
        <v>11</v>
      </c>
      <c r="B12" s="42">
        <f>B14+B15</f>
        <v>293144139</v>
      </c>
      <c r="C12" s="42">
        <f t="shared" ref="C12:J12" si="4">C14+C15</f>
        <v>409646542</v>
      </c>
      <c r="D12" s="42">
        <f t="shared" si="4"/>
        <v>193357494</v>
      </c>
      <c r="E12" s="42">
        <f t="shared" si="4"/>
        <v>592067390.69000006</v>
      </c>
      <c r="F12" s="42">
        <f t="shared" si="4"/>
        <v>735423112.11000001</v>
      </c>
      <c r="G12" s="42">
        <f t="shared" si="4"/>
        <v>615158543.11000001</v>
      </c>
      <c r="H12" s="42">
        <f t="shared" si="4"/>
        <v>763605468.37</v>
      </c>
      <c r="I12" s="42">
        <f t="shared" si="4"/>
        <v>866076340.02999997</v>
      </c>
      <c r="J12" s="42">
        <f t="shared" si="4"/>
        <v>524988652.44999999</v>
      </c>
      <c r="K12" s="45"/>
    </row>
    <row r="13" spans="1:12" x14ac:dyDescent="0.25">
      <c r="A13" s="1" t="s">
        <v>12</v>
      </c>
      <c r="B13" s="42"/>
      <c r="C13" s="44"/>
      <c r="D13" s="44"/>
      <c r="E13" s="44"/>
      <c r="F13" s="44"/>
      <c r="G13" s="44"/>
      <c r="H13" s="44"/>
      <c r="I13" s="44"/>
      <c r="J13" s="44"/>
      <c r="K13" s="45"/>
    </row>
    <row r="14" spans="1:12" ht="19.5" customHeight="1" x14ac:dyDescent="0.25">
      <c r="A14" s="1" t="s">
        <v>13</v>
      </c>
      <c r="B14" s="44">
        <f>B19+B22</f>
        <v>216901039</v>
      </c>
      <c r="C14" s="44">
        <f t="shared" ref="C14:J15" si="5">C19+C22</f>
        <v>245303505</v>
      </c>
      <c r="D14" s="44">
        <f t="shared" si="5"/>
        <v>137403488</v>
      </c>
      <c r="E14" s="44">
        <f t="shared" si="5"/>
        <v>124551772.69</v>
      </c>
      <c r="F14" s="44">
        <f t="shared" si="5"/>
        <v>141440282.36000001</v>
      </c>
      <c r="G14" s="44">
        <f t="shared" si="5"/>
        <v>88690512.109999985</v>
      </c>
      <c r="H14" s="44">
        <f t="shared" si="5"/>
        <v>102443974.36999999</v>
      </c>
      <c r="I14" s="44">
        <f t="shared" si="5"/>
        <v>106924964.03</v>
      </c>
      <c r="J14" s="44">
        <f t="shared" si="5"/>
        <v>64923789.449999996</v>
      </c>
      <c r="K14" s="45"/>
    </row>
    <row r="15" spans="1:12" ht="51" x14ac:dyDescent="0.25">
      <c r="A15" s="1" t="s">
        <v>14</v>
      </c>
      <c r="B15" s="44">
        <f>B20+B23</f>
        <v>76243100</v>
      </c>
      <c r="C15" s="44">
        <f t="shared" si="5"/>
        <v>164343037</v>
      </c>
      <c r="D15" s="44">
        <f t="shared" si="5"/>
        <v>55954006</v>
      </c>
      <c r="E15" s="44">
        <f t="shared" si="5"/>
        <v>467515618</v>
      </c>
      <c r="F15" s="44">
        <f t="shared" si="5"/>
        <v>593982829.75</v>
      </c>
      <c r="G15" s="44">
        <f t="shared" si="5"/>
        <v>526468031</v>
      </c>
      <c r="H15" s="44">
        <f t="shared" si="5"/>
        <v>661161494</v>
      </c>
      <c r="I15" s="44">
        <f t="shared" si="5"/>
        <v>759151376</v>
      </c>
      <c r="J15" s="44">
        <f t="shared" si="5"/>
        <v>460064863</v>
      </c>
      <c r="K15" s="45"/>
    </row>
    <row r="16" spans="1:12" x14ac:dyDescent="0.25">
      <c r="A16" s="41" t="s">
        <v>15</v>
      </c>
      <c r="B16" s="42"/>
      <c r="C16" s="44"/>
      <c r="D16" s="44"/>
      <c r="E16" s="44"/>
      <c r="F16" s="44"/>
      <c r="G16" s="44"/>
      <c r="H16" s="44"/>
      <c r="I16" s="44"/>
      <c r="J16" s="44"/>
      <c r="K16" s="45"/>
    </row>
    <row r="17" spans="1:11" x14ac:dyDescent="0.25">
      <c r="A17" s="1" t="s">
        <v>16</v>
      </c>
      <c r="B17" s="42"/>
      <c r="C17" s="44"/>
      <c r="D17" s="44"/>
      <c r="E17" s="44"/>
      <c r="F17" s="44"/>
      <c r="G17" s="44"/>
      <c r="H17" s="44"/>
      <c r="I17" s="44"/>
      <c r="J17" s="44"/>
      <c r="K17" s="45"/>
    </row>
    <row r="18" spans="1:11" x14ac:dyDescent="0.25">
      <c r="A18" s="1" t="s">
        <v>17</v>
      </c>
      <c r="B18" s="42"/>
      <c r="C18" s="44"/>
      <c r="D18" s="44"/>
      <c r="E18" s="44"/>
      <c r="F18" s="44"/>
      <c r="G18" s="44"/>
      <c r="H18" s="44"/>
      <c r="I18" s="44"/>
      <c r="J18" s="44"/>
      <c r="K18" s="45"/>
    </row>
    <row r="19" spans="1:11" x14ac:dyDescent="0.25">
      <c r="A19" s="1" t="s">
        <v>18</v>
      </c>
      <c r="B19" s="44">
        <f t="shared" ref="B19:J19" si="6">B36+B260+B610+B792+B1179</f>
        <v>216901039</v>
      </c>
      <c r="C19" s="44">
        <f t="shared" si="6"/>
        <v>245303505</v>
      </c>
      <c r="D19" s="44">
        <f t="shared" si="6"/>
        <v>137403488</v>
      </c>
      <c r="E19" s="44">
        <f t="shared" si="6"/>
        <v>124551772.69</v>
      </c>
      <c r="F19" s="44">
        <f t="shared" si="6"/>
        <v>141440282.36000001</v>
      </c>
      <c r="G19" s="44">
        <f t="shared" si="6"/>
        <v>88690512.109999985</v>
      </c>
      <c r="H19" s="44">
        <f t="shared" si="6"/>
        <v>102443974.36999999</v>
      </c>
      <c r="I19" s="44">
        <f t="shared" si="6"/>
        <v>106924964.03</v>
      </c>
      <c r="J19" s="44">
        <f t="shared" si="6"/>
        <v>64923789.449999996</v>
      </c>
      <c r="K19" s="45"/>
    </row>
    <row r="20" spans="1:11" ht="51" x14ac:dyDescent="0.25">
      <c r="A20" s="1" t="s">
        <v>19</v>
      </c>
      <c r="B20" s="44">
        <f t="shared" ref="B20:J20" si="7">B37+B261+B611+B793+B1180</f>
        <v>76243100</v>
      </c>
      <c r="C20" s="44">
        <f t="shared" si="7"/>
        <v>164343037</v>
      </c>
      <c r="D20" s="44">
        <f t="shared" si="7"/>
        <v>55954006</v>
      </c>
      <c r="E20" s="44">
        <f t="shared" si="7"/>
        <v>461020618</v>
      </c>
      <c r="F20" s="44">
        <f t="shared" si="7"/>
        <v>587487829.75</v>
      </c>
      <c r="G20" s="44">
        <f t="shared" si="7"/>
        <v>519973031</v>
      </c>
      <c r="H20" s="44">
        <f t="shared" si="7"/>
        <v>654666494</v>
      </c>
      <c r="I20" s="44">
        <f t="shared" si="7"/>
        <v>757641376</v>
      </c>
      <c r="J20" s="44">
        <f t="shared" si="7"/>
        <v>458554863</v>
      </c>
      <c r="K20" s="45"/>
    </row>
    <row r="21" spans="1:11" ht="25.5" x14ac:dyDescent="0.25">
      <c r="A21" s="1" t="s">
        <v>20</v>
      </c>
      <c r="B21" s="44"/>
      <c r="C21" s="44"/>
      <c r="D21" s="44"/>
      <c r="E21" s="44"/>
      <c r="F21" s="44"/>
      <c r="G21" s="44"/>
      <c r="H21" s="44"/>
      <c r="I21" s="44"/>
      <c r="J21" s="44"/>
      <c r="K21" s="45"/>
    </row>
    <row r="22" spans="1:11" x14ac:dyDescent="0.25">
      <c r="A22" s="1" t="s">
        <v>18</v>
      </c>
      <c r="B22" s="44">
        <v>0</v>
      </c>
      <c r="C22" s="44">
        <v>0</v>
      </c>
      <c r="D22" s="44">
        <v>0</v>
      </c>
      <c r="E22" s="44">
        <v>0</v>
      </c>
      <c r="F22" s="44">
        <v>0</v>
      </c>
      <c r="G22" s="44">
        <v>0</v>
      </c>
      <c r="H22" s="44">
        <v>0</v>
      </c>
      <c r="I22" s="44">
        <v>0</v>
      </c>
      <c r="J22" s="44">
        <v>0</v>
      </c>
      <c r="K22" s="45"/>
    </row>
    <row r="23" spans="1:11" ht="51" x14ac:dyDescent="0.25">
      <c r="A23" s="1" t="s">
        <v>19</v>
      </c>
      <c r="B23" s="44">
        <v>0</v>
      </c>
      <c r="C23" s="44">
        <v>0</v>
      </c>
      <c r="D23" s="44">
        <v>0</v>
      </c>
      <c r="E23" s="44">
        <v>6495000</v>
      </c>
      <c r="F23" s="44">
        <v>6495000</v>
      </c>
      <c r="G23" s="44">
        <v>6495000</v>
      </c>
      <c r="H23" s="44">
        <v>6495000</v>
      </c>
      <c r="I23" s="44">
        <v>1510000</v>
      </c>
      <c r="J23" s="44">
        <v>1510000</v>
      </c>
      <c r="K23" s="45"/>
    </row>
    <row r="24" spans="1:11" ht="20.25" x14ac:dyDescent="0.25">
      <c r="A24" s="106" t="s">
        <v>21</v>
      </c>
      <c r="B24" s="106"/>
      <c r="C24" s="106"/>
      <c r="D24" s="106"/>
      <c r="E24" s="106"/>
      <c r="F24" s="106"/>
      <c r="G24" s="106"/>
      <c r="H24" s="106"/>
      <c r="I24" s="106"/>
      <c r="J24" s="106"/>
      <c r="K24" s="106"/>
    </row>
    <row r="25" spans="1:11" x14ac:dyDescent="0.25">
      <c r="A25" s="46" t="s">
        <v>22</v>
      </c>
      <c r="B25" s="47">
        <f>B26+B27+B28+B29</f>
        <v>149171776</v>
      </c>
      <c r="C25" s="47">
        <f t="shared" ref="C25:J25" si="8">C26+C27+C28+C29</f>
        <v>93142464</v>
      </c>
      <c r="D25" s="47">
        <f t="shared" si="8"/>
        <v>102404951</v>
      </c>
      <c r="E25" s="47">
        <f t="shared" si="8"/>
        <v>141602165</v>
      </c>
      <c r="F25" s="47">
        <f t="shared" si="8"/>
        <v>183617930</v>
      </c>
      <c r="G25" s="47">
        <f t="shared" si="8"/>
        <v>116767263</v>
      </c>
      <c r="H25" s="47">
        <f t="shared" si="8"/>
        <v>96258543</v>
      </c>
      <c r="I25" s="47">
        <f t="shared" si="8"/>
        <v>68488772</v>
      </c>
      <c r="J25" s="47">
        <f t="shared" si="8"/>
        <v>60332376</v>
      </c>
      <c r="K25" s="48"/>
    </row>
    <row r="26" spans="1:11" x14ac:dyDescent="0.25">
      <c r="A26" s="49" t="s">
        <v>8</v>
      </c>
      <c r="B26" s="50">
        <f t="shared" ref="B26:J28" si="9">B40+B110+B166</f>
        <v>0</v>
      </c>
      <c r="C26" s="50">
        <f t="shared" si="9"/>
        <v>0</v>
      </c>
      <c r="D26" s="50">
        <f t="shared" si="9"/>
        <v>0</v>
      </c>
      <c r="E26" s="50">
        <f t="shared" si="9"/>
        <v>0</v>
      </c>
      <c r="F26" s="50">
        <f t="shared" si="9"/>
        <v>0</v>
      </c>
      <c r="G26" s="50">
        <f t="shared" si="9"/>
        <v>0</v>
      </c>
      <c r="H26" s="50">
        <f t="shared" si="9"/>
        <v>0</v>
      </c>
      <c r="I26" s="50">
        <f t="shared" si="9"/>
        <v>0</v>
      </c>
      <c r="J26" s="50">
        <f t="shared" si="9"/>
        <v>0</v>
      </c>
      <c r="K26" s="48"/>
    </row>
    <row r="27" spans="1:11" x14ac:dyDescent="0.25">
      <c r="A27" s="49" t="s">
        <v>9</v>
      </c>
      <c r="B27" s="50">
        <f t="shared" si="9"/>
        <v>1722498</v>
      </c>
      <c r="C27" s="50">
        <f t="shared" si="9"/>
        <v>1983509</v>
      </c>
      <c r="D27" s="50">
        <f t="shared" si="9"/>
        <v>842289</v>
      </c>
      <c r="E27" s="50">
        <f t="shared" si="9"/>
        <v>0</v>
      </c>
      <c r="F27" s="50">
        <f t="shared" si="9"/>
        <v>1250000</v>
      </c>
      <c r="G27" s="50">
        <f t="shared" si="9"/>
        <v>2788336</v>
      </c>
      <c r="H27" s="50">
        <f t="shared" si="9"/>
        <v>3805472</v>
      </c>
      <c r="I27" s="50">
        <f t="shared" si="9"/>
        <v>5228098</v>
      </c>
      <c r="J27" s="50">
        <f t="shared" si="9"/>
        <v>4429580</v>
      </c>
      <c r="K27" s="48"/>
    </row>
    <row r="28" spans="1:11" ht="25.5" x14ac:dyDescent="0.25">
      <c r="A28" s="49" t="s">
        <v>10</v>
      </c>
      <c r="B28" s="50">
        <f t="shared" si="9"/>
        <v>2271570</v>
      </c>
      <c r="C28" s="50">
        <f t="shared" si="9"/>
        <v>2469784</v>
      </c>
      <c r="D28" s="50">
        <f t="shared" si="9"/>
        <v>2228538</v>
      </c>
      <c r="E28" s="50">
        <f t="shared" si="9"/>
        <v>0</v>
      </c>
      <c r="F28" s="50">
        <f t="shared" si="9"/>
        <v>3750000</v>
      </c>
      <c r="G28" s="50">
        <f t="shared" si="9"/>
        <v>1500750</v>
      </c>
      <c r="H28" s="50">
        <f t="shared" si="9"/>
        <v>1500750</v>
      </c>
      <c r="I28" s="50">
        <f t="shared" si="9"/>
        <v>1500750</v>
      </c>
      <c r="J28" s="50">
        <f t="shared" si="9"/>
        <v>1500750</v>
      </c>
      <c r="K28" s="48"/>
    </row>
    <row r="29" spans="1:11" ht="25.5" x14ac:dyDescent="0.25">
      <c r="A29" s="46" t="s">
        <v>11</v>
      </c>
      <c r="B29" s="47">
        <f>B31+B32</f>
        <v>145177708</v>
      </c>
      <c r="C29" s="47">
        <f t="shared" ref="C29:J29" si="10">C31+C32</f>
        <v>88689171</v>
      </c>
      <c r="D29" s="47">
        <f t="shared" si="10"/>
        <v>99334124</v>
      </c>
      <c r="E29" s="47">
        <f t="shared" si="10"/>
        <v>141602165</v>
      </c>
      <c r="F29" s="47">
        <f t="shared" si="10"/>
        <v>178617930</v>
      </c>
      <c r="G29" s="47">
        <f t="shared" si="10"/>
        <v>112478177</v>
      </c>
      <c r="H29" s="47">
        <f t="shared" si="10"/>
        <v>90952321</v>
      </c>
      <c r="I29" s="47">
        <f t="shared" si="10"/>
        <v>61759924</v>
      </c>
      <c r="J29" s="47">
        <f t="shared" si="10"/>
        <v>54402046</v>
      </c>
      <c r="K29" s="48"/>
    </row>
    <row r="30" spans="1:11" x14ac:dyDescent="0.25">
      <c r="A30" s="49" t="s">
        <v>12</v>
      </c>
      <c r="B30" s="47"/>
      <c r="C30" s="47"/>
      <c r="D30" s="47"/>
      <c r="E30" s="47"/>
      <c r="F30" s="47"/>
      <c r="G30" s="47"/>
      <c r="H30" s="47"/>
      <c r="I30" s="47"/>
      <c r="J30" s="47"/>
      <c r="K30" s="48"/>
    </row>
    <row r="31" spans="1:11" x14ac:dyDescent="0.25">
      <c r="A31" s="49" t="s">
        <v>13</v>
      </c>
      <c r="B31" s="50">
        <f t="shared" ref="B31:J32" si="11">B45+B115+B171</f>
        <v>115086118</v>
      </c>
      <c r="C31" s="50">
        <f t="shared" si="11"/>
        <v>42880118</v>
      </c>
      <c r="D31" s="50">
        <f t="shared" si="11"/>
        <v>43380118</v>
      </c>
      <c r="E31" s="50">
        <f t="shared" si="11"/>
        <v>53128000</v>
      </c>
      <c r="F31" s="50">
        <f t="shared" si="11"/>
        <v>53254000</v>
      </c>
      <c r="G31" s="50">
        <f t="shared" si="11"/>
        <v>0</v>
      </c>
      <c r="H31" s="50">
        <f t="shared" si="11"/>
        <v>0</v>
      </c>
      <c r="I31" s="50">
        <f t="shared" si="11"/>
        <v>0</v>
      </c>
      <c r="J31" s="50">
        <f t="shared" si="11"/>
        <v>0</v>
      </c>
      <c r="K31" s="48"/>
    </row>
    <row r="32" spans="1:11" ht="51" x14ac:dyDescent="0.25">
      <c r="A32" s="49" t="s">
        <v>14</v>
      </c>
      <c r="B32" s="50">
        <f t="shared" si="11"/>
        <v>30091590</v>
      </c>
      <c r="C32" s="50">
        <f t="shared" si="11"/>
        <v>45809053</v>
      </c>
      <c r="D32" s="50">
        <f t="shared" si="11"/>
        <v>55954006</v>
      </c>
      <c r="E32" s="50">
        <f t="shared" si="11"/>
        <v>88474165</v>
      </c>
      <c r="F32" s="50">
        <f t="shared" si="11"/>
        <v>125363930</v>
      </c>
      <c r="G32" s="50">
        <f t="shared" si="11"/>
        <v>112478177</v>
      </c>
      <c r="H32" s="50">
        <f t="shared" si="11"/>
        <v>90952321</v>
      </c>
      <c r="I32" s="50">
        <f t="shared" si="11"/>
        <v>61759924</v>
      </c>
      <c r="J32" s="50">
        <f t="shared" si="11"/>
        <v>54402046</v>
      </c>
      <c r="K32" s="48"/>
    </row>
    <row r="33" spans="1:12" x14ac:dyDescent="0.25">
      <c r="A33" s="46" t="s">
        <v>15</v>
      </c>
      <c r="B33" s="47"/>
      <c r="C33" s="47"/>
      <c r="D33" s="47"/>
      <c r="E33" s="47"/>
      <c r="F33" s="47"/>
      <c r="G33" s="47"/>
      <c r="H33" s="47"/>
      <c r="I33" s="47"/>
      <c r="J33" s="47"/>
      <c r="K33" s="48"/>
    </row>
    <row r="34" spans="1:12" x14ac:dyDescent="0.25">
      <c r="A34" s="49" t="s">
        <v>16</v>
      </c>
      <c r="B34" s="47"/>
      <c r="C34" s="47"/>
      <c r="D34" s="47"/>
      <c r="E34" s="47"/>
      <c r="F34" s="47"/>
      <c r="G34" s="47"/>
      <c r="H34" s="47"/>
      <c r="I34" s="47"/>
      <c r="J34" s="47"/>
      <c r="K34" s="48"/>
    </row>
    <row r="35" spans="1:12" x14ac:dyDescent="0.25">
      <c r="A35" s="49" t="s">
        <v>17</v>
      </c>
      <c r="B35" s="47"/>
      <c r="C35" s="47"/>
      <c r="D35" s="47"/>
      <c r="E35" s="47"/>
      <c r="F35" s="47"/>
      <c r="G35" s="47"/>
      <c r="H35" s="47"/>
      <c r="I35" s="47"/>
      <c r="J35" s="47"/>
      <c r="K35" s="48"/>
    </row>
    <row r="36" spans="1:12" x14ac:dyDescent="0.25">
      <c r="A36" s="49" t="s">
        <v>18</v>
      </c>
      <c r="B36" s="50">
        <f>B50+B120+B176</f>
        <v>115086118</v>
      </c>
      <c r="C36" s="50">
        <f t="shared" ref="C36:J36" si="12">C50+C120+C176</f>
        <v>42880118</v>
      </c>
      <c r="D36" s="50">
        <f t="shared" si="12"/>
        <v>43380118</v>
      </c>
      <c r="E36" s="50">
        <f t="shared" si="12"/>
        <v>53128000</v>
      </c>
      <c r="F36" s="50">
        <f t="shared" si="12"/>
        <v>53254000</v>
      </c>
      <c r="G36" s="50">
        <f t="shared" si="12"/>
        <v>0</v>
      </c>
      <c r="H36" s="50">
        <f t="shared" si="12"/>
        <v>0</v>
      </c>
      <c r="I36" s="50">
        <f t="shared" si="12"/>
        <v>0</v>
      </c>
      <c r="J36" s="50">
        <f t="shared" si="12"/>
        <v>0</v>
      </c>
      <c r="K36" s="48"/>
    </row>
    <row r="37" spans="1:12" ht="51" x14ac:dyDescent="0.25">
      <c r="A37" s="49" t="s">
        <v>19</v>
      </c>
      <c r="B37" s="50">
        <f>B51+B121+B177</f>
        <v>30091590</v>
      </c>
      <c r="C37" s="50">
        <f t="shared" ref="C37:J37" si="13">C51+C121+C177</f>
        <v>45809053</v>
      </c>
      <c r="D37" s="50">
        <f t="shared" si="13"/>
        <v>55954006</v>
      </c>
      <c r="E37" s="50">
        <f t="shared" si="13"/>
        <v>88474165</v>
      </c>
      <c r="F37" s="50">
        <f t="shared" si="13"/>
        <v>125363930</v>
      </c>
      <c r="G37" s="50">
        <f t="shared" si="13"/>
        <v>112478177</v>
      </c>
      <c r="H37" s="50">
        <f t="shared" si="13"/>
        <v>90952321</v>
      </c>
      <c r="I37" s="50">
        <f t="shared" si="13"/>
        <v>61759924</v>
      </c>
      <c r="J37" s="50">
        <f t="shared" si="13"/>
        <v>54402046</v>
      </c>
      <c r="K37" s="48"/>
    </row>
    <row r="38" spans="1:12" ht="18.75" x14ac:dyDescent="0.25">
      <c r="A38" s="104" t="s">
        <v>23</v>
      </c>
      <c r="B38" s="104"/>
      <c r="C38" s="104"/>
      <c r="D38" s="104"/>
      <c r="E38" s="104"/>
      <c r="F38" s="104"/>
      <c r="G38" s="104"/>
      <c r="H38" s="104"/>
      <c r="I38" s="104"/>
      <c r="J38" s="104"/>
      <c r="K38" s="104"/>
    </row>
    <row r="39" spans="1:12" x14ac:dyDescent="0.25">
      <c r="A39" s="51" t="s">
        <v>22</v>
      </c>
      <c r="B39" s="52">
        <f>B40+B41+B42+B43</f>
        <v>32418992</v>
      </c>
      <c r="C39" s="52">
        <f t="shared" ref="C39:J39" si="14">C40+C41+C42+C43</f>
        <v>48595680</v>
      </c>
      <c r="D39" s="52">
        <f t="shared" si="14"/>
        <v>57358167</v>
      </c>
      <c r="E39" s="52">
        <f t="shared" si="14"/>
        <v>1331000</v>
      </c>
      <c r="F39" s="52">
        <f t="shared" si="14"/>
        <v>14557750</v>
      </c>
      <c r="G39" s="52">
        <f t="shared" si="14"/>
        <v>16289836</v>
      </c>
      <c r="H39" s="52">
        <f t="shared" si="14"/>
        <v>18806972</v>
      </c>
      <c r="I39" s="52">
        <f t="shared" si="14"/>
        <v>23229598</v>
      </c>
      <c r="J39" s="52">
        <f t="shared" si="14"/>
        <v>19067330</v>
      </c>
      <c r="K39" s="53"/>
    </row>
    <row r="40" spans="1:12" ht="15.75" customHeight="1" x14ac:dyDescent="0.25">
      <c r="A40" s="54" t="s">
        <v>8</v>
      </c>
      <c r="B40" s="30">
        <f>B54+B68+B82+B96</f>
        <v>0</v>
      </c>
      <c r="C40" s="30">
        <f t="shared" ref="C40:J41" si="15">C54+C68+C82+C96</f>
        <v>0</v>
      </c>
      <c r="D40" s="30">
        <f t="shared" si="15"/>
        <v>0</v>
      </c>
      <c r="E40" s="30">
        <f t="shared" si="15"/>
        <v>0</v>
      </c>
      <c r="F40" s="30">
        <f t="shared" si="15"/>
        <v>0</v>
      </c>
      <c r="G40" s="30">
        <f t="shared" si="15"/>
        <v>0</v>
      </c>
      <c r="H40" s="30">
        <f t="shared" si="15"/>
        <v>0</v>
      </c>
      <c r="I40" s="30">
        <f t="shared" si="15"/>
        <v>0</v>
      </c>
      <c r="J40" s="30">
        <f t="shared" si="15"/>
        <v>0</v>
      </c>
      <c r="K40" s="53"/>
    </row>
    <row r="41" spans="1:12" x14ac:dyDescent="0.25">
      <c r="A41" s="54" t="s">
        <v>9</v>
      </c>
      <c r="B41" s="30">
        <f>B55+B69+B83+B97</f>
        <v>1722498</v>
      </c>
      <c r="C41" s="30">
        <f t="shared" si="15"/>
        <v>1983509</v>
      </c>
      <c r="D41" s="30">
        <f t="shared" si="15"/>
        <v>842289</v>
      </c>
      <c r="E41" s="30">
        <f t="shared" si="15"/>
        <v>0</v>
      </c>
      <c r="F41" s="30">
        <f t="shared" si="15"/>
        <v>1250000</v>
      </c>
      <c r="G41" s="30">
        <f t="shared" si="15"/>
        <v>2788336</v>
      </c>
      <c r="H41" s="30">
        <f t="shared" si="15"/>
        <v>3805472</v>
      </c>
      <c r="I41" s="30">
        <f t="shared" si="15"/>
        <v>5228098</v>
      </c>
      <c r="J41" s="30">
        <f t="shared" si="15"/>
        <v>4429580</v>
      </c>
      <c r="K41" s="53"/>
    </row>
    <row r="42" spans="1:12" ht="25.5" x14ac:dyDescent="0.25">
      <c r="A42" s="54" t="s">
        <v>10</v>
      </c>
      <c r="B42" s="30">
        <f t="shared" ref="B42:J42" si="16">(B72+B86+B99+B126+B142+B182+B197+B212+B226+B240+B254)</f>
        <v>2271570</v>
      </c>
      <c r="C42" s="30">
        <f t="shared" si="16"/>
        <v>2469784</v>
      </c>
      <c r="D42" s="30">
        <f t="shared" si="16"/>
        <v>2228538</v>
      </c>
      <c r="E42" s="30">
        <f t="shared" si="16"/>
        <v>0</v>
      </c>
      <c r="F42" s="30">
        <f t="shared" si="16"/>
        <v>3750000</v>
      </c>
      <c r="G42" s="30">
        <f t="shared" si="16"/>
        <v>1500750</v>
      </c>
      <c r="H42" s="30">
        <f t="shared" si="16"/>
        <v>1500750</v>
      </c>
      <c r="I42" s="30">
        <f t="shared" si="16"/>
        <v>1500750</v>
      </c>
      <c r="J42" s="30">
        <f t="shared" si="16"/>
        <v>1500750</v>
      </c>
      <c r="K42" s="53"/>
    </row>
    <row r="43" spans="1:12" ht="25.5" x14ac:dyDescent="0.25">
      <c r="A43" s="51" t="s">
        <v>11</v>
      </c>
      <c r="B43" s="52">
        <f>B45+B46</f>
        <v>28424924</v>
      </c>
      <c r="C43" s="52">
        <f t="shared" ref="C43:J43" si="17">C45+C46</f>
        <v>44142387</v>
      </c>
      <c r="D43" s="52">
        <f t="shared" si="17"/>
        <v>54287340</v>
      </c>
      <c r="E43" s="52">
        <f t="shared" si="17"/>
        <v>1331000</v>
      </c>
      <c r="F43" s="52">
        <f t="shared" si="17"/>
        <v>9557750</v>
      </c>
      <c r="G43" s="52">
        <f t="shared" si="17"/>
        <v>12000750</v>
      </c>
      <c r="H43" s="52">
        <f t="shared" si="17"/>
        <v>13500750</v>
      </c>
      <c r="I43" s="52">
        <f t="shared" si="17"/>
        <v>16500750</v>
      </c>
      <c r="J43" s="52">
        <f t="shared" si="17"/>
        <v>13137000</v>
      </c>
      <c r="K43" s="53"/>
    </row>
    <row r="44" spans="1:12" x14ac:dyDescent="0.25">
      <c r="A44" s="54" t="s">
        <v>12</v>
      </c>
      <c r="B44" s="52"/>
      <c r="C44" s="52"/>
      <c r="D44" s="52"/>
      <c r="E44" s="52"/>
      <c r="F44" s="52"/>
      <c r="G44" s="52"/>
      <c r="H44" s="52"/>
      <c r="I44" s="52"/>
      <c r="J44" s="52"/>
      <c r="K44" s="53"/>
    </row>
    <row r="45" spans="1:12" x14ac:dyDescent="0.25">
      <c r="A45" s="54" t="s">
        <v>13</v>
      </c>
      <c r="B45" s="30">
        <f>B59+B73+B87+B101</f>
        <v>0</v>
      </c>
      <c r="C45" s="30">
        <f t="shared" ref="C45:J46" si="18">C59+C73+C87+C101</f>
        <v>0</v>
      </c>
      <c r="D45" s="30">
        <f t="shared" si="18"/>
        <v>0</v>
      </c>
      <c r="E45" s="30">
        <f t="shared" si="18"/>
        <v>231000</v>
      </c>
      <c r="F45" s="30">
        <f t="shared" si="18"/>
        <v>357000</v>
      </c>
      <c r="G45" s="30">
        <f t="shared" si="18"/>
        <v>0</v>
      </c>
      <c r="H45" s="30">
        <f t="shared" si="18"/>
        <v>0</v>
      </c>
      <c r="I45" s="30">
        <f t="shared" si="18"/>
        <v>0</v>
      </c>
      <c r="J45" s="30">
        <f t="shared" si="18"/>
        <v>0</v>
      </c>
      <c r="K45" s="53"/>
    </row>
    <row r="46" spans="1:12" ht="51" x14ac:dyDescent="0.25">
      <c r="A46" s="54" t="s">
        <v>14</v>
      </c>
      <c r="B46" s="30">
        <f>B60+B74+B88+B102</f>
        <v>28424924</v>
      </c>
      <c r="C46" s="30">
        <f t="shared" si="18"/>
        <v>44142387</v>
      </c>
      <c r="D46" s="30">
        <f t="shared" si="18"/>
        <v>54287340</v>
      </c>
      <c r="E46" s="30">
        <f t="shared" si="18"/>
        <v>1100000</v>
      </c>
      <c r="F46" s="30">
        <f t="shared" si="18"/>
        <v>9200750</v>
      </c>
      <c r="G46" s="30">
        <f t="shared" si="18"/>
        <v>12000750</v>
      </c>
      <c r="H46" s="30">
        <f t="shared" si="18"/>
        <v>13500750</v>
      </c>
      <c r="I46" s="30">
        <f t="shared" si="18"/>
        <v>16500750</v>
      </c>
      <c r="J46" s="30">
        <f t="shared" si="18"/>
        <v>13137000</v>
      </c>
      <c r="K46" s="53"/>
      <c r="L46" s="55"/>
    </row>
    <row r="47" spans="1:12" x14ac:dyDescent="0.25">
      <c r="A47" s="51" t="s">
        <v>15</v>
      </c>
      <c r="B47" s="52"/>
      <c r="C47" s="52"/>
      <c r="D47" s="52"/>
      <c r="E47" s="52"/>
      <c r="F47" s="52"/>
      <c r="G47" s="52"/>
      <c r="H47" s="52"/>
      <c r="I47" s="52"/>
      <c r="J47" s="52"/>
      <c r="K47" s="53"/>
    </row>
    <row r="48" spans="1:12" x14ac:dyDescent="0.25">
      <c r="A48" s="54" t="s">
        <v>16</v>
      </c>
      <c r="B48" s="52"/>
      <c r="C48" s="52"/>
      <c r="D48" s="52"/>
      <c r="E48" s="52"/>
      <c r="F48" s="52"/>
      <c r="G48" s="52"/>
      <c r="H48" s="52"/>
      <c r="I48" s="52"/>
      <c r="J48" s="52"/>
      <c r="K48" s="53"/>
    </row>
    <row r="49" spans="1:44" x14ac:dyDescent="0.25">
      <c r="A49" s="54" t="s">
        <v>17</v>
      </c>
      <c r="B49" s="52"/>
      <c r="C49" s="52"/>
      <c r="D49" s="52"/>
      <c r="E49" s="52"/>
      <c r="F49" s="52"/>
      <c r="G49" s="52"/>
      <c r="H49" s="52"/>
      <c r="I49" s="52"/>
      <c r="J49" s="52"/>
      <c r="K49" s="53"/>
    </row>
    <row r="50" spans="1:44" x14ac:dyDescent="0.25">
      <c r="A50" s="54" t="s">
        <v>18</v>
      </c>
      <c r="B50" s="30">
        <f>B64+B78+B92+B106</f>
        <v>0</v>
      </c>
      <c r="C50" s="30">
        <f t="shared" ref="C50:J51" si="19">C64+C78+C92+C106</f>
        <v>0</v>
      </c>
      <c r="D50" s="30">
        <f t="shared" si="19"/>
        <v>0</v>
      </c>
      <c r="E50" s="30">
        <f t="shared" si="19"/>
        <v>231000</v>
      </c>
      <c r="F50" s="30">
        <f t="shared" si="19"/>
        <v>357000</v>
      </c>
      <c r="G50" s="30">
        <f t="shared" si="19"/>
        <v>0</v>
      </c>
      <c r="H50" s="30">
        <f t="shared" si="19"/>
        <v>0</v>
      </c>
      <c r="I50" s="30">
        <f t="shared" si="19"/>
        <v>0</v>
      </c>
      <c r="J50" s="30">
        <f t="shared" si="19"/>
        <v>0</v>
      </c>
      <c r="K50" s="53"/>
    </row>
    <row r="51" spans="1:44" ht="51" x14ac:dyDescent="0.25">
      <c r="A51" s="54" t="s">
        <v>19</v>
      </c>
      <c r="B51" s="30">
        <f>B65+B79+B93+B107</f>
        <v>28424924</v>
      </c>
      <c r="C51" s="30">
        <f t="shared" si="19"/>
        <v>44142387</v>
      </c>
      <c r="D51" s="30">
        <f t="shared" si="19"/>
        <v>54287340</v>
      </c>
      <c r="E51" s="30">
        <f t="shared" si="19"/>
        <v>1100000</v>
      </c>
      <c r="F51" s="30">
        <f t="shared" si="19"/>
        <v>9200750</v>
      </c>
      <c r="G51" s="30">
        <f t="shared" si="19"/>
        <v>12000750</v>
      </c>
      <c r="H51" s="30">
        <f t="shared" si="19"/>
        <v>13500750</v>
      </c>
      <c r="I51" s="30">
        <f t="shared" si="19"/>
        <v>16500750</v>
      </c>
      <c r="J51" s="30">
        <f t="shared" si="19"/>
        <v>13137000</v>
      </c>
      <c r="K51" s="53"/>
    </row>
    <row r="52" spans="1:44" x14ac:dyDescent="0.25">
      <c r="A52" s="103" t="s">
        <v>24</v>
      </c>
      <c r="B52" s="103"/>
      <c r="C52" s="103"/>
      <c r="D52" s="103"/>
      <c r="E52" s="103"/>
      <c r="F52" s="103"/>
      <c r="G52" s="103"/>
      <c r="H52" s="103"/>
      <c r="I52" s="103"/>
      <c r="J52" s="103"/>
      <c r="K52" s="103"/>
    </row>
    <row r="53" spans="1:44" ht="14.1" customHeight="1" x14ac:dyDescent="0.25">
      <c r="A53" s="6" t="s">
        <v>22</v>
      </c>
      <c r="B53" s="8">
        <f>B55+B57</f>
        <v>29370456</v>
      </c>
      <c r="C53" s="8">
        <f t="shared" ref="C53:D53" si="20">C55+C57</f>
        <v>44853397</v>
      </c>
      <c r="D53" s="8">
        <f t="shared" si="20"/>
        <v>54460245</v>
      </c>
      <c r="E53" s="8">
        <f t="shared" ref="E53" si="21">E54+E55+E57+E56+E58</f>
        <v>0</v>
      </c>
      <c r="F53" s="8">
        <f>F54+F55+F57+F56+F58</f>
        <v>6000000</v>
      </c>
      <c r="G53" s="8">
        <f t="shared" ref="G53:J53" si="22">SUM(G54:G57,G58)</f>
        <v>10500000</v>
      </c>
      <c r="H53" s="8">
        <f t="shared" si="22"/>
        <v>12000000</v>
      </c>
      <c r="I53" s="8">
        <f t="shared" si="22"/>
        <v>15000000</v>
      </c>
      <c r="J53" s="8">
        <f t="shared" si="22"/>
        <v>11636250</v>
      </c>
      <c r="K53" s="23"/>
    </row>
    <row r="54" spans="1:44" x14ac:dyDescent="0.25">
      <c r="A54" s="5" t="s">
        <v>8</v>
      </c>
      <c r="B54" s="4">
        <v>0</v>
      </c>
      <c r="C54" s="4">
        <v>0</v>
      </c>
      <c r="D54" s="3">
        <v>0</v>
      </c>
      <c r="E54" s="3">
        <v>0</v>
      </c>
      <c r="F54" s="3">
        <v>0</v>
      </c>
      <c r="G54" s="3">
        <v>0</v>
      </c>
      <c r="H54" s="4">
        <v>0</v>
      </c>
      <c r="I54" s="4">
        <v>0</v>
      </c>
      <c r="J54" s="4">
        <v>0</v>
      </c>
      <c r="K54" s="56"/>
    </row>
    <row r="55" spans="1:44" x14ac:dyDescent="0.25">
      <c r="A55" s="5" t="s">
        <v>25</v>
      </c>
      <c r="B55" s="4">
        <v>1256318</v>
      </c>
      <c r="C55" s="4">
        <v>1220010</v>
      </c>
      <c r="D55" s="3">
        <v>440659</v>
      </c>
      <c r="E55" s="3">
        <v>0</v>
      </c>
      <c r="F55" s="3">
        <v>0</v>
      </c>
      <c r="G55" s="3">
        <v>0</v>
      </c>
      <c r="H55" s="4">
        <v>0</v>
      </c>
      <c r="I55" s="4">
        <v>0</v>
      </c>
      <c r="J55" s="4">
        <v>0</v>
      </c>
      <c r="K55" s="56"/>
    </row>
    <row r="56" spans="1:44" ht="25.5" x14ac:dyDescent="0.25">
      <c r="A56" s="5" t="s">
        <v>10</v>
      </c>
      <c r="B56" s="4">
        <v>0</v>
      </c>
      <c r="C56" s="4">
        <v>0</v>
      </c>
      <c r="D56" s="3">
        <v>0</v>
      </c>
      <c r="E56" s="3">
        <v>0</v>
      </c>
      <c r="F56" s="3">
        <v>0</v>
      </c>
      <c r="G56" s="3">
        <v>0</v>
      </c>
      <c r="H56" s="4">
        <v>0</v>
      </c>
      <c r="I56" s="4">
        <v>0</v>
      </c>
      <c r="J56" s="4">
        <v>0</v>
      </c>
      <c r="K56" s="56"/>
    </row>
    <row r="57" spans="1:44" ht="25.5" x14ac:dyDescent="0.25">
      <c r="A57" s="6" t="s">
        <v>11</v>
      </c>
      <c r="B57" s="7">
        <f t="shared" ref="B57:J57" si="23">B59+B60</f>
        <v>28114138</v>
      </c>
      <c r="C57" s="7">
        <f t="shared" si="23"/>
        <v>43633387</v>
      </c>
      <c r="D57" s="7">
        <f t="shared" si="23"/>
        <v>54019586</v>
      </c>
      <c r="E57" s="8">
        <f t="shared" si="23"/>
        <v>0</v>
      </c>
      <c r="F57" s="8">
        <f t="shared" si="23"/>
        <v>6000000</v>
      </c>
      <c r="G57" s="8">
        <f t="shared" si="23"/>
        <v>10500000</v>
      </c>
      <c r="H57" s="7">
        <f t="shared" si="23"/>
        <v>12000000</v>
      </c>
      <c r="I57" s="7">
        <f t="shared" si="23"/>
        <v>15000000</v>
      </c>
      <c r="J57" s="7">
        <f t="shared" si="23"/>
        <v>11636250</v>
      </c>
      <c r="K57" s="56"/>
    </row>
    <row r="58" spans="1:44" x14ac:dyDescent="0.25">
      <c r="A58" s="5" t="s">
        <v>12</v>
      </c>
      <c r="B58" s="23"/>
      <c r="C58" s="23"/>
      <c r="D58" s="3"/>
      <c r="E58" s="8"/>
      <c r="F58" s="3"/>
      <c r="G58" s="3"/>
      <c r="H58" s="4"/>
      <c r="I58" s="4"/>
      <c r="J58" s="4"/>
      <c r="K58" s="56"/>
    </row>
    <row r="59" spans="1:44" ht="92.45" customHeight="1" x14ac:dyDescent="0.25">
      <c r="A59" s="5" t="s">
        <v>13</v>
      </c>
      <c r="B59" s="3">
        <v>0</v>
      </c>
      <c r="C59" s="3">
        <v>0</v>
      </c>
      <c r="D59" s="3">
        <v>0</v>
      </c>
      <c r="E59" s="3">
        <v>0</v>
      </c>
      <c r="F59" s="3">
        <v>0</v>
      </c>
      <c r="G59" s="3">
        <v>0</v>
      </c>
      <c r="H59" s="3">
        <v>0</v>
      </c>
      <c r="I59" s="3">
        <v>0</v>
      </c>
      <c r="J59" s="3">
        <v>0</v>
      </c>
      <c r="K59" s="56" t="s">
        <v>175</v>
      </c>
    </row>
    <row r="60" spans="1:44" ht="76.5" x14ac:dyDescent="0.25">
      <c r="A60" s="5" t="s">
        <v>14</v>
      </c>
      <c r="B60" s="4">
        <v>28114138</v>
      </c>
      <c r="C60" s="4">
        <v>43633387</v>
      </c>
      <c r="D60" s="3">
        <v>54019586</v>
      </c>
      <c r="E60" s="3">
        <v>0</v>
      </c>
      <c r="F60" s="3">
        <v>6000000</v>
      </c>
      <c r="G60" s="3">
        <v>10500000</v>
      </c>
      <c r="H60" s="4">
        <v>12000000</v>
      </c>
      <c r="I60" s="4">
        <v>15000000</v>
      </c>
      <c r="J60" s="4">
        <v>11636250</v>
      </c>
      <c r="K60" s="56" t="s">
        <v>174</v>
      </c>
    </row>
    <row r="61" spans="1:44" x14ac:dyDescent="0.25">
      <c r="A61" s="6" t="s">
        <v>15</v>
      </c>
      <c r="B61" s="23"/>
      <c r="C61" s="23"/>
      <c r="D61" s="3"/>
      <c r="E61" s="3"/>
      <c r="F61" s="23"/>
      <c r="G61" s="23"/>
      <c r="H61" s="23"/>
      <c r="I61" s="23"/>
      <c r="J61" s="23"/>
      <c r="K61" s="56"/>
    </row>
    <row r="62" spans="1:44" x14ac:dyDescent="0.25">
      <c r="A62" s="5" t="s">
        <v>16</v>
      </c>
      <c r="B62" s="4"/>
      <c r="C62" s="4"/>
      <c r="D62" s="3"/>
      <c r="E62" s="3"/>
      <c r="F62" s="3"/>
      <c r="G62" s="3"/>
      <c r="H62" s="4"/>
      <c r="I62" s="4"/>
      <c r="J62" s="4"/>
      <c r="K62" s="56"/>
    </row>
    <row r="63" spans="1:44" ht="15.75" thickBot="1" x14ac:dyDescent="0.3">
      <c r="A63" s="5" t="s">
        <v>17</v>
      </c>
      <c r="B63" s="4"/>
      <c r="C63" s="4"/>
      <c r="D63" s="3"/>
      <c r="E63" s="3"/>
      <c r="F63" s="3"/>
      <c r="G63" s="3"/>
      <c r="H63" s="4"/>
      <c r="I63" s="4"/>
      <c r="J63" s="4"/>
      <c r="K63" s="56"/>
    </row>
    <row r="64" spans="1:44" s="57" customFormat="1" ht="15.75" thickBot="1" x14ac:dyDescent="0.3">
      <c r="A64" s="5" t="s">
        <v>18</v>
      </c>
      <c r="B64" s="3">
        <v>0</v>
      </c>
      <c r="C64" s="3">
        <v>0</v>
      </c>
      <c r="D64" s="3">
        <v>0</v>
      </c>
      <c r="E64" s="3">
        <v>0</v>
      </c>
      <c r="F64" s="3">
        <v>0</v>
      </c>
      <c r="G64" s="3">
        <v>0</v>
      </c>
      <c r="H64" s="4">
        <v>0</v>
      </c>
      <c r="I64" s="4">
        <v>0</v>
      </c>
      <c r="J64" s="4">
        <v>0</v>
      </c>
      <c r="K64" s="56"/>
      <c r="L64" s="2"/>
      <c r="M64" s="2"/>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row>
    <row r="65" spans="1:11" ht="50.1" customHeight="1" x14ac:dyDescent="0.25">
      <c r="A65" s="5" t="s">
        <v>19</v>
      </c>
      <c r="B65" s="4">
        <v>28114138</v>
      </c>
      <c r="C65" s="4">
        <v>43633387</v>
      </c>
      <c r="D65" s="3">
        <v>54019586</v>
      </c>
      <c r="E65" s="3">
        <v>0</v>
      </c>
      <c r="F65" s="3">
        <v>6000000</v>
      </c>
      <c r="G65" s="3">
        <v>10500000</v>
      </c>
      <c r="H65" s="4">
        <v>12000000</v>
      </c>
      <c r="I65" s="4">
        <v>15000000</v>
      </c>
      <c r="J65" s="4">
        <v>11636250</v>
      </c>
      <c r="K65" s="56"/>
    </row>
    <row r="66" spans="1:11" x14ac:dyDescent="0.25">
      <c r="A66" s="107" t="s">
        <v>26</v>
      </c>
      <c r="B66" s="107"/>
      <c r="C66" s="107"/>
      <c r="D66" s="107"/>
      <c r="E66" s="107"/>
      <c r="F66" s="107"/>
      <c r="G66" s="107"/>
      <c r="H66" s="107"/>
      <c r="I66" s="107"/>
      <c r="J66" s="107"/>
      <c r="K66" s="107"/>
    </row>
    <row r="67" spans="1:11" x14ac:dyDescent="0.25">
      <c r="A67" s="6" t="s">
        <v>22</v>
      </c>
      <c r="B67" s="7">
        <f>SUM(B68:B71)</f>
        <v>0</v>
      </c>
      <c r="C67" s="7">
        <f t="shared" ref="C67:J67" si="24">SUM(C68:C71)</f>
        <v>0</v>
      </c>
      <c r="D67" s="8">
        <f t="shared" si="24"/>
        <v>0</v>
      </c>
      <c r="E67" s="8">
        <f t="shared" si="24"/>
        <v>0</v>
      </c>
      <c r="F67" s="8">
        <f t="shared" si="24"/>
        <v>0</v>
      </c>
      <c r="G67" s="7">
        <f t="shared" si="24"/>
        <v>288336</v>
      </c>
      <c r="H67" s="7">
        <f t="shared" si="24"/>
        <v>805472</v>
      </c>
      <c r="I67" s="7">
        <f t="shared" si="24"/>
        <v>1728098</v>
      </c>
      <c r="J67" s="7">
        <f t="shared" si="24"/>
        <v>2179580</v>
      </c>
      <c r="K67" s="58"/>
    </row>
    <row r="68" spans="1:11" x14ac:dyDescent="0.25">
      <c r="A68" s="5" t="s">
        <v>8</v>
      </c>
      <c r="B68" s="4">
        <v>0</v>
      </c>
      <c r="C68" s="4">
        <v>0</v>
      </c>
      <c r="D68" s="3">
        <v>0</v>
      </c>
      <c r="E68" s="3">
        <v>0</v>
      </c>
      <c r="F68" s="3">
        <v>0</v>
      </c>
      <c r="G68" s="4">
        <v>0</v>
      </c>
      <c r="H68" s="4">
        <v>0</v>
      </c>
      <c r="I68" s="4">
        <v>0</v>
      </c>
      <c r="J68" s="4">
        <v>0</v>
      </c>
      <c r="K68" s="23"/>
    </row>
    <row r="69" spans="1:11" x14ac:dyDescent="0.25">
      <c r="A69" s="5" t="s">
        <v>27</v>
      </c>
      <c r="B69" s="4">
        <v>0</v>
      </c>
      <c r="C69" s="4">
        <v>0</v>
      </c>
      <c r="D69" s="3">
        <v>0</v>
      </c>
      <c r="E69" s="3">
        <v>0</v>
      </c>
      <c r="F69" s="3"/>
      <c r="G69" s="4">
        <v>288336</v>
      </c>
      <c r="H69" s="4">
        <v>805472</v>
      </c>
      <c r="I69" s="4">
        <v>1728098</v>
      </c>
      <c r="J69" s="4">
        <v>2179580</v>
      </c>
      <c r="K69" s="23"/>
    </row>
    <row r="70" spans="1:11" ht="25.5" x14ac:dyDescent="0.25">
      <c r="A70" s="5" t="s">
        <v>10</v>
      </c>
      <c r="B70" s="4">
        <v>0</v>
      </c>
      <c r="C70" s="4">
        <v>0</v>
      </c>
      <c r="D70" s="3">
        <v>0</v>
      </c>
      <c r="E70" s="3">
        <v>0</v>
      </c>
      <c r="F70" s="3">
        <v>0</v>
      </c>
      <c r="G70" s="4">
        <v>0</v>
      </c>
      <c r="H70" s="4">
        <v>0</v>
      </c>
      <c r="I70" s="4">
        <v>0</v>
      </c>
      <c r="J70" s="4">
        <v>0</v>
      </c>
      <c r="K70" s="23"/>
    </row>
    <row r="71" spans="1:11" ht="25.5" x14ac:dyDescent="0.25">
      <c r="A71" s="6" t="s">
        <v>11</v>
      </c>
      <c r="B71" s="7">
        <f>SUM(B73:B74)</f>
        <v>0</v>
      </c>
      <c r="C71" s="7">
        <f t="shared" ref="C71:J71" si="25">SUM(C73:C74)</f>
        <v>0</v>
      </c>
      <c r="D71" s="8">
        <f t="shared" si="25"/>
        <v>0</v>
      </c>
      <c r="E71" s="8">
        <f t="shared" si="25"/>
        <v>0</v>
      </c>
      <c r="F71" s="8">
        <f t="shared" si="25"/>
        <v>0</v>
      </c>
      <c r="G71" s="7">
        <f t="shared" si="25"/>
        <v>0</v>
      </c>
      <c r="H71" s="7">
        <f t="shared" si="25"/>
        <v>0</v>
      </c>
      <c r="I71" s="7">
        <f t="shared" si="25"/>
        <v>0</v>
      </c>
      <c r="J71" s="7">
        <f t="shared" si="25"/>
        <v>0</v>
      </c>
      <c r="K71" s="23"/>
    </row>
    <row r="72" spans="1:11" x14ac:dyDescent="0.25">
      <c r="A72" s="5" t="s">
        <v>12</v>
      </c>
      <c r="B72" s="4"/>
      <c r="C72" s="4"/>
      <c r="D72" s="3"/>
      <c r="E72" s="3"/>
      <c r="F72" s="3"/>
      <c r="G72" s="4"/>
      <c r="H72" s="4"/>
      <c r="I72" s="4"/>
      <c r="J72" s="4"/>
      <c r="K72" s="23"/>
    </row>
    <row r="73" spans="1:11" x14ac:dyDescent="0.25">
      <c r="A73" s="5" t="s">
        <v>13</v>
      </c>
      <c r="B73" s="4">
        <v>0</v>
      </c>
      <c r="C73" s="4">
        <v>0</v>
      </c>
      <c r="D73" s="3">
        <v>0</v>
      </c>
      <c r="E73" s="3">
        <v>0</v>
      </c>
      <c r="F73" s="3">
        <v>0</v>
      </c>
      <c r="G73" s="4">
        <v>0</v>
      </c>
      <c r="H73" s="4">
        <v>0</v>
      </c>
      <c r="I73" s="4">
        <v>0</v>
      </c>
      <c r="J73" s="4">
        <v>0</v>
      </c>
      <c r="K73" s="23"/>
    </row>
    <row r="74" spans="1:11" ht="51" x14ac:dyDescent="0.25">
      <c r="A74" s="5" t="s">
        <v>14</v>
      </c>
      <c r="B74" s="4">
        <v>0</v>
      </c>
      <c r="C74" s="4">
        <v>0</v>
      </c>
      <c r="D74" s="3">
        <v>0</v>
      </c>
      <c r="E74" s="3">
        <v>0</v>
      </c>
      <c r="F74" s="3">
        <v>0</v>
      </c>
      <c r="G74" s="4">
        <v>0</v>
      </c>
      <c r="H74" s="4">
        <v>0</v>
      </c>
      <c r="I74" s="4">
        <v>0</v>
      </c>
      <c r="J74" s="4">
        <v>0</v>
      </c>
      <c r="K74" s="23"/>
    </row>
    <row r="75" spans="1:11" x14ac:dyDescent="0.25">
      <c r="A75" s="6" t="s">
        <v>15</v>
      </c>
      <c r="B75" s="4"/>
      <c r="C75" s="4"/>
      <c r="D75" s="3"/>
      <c r="E75" s="3"/>
      <c r="F75" s="3"/>
      <c r="G75" s="4"/>
      <c r="H75" s="4"/>
      <c r="I75" s="4"/>
      <c r="J75" s="4"/>
      <c r="K75" s="23"/>
    </row>
    <row r="76" spans="1:11" x14ac:dyDescent="0.25">
      <c r="A76" s="5" t="s">
        <v>16</v>
      </c>
      <c r="B76" s="4"/>
      <c r="C76" s="4"/>
      <c r="D76" s="3"/>
      <c r="E76" s="3"/>
      <c r="F76" s="3"/>
      <c r="G76" s="4"/>
      <c r="H76" s="4"/>
      <c r="I76" s="4"/>
      <c r="J76" s="4"/>
      <c r="K76" s="23"/>
    </row>
    <row r="77" spans="1:11" x14ac:dyDescent="0.25">
      <c r="A77" s="5" t="s">
        <v>17</v>
      </c>
      <c r="B77" s="4"/>
      <c r="C77" s="4"/>
      <c r="D77" s="3"/>
      <c r="E77" s="3"/>
      <c r="F77" s="3"/>
      <c r="G77" s="4"/>
      <c r="H77" s="4"/>
      <c r="I77" s="4"/>
      <c r="J77" s="4"/>
      <c r="K77" s="23"/>
    </row>
    <row r="78" spans="1:11" x14ac:dyDescent="0.25">
      <c r="A78" s="5" t="s">
        <v>18</v>
      </c>
      <c r="B78" s="4">
        <v>0</v>
      </c>
      <c r="C78" s="4">
        <v>0</v>
      </c>
      <c r="D78" s="3">
        <v>0</v>
      </c>
      <c r="E78" s="3">
        <v>0</v>
      </c>
      <c r="F78" s="3">
        <v>0</v>
      </c>
      <c r="G78" s="4">
        <v>0</v>
      </c>
      <c r="H78" s="4">
        <v>0</v>
      </c>
      <c r="I78" s="4">
        <v>0</v>
      </c>
      <c r="J78" s="4">
        <v>0</v>
      </c>
      <c r="K78" s="23"/>
    </row>
    <row r="79" spans="1:11" ht="51" x14ac:dyDescent="0.25">
      <c r="A79" s="5" t="s">
        <v>19</v>
      </c>
      <c r="B79" s="4">
        <v>0</v>
      </c>
      <c r="C79" s="4">
        <v>0</v>
      </c>
      <c r="D79" s="3">
        <v>0</v>
      </c>
      <c r="E79" s="3">
        <v>0</v>
      </c>
      <c r="F79" s="3">
        <v>0</v>
      </c>
      <c r="G79" s="4">
        <v>0</v>
      </c>
      <c r="H79" s="4">
        <v>0</v>
      </c>
      <c r="I79" s="4">
        <v>0</v>
      </c>
      <c r="J79" s="4">
        <v>0</v>
      </c>
      <c r="K79" s="23"/>
    </row>
    <row r="80" spans="1:11" x14ac:dyDescent="0.25">
      <c r="A80" s="103" t="s">
        <v>28</v>
      </c>
      <c r="B80" s="103"/>
      <c r="C80" s="103"/>
      <c r="D80" s="103"/>
      <c r="E80" s="103"/>
      <c r="F80" s="103"/>
      <c r="G80" s="103"/>
      <c r="H80" s="103"/>
      <c r="I80" s="103"/>
      <c r="J80" s="103"/>
      <c r="K80" s="103"/>
    </row>
    <row r="81" spans="1:11" ht="14.1" customHeight="1" x14ac:dyDescent="0.25">
      <c r="A81" s="6" t="s">
        <v>22</v>
      </c>
      <c r="B81" s="7">
        <f>SUM(B82:B85)</f>
        <v>0</v>
      </c>
      <c r="C81" s="7">
        <f t="shared" ref="C81:J81" si="26">SUM(C82:C85)</f>
        <v>0</v>
      </c>
      <c r="D81" s="8">
        <f t="shared" si="26"/>
        <v>0</v>
      </c>
      <c r="E81" s="8">
        <f t="shared" si="26"/>
        <v>1331000</v>
      </c>
      <c r="F81" s="8">
        <f t="shared" si="26"/>
        <v>2057000</v>
      </c>
      <c r="G81" s="7">
        <f t="shared" si="26"/>
        <v>0</v>
      </c>
      <c r="H81" s="7">
        <f t="shared" si="26"/>
        <v>0</v>
      </c>
      <c r="I81" s="7">
        <f t="shared" si="26"/>
        <v>0</v>
      </c>
      <c r="J81" s="7">
        <f t="shared" si="26"/>
        <v>0</v>
      </c>
      <c r="K81" s="102" t="s">
        <v>191</v>
      </c>
    </row>
    <row r="82" spans="1:11" x14ac:dyDescent="0.25">
      <c r="A82" s="5" t="s">
        <v>8</v>
      </c>
      <c r="B82" s="4">
        <v>0</v>
      </c>
      <c r="C82" s="4">
        <v>0</v>
      </c>
      <c r="D82" s="3">
        <v>0</v>
      </c>
      <c r="E82" s="3">
        <v>0</v>
      </c>
      <c r="F82" s="3">
        <v>0</v>
      </c>
      <c r="G82" s="4">
        <v>0</v>
      </c>
      <c r="H82" s="4">
        <v>0</v>
      </c>
      <c r="I82" s="4">
        <v>0</v>
      </c>
      <c r="J82" s="4">
        <v>0</v>
      </c>
      <c r="K82" s="102"/>
    </row>
    <row r="83" spans="1:11" x14ac:dyDescent="0.25">
      <c r="A83" s="5" t="s">
        <v>9</v>
      </c>
      <c r="B83" s="4">
        <v>0</v>
      </c>
      <c r="C83" s="4">
        <v>0</v>
      </c>
      <c r="D83" s="3">
        <v>0</v>
      </c>
      <c r="E83" s="3">
        <v>0</v>
      </c>
      <c r="F83" s="3">
        <v>0</v>
      </c>
      <c r="G83" s="4">
        <v>0</v>
      </c>
      <c r="H83" s="4">
        <v>0</v>
      </c>
      <c r="I83" s="4">
        <v>0</v>
      </c>
      <c r="J83" s="4">
        <v>0</v>
      </c>
      <c r="K83" s="102"/>
    </row>
    <row r="84" spans="1:11" ht="25.5" x14ac:dyDescent="0.25">
      <c r="A84" s="5" t="s">
        <v>10</v>
      </c>
      <c r="B84" s="4">
        <v>0</v>
      </c>
      <c r="C84" s="4">
        <v>0</v>
      </c>
      <c r="D84" s="3">
        <v>0</v>
      </c>
      <c r="E84" s="3">
        <v>0</v>
      </c>
      <c r="F84" s="3">
        <v>0</v>
      </c>
      <c r="G84" s="4">
        <v>0</v>
      </c>
      <c r="H84" s="4">
        <v>0</v>
      </c>
      <c r="I84" s="4">
        <v>0</v>
      </c>
      <c r="J84" s="4">
        <v>0</v>
      </c>
      <c r="K84" s="102"/>
    </row>
    <row r="85" spans="1:11" ht="25.5" x14ac:dyDescent="0.25">
      <c r="A85" s="6" t="s">
        <v>11</v>
      </c>
      <c r="B85" s="7">
        <f>SUM(B87:B88)</f>
        <v>0</v>
      </c>
      <c r="C85" s="7">
        <f t="shared" ref="C85:J85" si="27">SUM(C87:C88)</f>
        <v>0</v>
      </c>
      <c r="D85" s="8">
        <f t="shared" si="27"/>
        <v>0</v>
      </c>
      <c r="E85" s="8">
        <f t="shared" si="27"/>
        <v>1331000</v>
      </c>
      <c r="F85" s="8">
        <f t="shared" si="27"/>
        <v>2057000</v>
      </c>
      <c r="G85" s="7">
        <f t="shared" si="27"/>
        <v>0</v>
      </c>
      <c r="H85" s="7">
        <f t="shared" si="27"/>
        <v>0</v>
      </c>
      <c r="I85" s="7">
        <f t="shared" si="27"/>
        <v>0</v>
      </c>
      <c r="J85" s="7">
        <f t="shared" si="27"/>
        <v>0</v>
      </c>
      <c r="K85" s="102"/>
    </row>
    <row r="86" spans="1:11" x14ac:dyDescent="0.25">
      <c r="A86" s="5" t="s">
        <v>12</v>
      </c>
      <c r="B86" s="4"/>
      <c r="C86" s="4"/>
      <c r="D86" s="3"/>
      <c r="E86" s="3"/>
      <c r="F86" s="3"/>
      <c r="G86" s="4"/>
      <c r="H86" s="4"/>
      <c r="I86" s="4"/>
      <c r="J86" s="4"/>
      <c r="K86" s="102"/>
    </row>
    <row r="87" spans="1:11" x14ac:dyDescent="0.25">
      <c r="A87" s="5" t="s">
        <v>13</v>
      </c>
      <c r="B87" s="4">
        <v>0</v>
      </c>
      <c r="C87" s="4">
        <v>0</v>
      </c>
      <c r="D87" s="3">
        <v>0</v>
      </c>
      <c r="E87" s="3">
        <f t="shared" ref="E87:F87" si="28">E88*0.21</f>
        <v>231000</v>
      </c>
      <c r="F87" s="3">
        <f t="shared" si="28"/>
        <v>357000</v>
      </c>
      <c r="G87" s="4">
        <v>0</v>
      </c>
      <c r="H87" s="4">
        <v>0</v>
      </c>
      <c r="I87" s="4">
        <v>0</v>
      </c>
      <c r="J87" s="4">
        <v>0</v>
      </c>
      <c r="K87" s="102"/>
    </row>
    <row r="88" spans="1:11" ht="51" x14ac:dyDescent="0.25">
      <c r="A88" s="5" t="s">
        <v>14</v>
      </c>
      <c r="B88" s="4">
        <v>0</v>
      </c>
      <c r="C88" s="4">
        <v>0</v>
      </c>
      <c r="D88" s="3">
        <v>0</v>
      </c>
      <c r="E88" s="3">
        <f>1000000+300000-50000-150000</f>
        <v>1100000</v>
      </c>
      <c r="F88" s="3">
        <v>1700000</v>
      </c>
      <c r="G88" s="4">
        <v>0</v>
      </c>
      <c r="H88" s="4">
        <v>0</v>
      </c>
      <c r="I88" s="4">
        <v>0</v>
      </c>
      <c r="J88" s="4">
        <v>0</v>
      </c>
      <c r="K88" s="102"/>
    </row>
    <row r="89" spans="1:11" x14ac:dyDescent="0.25">
      <c r="A89" s="6" t="s">
        <v>15</v>
      </c>
      <c r="B89" s="4"/>
      <c r="C89" s="4"/>
      <c r="D89" s="3"/>
      <c r="E89" s="23"/>
      <c r="F89" s="23"/>
      <c r="G89" s="4"/>
      <c r="H89" s="4"/>
      <c r="I89" s="4"/>
      <c r="J89" s="4"/>
      <c r="K89" s="102"/>
    </row>
    <row r="90" spans="1:11" x14ac:dyDescent="0.25">
      <c r="A90" s="5" t="s">
        <v>16</v>
      </c>
      <c r="B90" s="4"/>
      <c r="C90" s="4"/>
      <c r="D90" s="3"/>
      <c r="E90" s="3"/>
      <c r="F90" s="3"/>
      <c r="G90" s="4"/>
      <c r="H90" s="4"/>
      <c r="I90" s="4"/>
      <c r="J90" s="4"/>
      <c r="K90" s="102"/>
    </row>
    <row r="91" spans="1:11" x14ac:dyDescent="0.25">
      <c r="A91" s="5" t="s">
        <v>17</v>
      </c>
      <c r="B91" s="4"/>
      <c r="C91" s="4"/>
      <c r="D91" s="3"/>
      <c r="E91" s="3"/>
      <c r="F91" s="3"/>
      <c r="G91" s="4"/>
      <c r="H91" s="4"/>
      <c r="I91" s="4"/>
      <c r="J91" s="4"/>
      <c r="K91" s="102"/>
    </row>
    <row r="92" spans="1:11" x14ac:dyDescent="0.25">
      <c r="A92" s="5" t="s">
        <v>18</v>
      </c>
      <c r="B92" s="4">
        <v>0</v>
      </c>
      <c r="C92" s="4">
        <v>0</v>
      </c>
      <c r="D92" s="3">
        <v>0</v>
      </c>
      <c r="E92" s="3">
        <f t="shared" ref="E92:F92" si="29">E93*0.21</f>
        <v>231000</v>
      </c>
      <c r="F92" s="3">
        <f t="shared" si="29"/>
        <v>357000</v>
      </c>
      <c r="G92" s="4">
        <v>0</v>
      </c>
      <c r="H92" s="4">
        <v>0</v>
      </c>
      <c r="I92" s="4">
        <v>0</v>
      </c>
      <c r="J92" s="4">
        <v>0</v>
      </c>
      <c r="K92" s="102"/>
    </row>
    <row r="93" spans="1:11" ht="72" customHeight="1" x14ac:dyDescent="0.25">
      <c r="A93" s="5" t="s">
        <v>19</v>
      </c>
      <c r="B93" s="4">
        <v>0</v>
      </c>
      <c r="C93" s="4">
        <v>0</v>
      </c>
      <c r="D93" s="3">
        <v>0</v>
      </c>
      <c r="E93" s="3">
        <f>1000000+300000-50000-150000</f>
        <v>1100000</v>
      </c>
      <c r="F93" s="3">
        <v>1700000</v>
      </c>
      <c r="G93" s="4">
        <v>0</v>
      </c>
      <c r="H93" s="4">
        <v>0</v>
      </c>
      <c r="I93" s="4">
        <v>0</v>
      </c>
      <c r="J93" s="4">
        <v>0</v>
      </c>
      <c r="K93" s="102"/>
    </row>
    <row r="94" spans="1:11" ht="15.75" customHeight="1" x14ac:dyDescent="0.25">
      <c r="A94" s="103" t="s">
        <v>29</v>
      </c>
      <c r="B94" s="103"/>
      <c r="C94" s="103"/>
      <c r="D94" s="103"/>
      <c r="E94" s="103"/>
      <c r="F94" s="103"/>
      <c r="G94" s="103"/>
      <c r="H94" s="103"/>
      <c r="I94" s="103"/>
      <c r="J94" s="103"/>
      <c r="K94" s="103"/>
    </row>
    <row r="95" spans="1:11" x14ac:dyDescent="0.25">
      <c r="A95" s="6" t="s">
        <v>22</v>
      </c>
      <c r="B95" s="59">
        <f>SUM(B96:B99)</f>
        <v>776966</v>
      </c>
      <c r="C95" s="59">
        <f t="shared" ref="C95:J95" si="30">SUM(C96:C99)</f>
        <v>1272499</v>
      </c>
      <c r="D95" s="8">
        <f t="shared" si="30"/>
        <v>669384</v>
      </c>
      <c r="E95" s="60">
        <f t="shared" si="30"/>
        <v>0</v>
      </c>
      <c r="F95" s="60">
        <f t="shared" si="30"/>
        <v>5000000</v>
      </c>
      <c r="G95" s="59">
        <f t="shared" si="30"/>
        <v>4000750</v>
      </c>
      <c r="H95" s="59">
        <f t="shared" si="30"/>
        <v>4500750</v>
      </c>
      <c r="I95" s="59">
        <f t="shared" si="30"/>
        <v>5000750</v>
      </c>
      <c r="J95" s="59">
        <f t="shared" si="30"/>
        <v>3750750</v>
      </c>
      <c r="K95" s="9"/>
    </row>
    <row r="96" spans="1:11" x14ac:dyDescent="0.25">
      <c r="A96" s="5" t="s">
        <v>8</v>
      </c>
      <c r="B96" s="10">
        <v>0</v>
      </c>
      <c r="C96" s="10">
        <v>0</v>
      </c>
      <c r="D96" s="3">
        <v>0</v>
      </c>
      <c r="E96" s="12">
        <v>0</v>
      </c>
      <c r="F96" s="12">
        <v>0</v>
      </c>
      <c r="G96" s="10">
        <v>0</v>
      </c>
      <c r="H96" s="10">
        <v>0</v>
      </c>
      <c r="I96" s="10">
        <v>0</v>
      </c>
      <c r="J96" s="10">
        <v>0</v>
      </c>
      <c r="K96" s="9"/>
    </row>
    <row r="97" spans="1:11" x14ac:dyDescent="0.25">
      <c r="A97" s="5" t="s">
        <v>25</v>
      </c>
      <c r="B97" s="10">
        <v>466180</v>
      </c>
      <c r="C97" s="10">
        <v>763499</v>
      </c>
      <c r="D97" s="11">
        <v>401630</v>
      </c>
      <c r="E97" s="3">
        <v>0</v>
      </c>
      <c r="F97" s="12">
        <v>1250000</v>
      </c>
      <c r="G97" s="10">
        <v>2500000</v>
      </c>
      <c r="H97" s="10">
        <v>3000000</v>
      </c>
      <c r="I97" s="10">
        <v>3500000</v>
      </c>
      <c r="J97" s="10">
        <v>2250000</v>
      </c>
      <c r="K97" s="9"/>
    </row>
    <row r="98" spans="1:11" ht="25.5" x14ac:dyDescent="0.25">
      <c r="A98" s="5" t="s">
        <v>10</v>
      </c>
      <c r="B98" s="4">
        <v>0</v>
      </c>
      <c r="C98" s="4">
        <v>0</v>
      </c>
      <c r="D98" s="3">
        <v>0</v>
      </c>
      <c r="E98" s="3">
        <v>0</v>
      </c>
      <c r="F98" s="12">
        <v>0</v>
      </c>
      <c r="G98" s="10">
        <v>0</v>
      </c>
      <c r="H98" s="10">
        <v>0</v>
      </c>
      <c r="I98" s="10">
        <v>0</v>
      </c>
      <c r="J98" s="10">
        <v>0</v>
      </c>
      <c r="K98" s="9"/>
    </row>
    <row r="99" spans="1:11" ht="25.5" x14ac:dyDescent="0.25">
      <c r="A99" s="6" t="s">
        <v>11</v>
      </c>
      <c r="B99" s="7">
        <f>SUM(B101:B102)</f>
        <v>310786</v>
      </c>
      <c r="C99" s="7">
        <f t="shared" ref="C99:J99" si="31">SUM(C101:C102)</f>
        <v>509000</v>
      </c>
      <c r="D99" s="8">
        <v>267754</v>
      </c>
      <c r="E99" s="8">
        <f t="shared" si="31"/>
        <v>0</v>
      </c>
      <c r="F99" s="60">
        <v>3750000</v>
      </c>
      <c r="G99" s="59">
        <f t="shared" si="31"/>
        <v>1500750</v>
      </c>
      <c r="H99" s="59">
        <f t="shared" si="31"/>
        <v>1500750</v>
      </c>
      <c r="I99" s="59">
        <f t="shared" si="31"/>
        <v>1500750</v>
      </c>
      <c r="J99" s="59">
        <f t="shared" si="31"/>
        <v>1500750</v>
      </c>
      <c r="K99" s="9"/>
    </row>
    <row r="100" spans="1:11" x14ac:dyDescent="0.25">
      <c r="A100" s="5" t="s">
        <v>12</v>
      </c>
      <c r="B100" s="4"/>
      <c r="C100" s="4"/>
      <c r="D100" s="3"/>
      <c r="E100" s="3"/>
      <c r="F100" s="12"/>
      <c r="G100" s="10"/>
      <c r="H100" s="10"/>
      <c r="I100" s="10"/>
      <c r="J100" s="10"/>
      <c r="K100" s="9"/>
    </row>
    <row r="101" spans="1:11" x14ac:dyDescent="0.25">
      <c r="A101" s="5" t="s">
        <v>13</v>
      </c>
      <c r="B101" s="4">
        <v>0</v>
      </c>
      <c r="C101" s="4">
        <v>0</v>
      </c>
      <c r="D101" s="3">
        <v>0</v>
      </c>
      <c r="E101" s="3">
        <v>0</v>
      </c>
      <c r="F101" s="12">
        <v>0</v>
      </c>
      <c r="G101" s="10">
        <v>0</v>
      </c>
      <c r="H101" s="10">
        <v>0</v>
      </c>
      <c r="I101" s="10">
        <v>0</v>
      </c>
      <c r="J101" s="10">
        <v>0</v>
      </c>
      <c r="K101" s="9"/>
    </row>
    <row r="102" spans="1:11" ht="51" x14ac:dyDescent="0.25">
      <c r="A102" s="5" t="s">
        <v>14</v>
      </c>
      <c r="B102" s="4">
        <v>310786</v>
      </c>
      <c r="C102" s="4">
        <v>509000</v>
      </c>
      <c r="D102" s="3">
        <v>267754</v>
      </c>
      <c r="E102" s="3">
        <v>0</v>
      </c>
      <c r="F102" s="3">
        <v>1500750</v>
      </c>
      <c r="G102" s="3">
        <v>1500750</v>
      </c>
      <c r="H102" s="3">
        <v>1500750</v>
      </c>
      <c r="I102" s="3">
        <v>1500750</v>
      </c>
      <c r="J102" s="3">
        <v>1500750</v>
      </c>
      <c r="K102" s="9" t="s">
        <v>177</v>
      </c>
    </row>
    <row r="103" spans="1:11" x14ac:dyDescent="0.25">
      <c r="A103" s="6" t="s">
        <v>15</v>
      </c>
      <c r="B103" s="4"/>
      <c r="C103" s="4"/>
      <c r="D103" s="3"/>
      <c r="E103" s="3"/>
      <c r="F103" s="3"/>
      <c r="G103" s="4"/>
      <c r="H103" s="4"/>
      <c r="I103" s="4"/>
      <c r="J103" s="4"/>
      <c r="K103" s="9"/>
    </row>
    <row r="104" spans="1:11" x14ac:dyDescent="0.25">
      <c r="A104" s="5" t="s">
        <v>16</v>
      </c>
      <c r="B104" s="4"/>
      <c r="C104" s="4"/>
      <c r="D104" s="3"/>
      <c r="E104" s="3"/>
      <c r="F104" s="3"/>
      <c r="G104" s="4"/>
      <c r="H104" s="4"/>
      <c r="I104" s="4"/>
      <c r="J104" s="4"/>
      <c r="K104" s="9"/>
    </row>
    <row r="105" spans="1:11" x14ac:dyDescent="0.25">
      <c r="A105" s="5" t="s">
        <v>17</v>
      </c>
      <c r="B105" s="4"/>
      <c r="C105" s="4"/>
      <c r="D105" s="3"/>
      <c r="E105" s="3"/>
      <c r="F105" s="3"/>
      <c r="G105" s="4"/>
      <c r="H105" s="4"/>
      <c r="I105" s="4"/>
      <c r="J105" s="4"/>
      <c r="K105" s="9"/>
    </row>
    <row r="106" spans="1:11" x14ac:dyDescent="0.25">
      <c r="A106" s="5" t="s">
        <v>18</v>
      </c>
      <c r="B106" s="4">
        <v>0</v>
      </c>
      <c r="C106" s="4">
        <v>0</v>
      </c>
      <c r="D106" s="3">
        <v>0</v>
      </c>
      <c r="E106" s="3">
        <v>0</v>
      </c>
      <c r="F106" s="3">
        <v>0</v>
      </c>
      <c r="G106" s="4">
        <v>0</v>
      </c>
      <c r="H106" s="4">
        <v>0</v>
      </c>
      <c r="I106" s="4">
        <v>0</v>
      </c>
      <c r="J106" s="4">
        <v>0</v>
      </c>
      <c r="K106" s="9"/>
    </row>
    <row r="107" spans="1:11" ht="51" x14ac:dyDescent="0.25">
      <c r="A107" s="5" t="s">
        <v>19</v>
      </c>
      <c r="B107" s="10">
        <v>310786</v>
      </c>
      <c r="C107" s="10">
        <v>509000</v>
      </c>
      <c r="D107" s="12">
        <v>267754</v>
      </c>
      <c r="E107" s="12">
        <v>0</v>
      </c>
      <c r="F107" s="3">
        <v>1500750</v>
      </c>
      <c r="G107" s="3">
        <v>1500750</v>
      </c>
      <c r="H107" s="3">
        <v>1500750</v>
      </c>
      <c r="I107" s="3">
        <v>1500750</v>
      </c>
      <c r="J107" s="3">
        <v>1500750</v>
      </c>
      <c r="K107" s="9"/>
    </row>
    <row r="108" spans="1:11" ht="18.75" x14ac:dyDescent="0.25">
      <c r="A108" s="104" t="s">
        <v>30</v>
      </c>
      <c r="B108" s="104"/>
      <c r="C108" s="104"/>
      <c r="D108" s="104"/>
      <c r="E108" s="104"/>
      <c r="F108" s="104"/>
      <c r="G108" s="104"/>
      <c r="H108" s="104"/>
      <c r="I108" s="104"/>
      <c r="J108" s="104"/>
      <c r="K108" s="104"/>
    </row>
    <row r="109" spans="1:11" x14ac:dyDescent="0.25">
      <c r="A109" s="51" t="s">
        <v>22</v>
      </c>
      <c r="B109" s="52">
        <f>B110+B111+B112+B113</f>
        <v>114706000</v>
      </c>
      <c r="C109" s="52">
        <f t="shared" ref="C109:J109" si="32">C110+C111+C112+C113</f>
        <v>42500000</v>
      </c>
      <c r="D109" s="52">
        <f t="shared" si="32"/>
        <v>43000000</v>
      </c>
      <c r="E109" s="52">
        <f t="shared" si="32"/>
        <v>124756478</v>
      </c>
      <c r="F109" s="52">
        <f t="shared" si="32"/>
        <v>139756478</v>
      </c>
      <c r="G109" s="52">
        <f t="shared" si="32"/>
        <v>55709478</v>
      </c>
      <c r="H109" s="52">
        <f t="shared" si="32"/>
        <v>40709478</v>
      </c>
      <c r="I109" s="52">
        <f t="shared" si="32"/>
        <v>28651496</v>
      </c>
      <c r="J109" s="52">
        <f t="shared" si="32"/>
        <v>28651496</v>
      </c>
      <c r="K109" s="53"/>
    </row>
    <row r="110" spans="1:11" ht="15.75" customHeight="1" x14ac:dyDescent="0.25">
      <c r="A110" s="54" t="s">
        <v>8</v>
      </c>
      <c r="B110" s="30">
        <f t="shared" ref="B110:J112" si="33">B124+B138+B152</f>
        <v>0</v>
      </c>
      <c r="C110" s="30">
        <f t="shared" si="33"/>
        <v>0</v>
      </c>
      <c r="D110" s="30">
        <f t="shared" si="33"/>
        <v>0</v>
      </c>
      <c r="E110" s="30">
        <f t="shared" si="33"/>
        <v>0</v>
      </c>
      <c r="F110" s="30">
        <f t="shared" si="33"/>
        <v>0</v>
      </c>
      <c r="G110" s="30">
        <f t="shared" si="33"/>
        <v>0</v>
      </c>
      <c r="H110" s="30">
        <f t="shared" si="33"/>
        <v>0</v>
      </c>
      <c r="I110" s="30">
        <f t="shared" si="33"/>
        <v>0</v>
      </c>
      <c r="J110" s="30">
        <f t="shared" si="33"/>
        <v>0</v>
      </c>
      <c r="K110" s="53"/>
    </row>
    <row r="111" spans="1:11" x14ac:dyDescent="0.25">
      <c r="A111" s="54" t="s">
        <v>9</v>
      </c>
      <c r="B111" s="30">
        <f t="shared" si="33"/>
        <v>0</v>
      </c>
      <c r="C111" s="30">
        <f t="shared" si="33"/>
        <v>0</v>
      </c>
      <c r="D111" s="30">
        <f t="shared" si="33"/>
        <v>0</v>
      </c>
      <c r="E111" s="30">
        <f t="shared" si="33"/>
        <v>0</v>
      </c>
      <c r="F111" s="30">
        <f t="shared" si="33"/>
        <v>0</v>
      </c>
      <c r="G111" s="30">
        <f t="shared" si="33"/>
        <v>0</v>
      </c>
      <c r="H111" s="30">
        <f t="shared" si="33"/>
        <v>0</v>
      </c>
      <c r="I111" s="30">
        <f t="shared" si="33"/>
        <v>0</v>
      </c>
      <c r="J111" s="30">
        <f t="shared" si="33"/>
        <v>0</v>
      </c>
      <c r="K111" s="53"/>
    </row>
    <row r="112" spans="1:11" ht="25.5" x14ac:dyDescent="0.25">
      <c r="A112" s="54" t="s">
        <v>10</v>
      </c>
      <c r="B112" s="30">
        <f t="shared" si="33"/>
        <v>0</v>
      </c>
      <c r="C112" s="30">
        <f t="shared" si="33"/>
        <v>0</v>
      </c>
      <c r="D112" s="30">
        <f t="shared" si="33"/>
        <v>0</v>
      </c>
      <c r="E112" s="30">
        <f t="shared" si="33"/>
        <v>0</v>
      </c>
      <c r="F112" s="30">
        <f t="shared" si="33"/>
        <v>0</v>
      </c>
      <c r="G112" s="30">
        <f t="shared" si="33"/>
        <v>0</v>
      </c>
      <c r="H112" s="30">
        <f t="shared" si="33"/>
        <v>0</v>
      </c>
      <c r="I112" s="30">
        <f t="shared" si="33"/>
        <v>0</v>
      </c>
      <c r="J112" s="30">
        <f t="shared" si="33"/>
        <v>0</v>
      </c>
      <c r="K112" s="53"/>
    </row>
    <row r="113" spans="1:11" ht="25.5" x14ac:dyDescent="0.25">
      <c r="A113" s="51" t="s">
        <v>11</v>
      </c>
      <c r="B113" s="52">
        <f>B115+B116</f>
        <v>114706000</v>
      </c>
      <c r="C113" s="52">
        <f t="shared" ref="C113:J113" si="34">C115+C116</f>
        <v>42500000</v>
      </c>
      <c r="D113" s="52">
        <f t="shared" si="34"/>
        <v>43000000</v>
      </c>
      <c r="E113" s="52">
        <f t="shared" si="34"/>
        <v>124756478</v>
      </c>
      <c r="F113" s="52">
        <f t="shared" si="34"/>
        <v>139756478</v>
      </c>
      <c r="G113" s="52">
        <f t="shared" si="34"/>
        <v>55709478</v>
      </c>
      <c r="H113" s="52">
        <f t="shared" si="34"/>
        <v>40709478</v>
      </c>
      <c r="I113" s="52">
        <f t="shared" si="34"/>
        <v>28651496</v>
      </c>
      <c r="J113" s="52">
        <f t="shared" si="34"/>
        <v>28651496</v>
      </c>
      <c r="K113" s="53"/>
    </row>
    <row r="114" spans="1:11" x14ac:dyDescent="0.25">
      <c r="A114" s="54" t="s">
        <v>12</v>
      </c>
      <c r="B114" s="52"/>
      <c r="C114" s="52"/>
      <c r="D114" s="52"/>
      <c r="E114" s="52"/>
      <c r="F114" s="52"/>
      <c r="G114" s="52"/>
      <c r="H114" s="52"/>
      <c r="I114" s="52"/>
      <c r="J114" s="52"/>
      <c r="K114" s="53"/>
    </row>
    <row r="115" spans="1:11" x14ac:dyDescent="0.25">
      <c r="A115" s="54" t="s">
        <v>13</v>
      </c>
      <c r="B115" s="30">
        <f t="shared" ref="B115:J116" si="35">B129+B143+B157</f>
        <v>114706000</v>
      </c>
      <c r="C115" s="30">
        <f t="shared" si="35"/>
        <v>42500000</v>
      </c>
      <c r="D115" s="30">
        <f t="shared" si="35"/>
        <v>43000000</v>
      </c>
      <c r="E115" s="30">
        <f t="shared" si="35"/>
        <v>52897000</v>
      </c>
      <c r="F115" s="30">
        <f t="shared" si="35"/>
        <v>52897000</v>
      </c>
      <c r="G115" s="30">
        <f t="shared" si="35"/>
        <v>0</v>
      </c>
      <c r="H115" s="30">
        <f t="shared" si="35"/>
        <v>0</v>
      </c>
      <c r="I115" s="30">
        <f t="shared" si="35"/>
        <v>0</v>
      </c>
      <c r="J115" s="30">
        <f t="shared" si="35"/>
        <v>0</v>
      </c>
      <c r="K115" s="53"/>
    </row>
    <row r="116" spans="1:11" ht="51" x14ac:dyDescent="0.25">
      <c r="A116" s="54" t="s">
        <v>14</v>
      </c>
      <c r="B116" s="30">
        <f t="shared" si="35"/>
        <v>0</v>
      </c>
      <c r="C116" s="30">
        <f t="shared" si="35"/>
        <v>0</v>
      </c>
      <c r="D116" s="30">
        <f t="shared" si="35"/>
        <v>0</v>
      </c>
      <c r="E116" s="30">
        <f t="shared" si="35"/>
        <v>71859478</v>
      </c>
      <c r="F116" s="30">
        <f t="shared" si="35"/>
        <v>86859478</v>
      </c>
      <c r="G116" s="30">
        <f t="shared" si="35"/>
        <v>55709478</v>
      </c>
      <c r="H116" s="30">
        <f t="shared" si="35"/>
        <v>40709478</v>
      </c>
      <c r="I116" s="30">
        <f t="shared" si="35"/>
        <v>28651496</v>
      </c>
      <c r="J116" s="30">
        <f t="shared" si="35"/>
        <v>28651496</v>
      </c>
      <c r="K116" s="53"/>
    </row>
    <row r="117" spans="1:11" x14ac:dyDescent="0.25">
      <c r="A117" s="51" t="s">
        <v>15</v>
      </c>
      <c r="B117" s="52"/>
      <c r="C117" s="52"/>
      <c r="D117" s="52"/>
      <c r="E117" s="52"/>
      <c r="F117" s="52"/>
      <c r="G117" s="52"/>
      <c r="H117" s="52"/>
      <c r="I117" s="52"/>
      <c r="J117" s="52"/>
      <c r="K117" s="53"/>
    </row>
    <row r="118" spans="1:11" x14ac:dyDescent="0.25">
      <c r="A118" s="54" t="s">
        <v>16</v>
      </c>
      <c r="B118" s="52"/>
      <c r="C118" s="52"/>
      <c r="D118" s="52"/>
      <c r="E118" s="52"/>
      <c r="F118" s="52"/>
      <c r="G118" s="52"/>
      <c r="H118" s="52"/>
      <c r="I118" s="52"/>
      <c r="J118" s="52"/>
      <c r="K118" s="53"/>
    </row>
    <row r="119" spans="1:11" x14ac:dyDescent="0.25">
      <c r="A119" s="54" t="s">
        <v>17</v>
      </c>
      <c r="B119" s="52"/>
      <c r="C119" s="52"/>
      <c r="D119" s="52"/>
      <c r="E119" s="52"/>
      <c r="F119" s="52"/>
      <c r="G119" s="52"/>
      <c r="H119" s="52"/>
      <c r="I119" s="52"/>
      <c r="J119" s="52"/>
      <c r="K119" s="53"/>
    </row>
    <row r="120" spans="1:11" x14ac:dyDescent="0.25">
      <c r="A120" s="54" t="s">
        <v>18</v>
      </c>
      <c r="B120" s="30">
        <f>B134+B148+B162</f>
        <v>114706000</v>
      </c>
      <c r="C120" s="30">
        <f t="shared" ref="C120:J120" si="36">C134+C148+C162</f>
        <v>42500000</v>
      </c>
      <c r="D120" s="30">
        <f t="shared" si="36"/>
        <v>43000000</v>
      </c>
      <c r="E120" s="30">
        <f t="shared" si="36"/>
        <v>52897000</v>
      </c>
      <c r="F120" s="30">
        <f t="shared" si="36"/>
        <v>52897000</v>
      </c>
      <c r="G120" s="30">
        <f t="shared" si="36"/>
        <v>0</v>
      </c>
      <c r="H120" s="30">
        <f t="shared" si="36"/>
        <v>0</v>
      </c>
      <c r="I120" s="30">
        <f t="shared" si="36"/>
        <v>0</v>
      </c>
      <c r="J120" s="30">
        <f t="shared" si="36"/>
        <v>0</v>
      </c>
      <c r="K120" s="53"/>
    </row>
    <row r="121" spans="1:11" ht="51" x14ac:dyDescent="0.25">
      <c r="A121" s="54" t="s">
        <v>19</v>
      </c>
      <c r="B121" s="30">
        <f>B135+B149+B163</f>
        <v>0</v>
      </c>
      <c r="C121" s="30">
        <f t="shared" ref="C121:J121" si="37">C135+C149+C163</f>
        <v>0</v>
      </c>
      <c r="D121" s="30">
        <f t="shared" si="37"/>
        <v>0</v>
      </c>
      <c r="E121" s="30">
        <f t="shared" si="37"/>
        <v>71859478</v>
      </c>
      <c r="F121" s="30">
        <f t="shared" si="37"/>
        <v>86859478</v>
      </c>
      <c r="G121" s="30">
        <f t="shared" si="37"/>
        <v>55709478</v>
      </c>
      <c r="H121" s="30">
        <f t="shared" si="37"/>
        <v>40709478</v>
      </c>
      <c r="I121" s="30">
        <f t="shared" si="37"/>
        <v>28651496</v>
      </c>
      <c r="J121" s="30">
        <f t="shared" si="37"/>
        <v>28651496</v>
      </c>
      <c r="K121" s="53"/>
    </row>
    <row r="122" spans="1:11" x14ac:dyDescent="0.25">
      <c r="A122" s="103" t="s">
        <v>31</v>
      </c>
      <c r="B122" s="103"/>
      <c r="C122" s="103"/>
      <c r="D122" s="103"/>
      <c r="E122" s="103"/>
      <c r="F122" s="103"/>
      <c r="G122" s="103"/>
      <c r="H122" s="103"/>
      <c r="I122" s="103"/>
      <c r="J122" s="103"/>
      <c r="K122" s="103"/>
    </row>
    <row r="123" spans="1:11" x14ac:dyDescent="0.25">
      <c r="A123" s="6" t="s">
        <v>22</v>
      </c>
      <c r="B123" s="7">
        <f>SUM(B124:B127)</f>
        <v>22800000</v>
      </c>
      <c r="C123" s="7">
        <f t="shared" ref="C123:J123" si="38">SUM(C124:C127)</f>
        <v>42500000</v>
      </c>
      <c r="D123" s="8">
        <f t="shared" si="38"/>
        <v>43000000</v>
      </c>
      <c r="E123" s="8">
        <f>SUM(E124:E127)</f>
        <v>12057982</v>
      </c>
      <c r="F123" s="8">
        <f t="shared" si="38"/>
        <v>12057982</v>
      </c>
      <c r="G123" s="8">
        <f t="shared" si="38"/>
        <v>12057982</v>
      </c>
      <c r="H123" s="7">
        <f t="shared" si="38"/>
        <v>12057982</v>
      </c>
      <c r="I123" s="7">
        <f t="shared" si="38"/>
        <v>0</v>
      </c>
      <c r="J123" s="7">
        <f t="shared" si="38"/>
        <v>0</v>
      </c>
      <c r="K123" s="14"/>
    </row>
    <row r="124" spans="1:11" x14ac:dyDescent="0.25">
      <c r="A124" s="5" t="s">
        <v>8</v>
      </c>
      <c r="B124" s="4">
        <v>0</v>
      </c>
      <c r="C124" s="4">
        <v>0</v>
      </c>
      <c r="D124" s="3">
        <v>0</v>
      </c>
      <c r="E124" s="3">
        <v>0</v>
      </c>
      <c r="F124" s="3">
        <v>0</v>
      </c>
      <c r="G124" s="3">
        <v>0</v>
      </c>
      <c r="H124" s="4">
        <v>0</v>
      </c>
      <c r="I124" s="4">
        <v>0</v>
      </c>
      <c r="J124" s="4">
        <v>0</v>
      </c>
      <c r="K124" s="14"/>
    </row>
    <row r="125" spans="1:11" x14ac:dyDescent="0.25">
      <c r="A125" s="5" t="s">
        <v>9</v>
      </c>
      <c r="B125" s="4">
        <v>0</v>
      </c>
      <c r="C125" s="4">
        <v>0</v>
      </c>
      <c r="D125" s="3">
        <v>0</v>
      </c>
      <c r="E125" s="3">
        <v>0</v>
      </c>
      <c r="F125" s="3">
        <v>0</v>
      </c>
      <c r="G125" s="3">
        <v>0</v>
      </c>
      <c r="H125" s="4">
        <v>0</v>
      </c>
      <c r="I125" s="4">
        <v>0</v>
      </c>
      <c r="J125" s="4">
        <v>0</v>
      </c>
      <c r="K125" s="14"/>
    </row>
    <row r="126" spans="1:11" ht="25.5" x14ac:dyDescent="0.25">
      <c r="A126" s="5" t="s">
        <v>10</v>
      </c>
      <c r="B126" s="4">
        <v>0</v>
      </c>
      <c r="C126" s="4">
        <v>0</v>
      </c>
      <c r="D126" s="3">
        <v>0</v>
      </c>
      <c r="E126" s="3">
        <v>0</v>
      </c>
      <c r="F126" s="3">
        <v>0</v>
      </c>
      <c r="G126" s="3">
        <v>0</v>
      </c>
      <c r="H126" s="4">
        <v>0</v>
      </c>
      <c r="I126" s="4">
        <v>0</v>
      </c>
      <c r="J126" s="4">
        <v>0</v>
      </c>
      <c r="K126" s="14"/>
    </row>
    <row r="127" spans="1:11" ht="25.5" x14ac:dyDescent="0.25">
      <c r="A127" s="6" t="s">
        <v>11</v>
      </c>
      <c r="B127" s="7">
        <f>SUM(B129:B130)</f>
        <v>22800000</v>
      </c>
      <c r="C127" s="7">
        <f t="shared" ref="C127:J127" si="39">SUM(C129:C130)</f>
        <v>42500000</v>
      </c>
      <c r="D127" s="8">
        <f t="shared" si="39"/>
        <v>43000000</v>
      </c>
      <c r="E127" s="8">
        <f t="shared" si="39"/>
        <v>12057982</v>
      </c>
      <c r="F127" s="8">
        <f t="shared" si="39"/>
        <v>12057982</v>
      </c>
      <c r="G127" s="8">
        <f t="shared" si="39"/>
        <v>12057982</v>
      </c>
      <c r="H127" s="7">
        <f t="shared" si="39"/>
        <v>12057982</v>
      </c>
      <c r="I127" s="7">
        <f t="shared" si="39"/>
        <v>0</v>
      </c>
      <c r="J127" s="7">
        <f t="shared" si="39"/>
        <v>0</v>
      </c>
      <c r="K127" s="14"/>
    </row>
    <row r="128" spans="1:11" x14ac:dyDescent="0.25">
      <c r="A128" s="5" t="s">
        <v>12</v>
      </c>
      <c r="B128" s="4"/>
      <c r="C128" s="4"/>
      <c r="D128" s="3"/>
      <c r="E128" s="3"/>
      <c r="F128" s="3"/>
      <c r="G128" s="3"/>
      <c r="H128" s="4"/>
      <c r="I128" s="4"/>
      <c r="J128" s="4"/>
      <c r="K128" s="14"/>
    </row>
    <row r="129" spans="1:13" x14ac:dyDescent="0.25">
      <c r="A129" s="5" t="s">
        <v>13</v>
      </c>
      <c r="B129" s="4">
        <v>22800000</v>
      </c>
      <c r="C129" s="4">
        <v>42500000</v>
      </c>
      <c r="D129" s="3">
        <v>43000000</v>
      </c>
      <c r="E129" s="3">
        <v>0</v>
      </c>
      <c r="F129" s="3">
        <v>0</v>
      </c>
      <c r="G129" s="3">
        <v>0</v>
      </c>
      <c r="H129" s="3">
        <v>0</v>
      </c>
      <c r="I129" s="3">
        <v>0</v>
      </c>
      <c r="J129" s="3">
        <v>0</v>
      </c>
      <c r="K129" s="14" t="s">
        <v>151</v>
      </c>
    </row>
    <row r="130" spans="1:13" ht="51" x14ac:dyDescent="0.25">
      <c r="A130" s="5" t="s">
        <v>14</v>
      </c>
      <c r="B130" s="4">
        <v>0</v>
      </c>
      <c r="C130" s="4">
        <v>0</v>
      </c>
      <c r="D130" s="3">
        <v>0</v>
      </c>
      <c r="E130" s="3">
        <f>10188995+1868987</f>
        <v>12057982</v>
      </c>
      <c r="F130" s="3">
        <f t="shared" ref="F130:H130" si="40">10188995+1868987</f>
        <v>12057982</v>
      </c>
      <c r="G130" s="3">
        <f t="shared" si="40"/>
        <v>12057982</v>
      </c>
      <c r="H130" s="3">
        <f t="shared" si="40"/>
        <v>12057982</v>
      </c>
      <c r="I130" s="3">
        <v>0</v>
      </c>
      <c r="J130" s="3">
        <v>0</v>
      </c>
      <c r="K130" s="13" t="s">
        <v>32</v>
      </c>
    </row>
    <row r="131" spans="1:13" x14ac:dyDescent="0.25">
      <c r="A131" s="6" t="s">
        <v>15</v>
      </c>
      <c r="B131" s="4"/>
      <c r="C131" s="4"/>
      <c r="D131" s="3"/>
      <c r="E131" s="3"/>
      <c r="F131" s="3"/>
      <c r="G131" s="3"/>
      <c r="H131" s="4"/>
      <c r="I131" s="4"/>
      <c r="J131" s="4"/>
      <c r="K131" s="14"/>
    </row>
    <row r="132" spans="1:13" x14ac:dyDescent="0.25">
      <c r="A132" s="5" t="s">
        <v>16</v>
      </c>
      <c r="B132" s="4"/>
      <c r="C132" s="4"/>
      <c r="D132" s="3"/>
      <c r="E132" s="3"/>
      <c r="F132" s="3"/>
      <c r="G132" s="3"/>
      <c r="H132" s="4"/>
      <c r="I132" s="4"/>
      <c r="J132" s="4"/>
      <c r="K132" s="14"/>
    </row>
    <row r="133" spans="1:13" x14ac:dyDescent="0.25">
      <c r="A133" s="5" t="s">
        <v>17</v>
      </c>
      <c r="B133" s="4"/>
      <c r="C133" s="4"/>
      <c r="D133" s="3"/>
      <c r="E133" s="3"/>
      <c r="F133" s="3"/>
      <c r="G133" s="3"/>
      <c r="H133" s="4"/>
      <c r="I133" s="4"/>
      <c r="J133" s="4"/>
      <c r="K133" s="14"/>
      <c r="L133" s="61"/>
      <c r="M133" s="61"/>
    </row>
    <row r="134" spans="1:13" x14ac:dyDescent="0.25">
      <c r="A134" s="5" t="s">
        <v>18</v>
      </c>
      <c r="B134" s="4">
        <v>22800000</v>
      </c>
      <c r="C134" s="4">
        <v>42500000</v>
      </c>
      <c r="D134" s="3">
        <v>43000000</v>
      </c>
      <c r="E134" s="3">
        <v>0</v>
      </c>
      <c r="F134" s="3">
        <v>0</v>
      </c>
      <c r="G134" s="3">
        <v>0</v>
      </c>
      <c r="H134" s="3">
        <v>0</v>
      </c>
      <c r="I134" s="3">
        <v>0</v>
      </c>
      <c r="J134" s="3">
        <v>0</v>
      </c>
      <c r="K134" s="14"/>
    </row>
    <row r="135" spans="1:13" ht="51" x14ac:dyDescent="0.25">
      <c r="A135" s="5" t="s">
        <v>19</v>
      </c>
      <c r="B135" s="4">
        <v>0</v>
      </c>
      <c r="C135" s="4">
        <v>0</v>
      </c>
      <c r="D135" s="3">
        <v>0</v>
      </c>
      <c r="E135" s="3">
        <v>12057982</v>
      </c>
      <c r="F135" s="3">
        <v>12057982</v>
      </c>
      <c r="G135" s="3">
        <v>12057982</v>
      </c>
      <c r="H135" s="3">
        <v>12057982</v>
      </c>
      <c r="I135" s="3">
        <v>0</v>
      </c>
      <c r="J135" s="3">
        <v>0</v>
      </c>
      <c r="K135" s="14"/>
    </row>
    <row r="136" spans="1:13" ht="15.75" customHeight="1" x14ac:dyDescent="0.25">
      <c r="A136" s="103" t="s">
        <v>33</v>
      </c>
      <c r="B136" s="103"/>
      <c r="C136" s="103"/>
      <c r="D136" s="103"/>
      <c r="E136" s="103"/>
      <c r="F136" s="103"/>
      <c r="G136" s="103"/>
      <c r="H136" s="103"/>
      <c r="I136" s="103"/>
      <c r="J136" s="103"/>
      <c r="K136" s="103"/>
    </row>
    <row r="137" spans="1:13" x14ac:dyDescent="0.25">
      <c r="A137" s="6" t="s">
        <v>22</v>
      </c>
      <c r="B137" s="8">
        <f>SUM(B138:B141)</f>
        <v>91906000</v>
      </c>
      <c r="C137" s="8">
        <f t="shared" ref="C137:J137" si="41">SUM(C138:C141)</f>
        <v>0</v>
      </c>
      <c r="D137" s="8">
        <f t="shared" si="41"/>
        <v>0</v>
      </c>
      <c r="E137" s="8">
        <f>SUM(E138:E141)</f>
        <v>84047000</v>
      </c>
      <c r="F137" s="8">
        <f t="shared" si="41"/>
        <v>99047000</v>
      </c>
      <c r="G137" s="7">
        <f t="shared" si="41"/>
        <v>15000000</v>
      </c>
      <c r="H137" s="7">
        <f t="shared" si="41"/>
        <v>0</v>
      </c>
      <c r="I137" s="7">
        <f t="shared" si="41"/>
        <v>0</v>
      </c>
      <c r="J137" s="7">
        <f t="shared" si="41"/>
        <v>0</v>
      </c>
      <c r="K137" s="14"/>
    </row>
    <row r="138" spans="1:13" x14ac:dyDescent="0.25">
      <c r="A138" s="5" t="s">
        <v>8</v>
      </c>
      <c r="B138" s="3">
        <v>0</v>
      </c>
      <c r="C138" s="3">
        <v>0</v>
      </c>
      <c r="D138" s="3">
        <v>0</v>
      </c>
      <c r="E138" s="3">
        <v>0</v>
      </c>
      <c r="F138" s="3">
        <v>0</v>
      </c>
      <c r="G138" s="4">
        <v>0</v>
      </c>
      <c r="H138" s="4">
        <v>0</v>
      </c>
      <c r="I138" s="4">
        <v>0</v>
      </c>
      <c r="J138" s="4">
        <v>0</v>
      </c>
      <c r="K138" s="14"/>
    </row>
    <row r="139" spans="1:13" x14ac:dyDescent="0.25">
      <c r="A139" s="5" t="s">
        <v>9</v>
      </c>
      <c r="B139" s="3">
        <v>0</v>
      </c>
      <c r="C139" s="3">
        <v>0</v>
      </c>
      <c r="D139" s="3">
        <v>0</v>
      </c>
      <c r="E139" s="3">
        <v>0</v>
      </c>
      <c r="F139" s="3">
        <v>0</v>
      </c>
      <c r="G139" s="4">
        <v>0</v>
      </c>
      <c r="H139" s="4">
        <v>0</v>
      </c>
      <c r="I139" s="4">
        <v>0</v>
      </c>
      <c r="J139" s="4">
        <v>0</v>
      </c>
      <c r="K139" s="14"/>
    </row>
    <row r="140" spans="1:13" ht="25.5" x14ac:dyDescent="0.25">
      <c r="A140" s="5" t="s">
        <v>10</v>
      </c>
      <c r="B140" s="3">
        <v>0</v>
      </c>
      <c r="C140" s="3">
        <v>0</v>
      </c>
      <c r="D140" s="3">
        <v>0</v>
      </c>
      <c r="E140" s="3">
        <v>0</v>
      </c>
      <c r="F140" s="3">
        <v>0</v>
      </c>
      <c r="G140" s="4">
        <v>0</v>
      </c>
      <c r="H140" s="4">
        <v>0</v>
      </c>
      <c r="I140" s="4">
        <v>0</v>
      </c>
      <c r="J140" s="4">
        <v>0</v>
      </c>
      <c r="K140" s="14"/>
    </row>
    <row r="141" spans="1:13" ht="25.5" x14ac:dyDescent="0.25">
      <c r="A141" s="6" t="s">
        <v>11</v>
      </c>
      <c r="B141" s="8">
        <f>SUM(B143:B144)</f>
        <v>91906000</v>
      </c>
      <c r="C141" s="8">
        <f t="shared" ref="C141:J141" si="42">SUM(C143:C144)</f>
        <v>0</v>
      </c>
      <c r="D141" s="8">
        <f t="shared" si="42"/>
        <v>0</v>
      </c>
      <c r="E141" s="8">
        <f t="shared" si="42"/>
        <v>84047000</v>
      </c>
      <c r="F141" s="8">
        <f t="shared" si="42"/>
        <v>99047000</v>
      </c>
      <c r="G141" s="8">
        <f>SUM(G143:G144)</f>
        <v>15000000</v>
      </c>
      <c r="H141" s="8">
        <f t="shared" si="42"/>
        <v>0</v>
      </c>
      <c r="I141" s="8">
        <f t="shared" si="42"/>
        <v>0</v>
      </c>
      <c r="J141" s="8">
        <f t="shared" si="42"/>
        <v>0</v>
      </c>
      <c r="K141" s="14"/>
    </row>
    <row r="142" spans="1:13" x14ac:dyDescent="0.25">
      <c r="A142" s="5" t="s">
        <v>12</v>
      </c>
      <c r="B142" s="3"/>
      <c r="C142" s="3"/>
      <c r="D142" s="3"/>
      <c r="E142" s="3"/>
      <c r="F142" s="3"/>
      <c r="G142" s="4"/>
      <c r="H142" s="4"/>
      <c r="I142" s="4"/>
      <c r="J142" s="4"/>
      <c r="K142" s="14"/>
    </row>
    <row r="143" spans="1:13" ht="76.5" x14ac:dyDescent="0.25">
      <c r="A143" s="5" t="s">
        <v>13</v>
      </c>
      <c r="B143" s="3">
        <v>91906000</v>
      </c>
      <c r="C143" s="3">
        <v>0</v>
      </c>
      <c r="D143" s="3">
        <v>0</v>
      </c>
      <c r="E143" s="3">
        <v>52897000</v>
      </c>
      <c r="F143" s="3">
        <v>52897000</v>
      </c>
      <c r="G143" s="3">
        <v>0</v>
      </c>
      <c r="H143" s="4">
        <v>0</v>
      </c>
      <c r="I143" s="4">
        <v>0</v>
      </c>
      <c r="J143" s="4">
        <v>0</v>
      </c>
      <c r="K143" s="14" t="s">
        <v>148</v>
      </c>
    </row>
    <row r="144" spans="1:13" ht="51" x14ac:dyDescent="0.25">
      <c r="A144" s="5" t="s">
        <v>14</v>
      </c>
      <c r="B144" s="3">
        <v>0</v>
      </c>
      <c r="C144" s="3">
        <v>0</v>
      </c>
      <c r="D144" s="3">
        <v>0</v>
      </c>
      <c r="E144" s="11">
        <v>31150000</v>
      </c>
      <c r="F144" s="11">
        <v>46150000</v>
      </c>
      <c r="G144" s="11">
        <v>15000000</v>
      </c>
      <c r="H144" s="11">
        <v>0</v>
      </c>
      <c r="I144" s="4">
        <v>0</v>
      </c>
      <c r="J144" s="4">
        <v>0</v>
      </c>
      <c r="K144" s="14" t="s">
        <v>34</v>
      </c>
    </row>
    <row r="145" spans="1:11" x14ac:dyDescent="0.25">
      <c r="A145" s="6" t="s">
        <v>15</v>
      </c>
      <c r="B145" s="3"/>
      <c r="C145" s="3"/>
      <c r="D145" s="3"/>
      <c r="E145" s="3"/>
      <c r="F145" s="3"/>
      <c r="G145" s="4"/>
      <c r="H145" s="4"/>
      <c r="I145" s="4"/>
      <c r="J145" s="4"/>
      <c r="K145" s="14"/>
    </row>
    <row r="146" spans="1:11" x14ac:dyDescent="0.25">
      <c r="A146" s="5" t="s">
        <v>16</v>
      </c>
      <c r="B146" s="3"/>
      <c r="C146" s="3"/>
      <c r="D146" s="3"/>
      <c r="E146" s="3"/>
      <c r="F146" s="3"/>
      <c r="G146" s="4"/>
      <c r="H146" s="4"/>
      <c r="I146" s="4"/>
      <c r="J146" s="4"/>
      <c r="K146" s="14"/>
    </row>
    <row r="147" spans="1:11" x14ac:dyDescent="0.25">
      <c r="A147" s="5" t="s">
        <v>17</v>
      </c>
      <c r="B147" s="3"/>
      <c r="C147" s="3"/>
      <c r="D147" s="3"/>
      <c r="E147" s="3"/>
      <c r="F147" s="3"/>
      <c r="G147" s="4"/>
      <c r="H147" s="4"/>
      <c r="I147" s="4"/>
      <c r="J147" s="4"/>
      <c r="K147" s="14"/>
    </row>
    <row r="148" spans="1:11" x14ac:dyDescent="0.25">
      <c r="A148" s="5" t="s">
        <v>18</v>
      </c>
      <c r="B148" s="3">
        <v>91906000</v>
      </c>
      <c r="C148" s="3">
        <v>0</v>
      </c>
      <c r="D148" s="3">
        <v>0</v>
      </c>
      <c r="E148" s="3">
        <v>52897000</v>
      </c>
      <c r="F148" s="3">
        <v>52897000</v>
      </c>
      <c r="G148" s="3">
        <v>0</v>
      </c>
      <c r="H148" s="4">
        <v>0</v>
      </c>
      <c r="I148" s="4">
        <v>0</v>
      </c>
      <c r="J148" s="4">
        <v>0</v>
      </c>
      <c r="K148" s="14"/>
    </row>
    <row r="149" spans="1:11" ht="51" x14ac:dyDescent="0.25">
      <c r="A149" s="5" t="s">
        <v>19</v>
      </c>
      <c r="B149" s="3">
        <v>0</v>
      </c>
      <c r="C149" s="3">
        <v>0</v>
      </c>
      <c r="D149" s="3">
        <v>0</v>
      </c>
      <c r="E149" s="11">
        <v>31150000</v>
      </c>
      <c r="F149" s="11">
        <v>46150000</v>
      </c>
      <c r="G149" s="11">
        <v>15000000</v>
      </c>
      <c r="H149" s="11">
        <v>0</v>
      </c>
      <c r="I149" s="4">
        <v>0</v>
      </c>
      <c r="J149" s="4">
        <v>0</v>
      </c>
      <c r="K149" s="14"/>
    </row>
    <row r="150" spans="1:11" x14ac:dyDescent="0.25">
      <c r="A150" s="105" t="s">
        <v>35</v>
      </c>
      <c r="B150" s="105"/>
      <c r="C150" s="105"/>
      <c r="D150" s="105"/>
      <c r="E150" s="105"/>
      <c r="F150" s="105"/>
      <c r="G150" s="105"/>
      <c r="H150" s="105"/>
      <c r="I150" s="105"/>
      <c r="J150" s="105"/>
      <c r="K150" s="105"/>
    </row>
    <row r="151" spans="1:11" x14ac:dyDescent="0.25">
      <c r="A151" s="6" t="s">
        <v>22</v>
      </c>
      <c r="B151" s="21">
        <f t="shared" ref="B151:J151" si="43">SUM(B152:B155)</f>
        <v>0</v>
      </c>
      <c r="C151" s="21">
        <f t="shared" si="43"/>
        <v>0</v>
      </c>
      <c r="D151" s="21">
        <f t="shared" si="43"/>
        <v>0</v>
      </c>
      <c r="E151" s="21">
        <f t="shared" si="43"/>
        <v>28651496</v>
      </c>
      <c r="F151" s="21">
        <f t="shared" si="43"/>
        <v>28651496</v>
      </c>
      <c r="G151" s="21">
        <f t="shared" si="43"/>
        <v>28651496</v>
      </c>
      <c r="H151" s="21">
        <f t="shared" si="43"/>
        <v>28651496</v>
      </c>
      <c r="I151" s="21">
        <f t="shared" si="43"/>
        <v>28651496</v>
      </c>
      <c r="J151" s="21">
        <f t="shared" si="43"/>
        <v>28651496</v>
      </c>
      <c r="K151" s="13" t="s">
        <v>36</v>
      </c>
    </row>
    <row r="152" spans="1:11" x14ac:dyDescent="0.25">
      <c r="A152" s="5" t="s">
        <v>8</v>
      </c>
      <c r="B152" s="15">
        <v>0</v>
      </c>
      <c r="C152" s="15">
        <v>0</v>
      </c>
      <c r="D152" s="15">
        <v>0</v>
      </c>
      <c r="E152" s="15">
        <v>0</v>
      </c>
      <c r="F152" s="15">
        <v>0</v>
      </c>
      <c r="G152" s="15">
        <v>0</v>
      </c>
      <c r="H152" s="15">
        <v>0</v>
      </c>
      <c r="I152" s="15">
        <v>0</v>
      </c>
      <c r="J152" s="15">
        <v>0</v>
      </c>
      <c r="K152" s="13"/>
    </row>
    <row r="153" spans="1:11" x14ac:dyDescent="0.25">
      <c r="A153" s="5" t="s">
        <v>9</v>
      </c>
      <c r="B153" s="15">
        <v>0</v>
      </c>
      <c r="C153" s="15">
        <v>0</v>
      </c>
      <c r="D153" s="15">
        <v>0</v>
      </c>
      <c r="E153" s="15">
        <v>0</v>
      </c>
      <c r="F153" s="15">
        <v>0</v>
      </c>
      <c r="G153" s="15">
        <v>0</v>
      </c>
      <c r="H153" s="15">
        <v>0</v>
      </c>
      <c r="I153" s="15">
        <v>0</v>
      </c>
      <c r="J153" s="15">
        <v>0</v>
      </c>
      <c r="K153" s="13"/>
    </row>
    <row r="154" spans="1:11" ht="25.5" x14ac:dyDescent="0.25">
      <c r="A154" s="5" t="s">
        <v>10</v>
      </c>
      <c r="B154" s="15">
        <v>0</v>
      </c>
      <c r="C154" s="15">
        <v>0</v>
      </c>
      <c r="D154" s="15">
        <v>0</v>
      </c>
      <c r="E154" s="15">
        <v>0</v>
      </c>
      <c r="F154" s="15">
        <v>0</v>
      </c>
      <c r="G154" s="15">
        <v>0</v>
      </c>
      <c r="H154" s="15">
        <v>0</v>
      </c>
      <c r="I154" s="15">
        <v>0</v>
      </c>
      <c r="J154" s="15">
        <v>0</v>
      </c>
      <c r="K154" s="13"/>
    </row>
    <row r="155" spans="1:11" ht="25.5" x14ac:dyDescent="0.25">
      <c r="A155" s="6" t="s">
        <v>11</v>
      </c>
      <c r="B155" s="21">
        <f>SUM(B157:B158)</f>
        <v>0</v>
      </c>
      <c r="C155" s="21">
        <f t="shared" ref="C155:J155" si="44">SUM(C157:C158)</f>
        <v>0</v>
      </c>
      <c r="D155" s="21">
        <f t="shared" si="44"/>
        <v>0</v>
      </c>
      <c r="E155" s="21">
        <f t="shared" si="44"/>
        <v>28651496</v>
      </c>
      <c r="F155" s="21">
        <f t="shared" si="44"/>
        <v>28651496</v>
      </c>
      <c r="G155" s="21">
        <f t="shared" si="44"/>
        <v>28651496</v>
      </c>
      <c r="H155" s="21">
        <f t="shared" si="44"/>
        <v>28651496</v>
      </c>
      <c r="I155" s="21">
        <f t="shared" si="44"/>
        <v>28651496</v>
      </c>
      <c r="J155" s="21">
        <f t="shared" si="44"/>
        <v>28651496</v>
      </c>
      <c r="K155" s="13"/>
    </row>
    <row r="156" spans="1:11" x14ac:dyDescent="0.25">
      <c r="A156" s="5" t="s">
        <v>12</v>
      </c>
      <c r="B156" s="21"/>
      <c r="C156" s="21"/>
      <c r="D156" s="21"/>
      <c r="E156" s="21"/>
      <c r="F156" s="21"/>
      <c r="G156" s="21"/>
      <c r="H156" s="21"/>
      <c r="I156" s="21"/>
      <c r="J156" s="21"/>
      <c r="K156" s="13"/>
    </row>
    <row r="157" spans="1:11" x14ac:dyDescent="0.25">
      <c r="A157" s="5" t="s">
        <v>13</v>
      </c>
      <c r="B157" s="15">
        <v>0</v>
      </c>
      <c r="C157" s="15">
        <v>0</v>
      </c>
      <c r="D157" s="15">
        <v>0</v>
      </c>
      <c r="E157" s="15">
        <v>0</v>
      </c>
      <c r="F157" s="15">
        <v>0</v>
      </c>
      <c r="G157" s="15">
        <v>0</v>
      </c>
      <c r="H157" s="15">
        <v>0</v>
      </c>
      <c r="I157" s="15">
        <v>0</v>
      </c>
      <c r="J157" s="15">
        <v>0</v>
      </c>
      <c r="K157" s="13"/>
    </row>
    <row r="158" spans="1:11" ht="51" x14ac:dyDescent="0.25">
      <c r="A158" s="5" t="s">
        <v>14</v>
      </c>
      <c r="B158" s="15">
        <v>0</v>
      </c>
      <c r="C158" s="15">
        <v>0</v>
      </c>
      <c r="D158" s="15">
        <v>0</v>
      </c>
      <c r="E158" s="32">
        <v>28651496</v>
      </c>
      <c r="F158" s="32">
        <v>28651496</v>
      </c>
      <c r="G158" s="32">
        <v>28651496</v>
      </c>
      <c r="H158" s="32">
        <v>28651496</v>
      </c>
      <c r="I158" s="32">
        <v>28651496</v>
      </c>
      <c r="J158" s="32">
        <v>28651496</v>
      </c>
      <c r="K158" s="13" t="s">
        <v>37</v>
      </c>
    </row>
    <row r="159" spans="1:11" x14ac:dyDescent="0.25">
      <c r="A159" s="6" t="s">
        <v>15</v>
      </c>
      <c r="B159" s="15"/>
      <c r="C159" s="15"/>
      <c r="D159" s="15"/>
      <c r="E159" s="15"/>
      <c r="F159" s="15"/>
      <c r="G159" s="15"/>
      <c r="H159" s="15"/>
      <c r="I159" s="15"/>
      <c r="J159" s="15"/>
      <c r="K159" s="13"/>
    </row>
    <row r="160" spans="1:11" x14ac:dyDescent="0.25">
      <c r="A160" s="5" t="s">
        <v>16</v>
      </c>
      <c r="B160" s="15"/>
      <c r="C160" s="15"/>
      <c r="D160" s="15"/>
      <c r="E160" s="15"/>
      <c r="F160" s="15"/>
      <c r="G160" s="15"/>
      <c r="H160" s="15"/>
      <c r="I160" s="15"/>
      <c r="J160" s="15"/>
      <c r="K160" s="13"/>
    </row>
    <row r="161" spans="1:11" x14ac:dyDescent="0.25">
      <c r="A161" s="5" t="s">
        <v>17</v>
      </c>
      <c r="B161" s="15"/>
      <c r="C161" s="15"/>
      <c r="D161" s="15"/>
      <c r="E161" s="15"/>
      <c r="F161" s="15"/>
      <c r="G161" s="15"/>
      <c r="H161" s="15"/>
      <c r="I161" s="15"/>
      <c r="J161" s="15"/>
      <c r="K161" s="13"/>
    </row>
    <row r="162" spans="1:11" x14ac:dyDescent="0.25">
      <c r="A162" s="5" t="s">
        <v>18</v>
      </c>
      <c r="B162" s="15">
        <v>0</v>
      </c>
      <c r="C162" s="15">
        <v>0</v>
      </c>
      <c r="D162" s="15">
        <v>0</v>
      </c>
      <c r="E162" s="15">
        <v>0</v>
      </c>
      <c r="F162" s="15">
        <v>0</v>
      </c>
      <c r="G162" s="15">
        <v>0</v>
      </c>
      <c r="H162" s="15">
        <v>0</v>
      </c>
      <c r="I162" s="15">
        <v>0</v>
      </c>
      <c r="J162" s="15">
        <v>0</v>
      </c>
      <c r="K162" s="13"/>
    </row>
    <row r="163" spans="1:11" ht="51" x14ac:dyDescent="0.25">
      <c r="A163" s="14" t="s">
        <v>19</v>
      </c>
      <c r="B163" s="15">
        <v>0</v>
      </c>
      <c r="C163" s="15">
        <v>0</v>
      </c>
      <c r="D163" s="15">
        <v>0</v>
      </c>
      <c r="E163" s="15">
        <v>28651496</v>
      </c>
      <c r="F163" s="15">
        <v>28651496</v>
      </c>
      <c r="G163" s="15">
        <v>28651496</v>
      </c>
      <c r="H163" s="15">
        <v>28651496</v>
      </c>
      <c r="I163" s="15">
        <v>28651496</v>
      </c>
      <c r="J163" s="15">
        <v>28651496</v>
      </c>
      <c r="K163" s="13"/>
    </row>
    <row r="164" spans="1:11" ht="18.75" x14ac:dyDescent="0.25">
      <c r="A164" s="104" t="s">
        <v>38</v>
      </c>
      <c r="B164" s="104"/>
      <c r="C164" s="104"/>
      <c r="D164" s="104"/>
      <c r="E164" s="104"/>
      <c r="F164" s="104"/>
      <c r="G164" s="104"/>
      <c r="H164" s="104"/>
      <c r="I164" s="104"/>
      <c r="J164" s="104"/>
      <c r="K164" s="104"/>
    </row>
    <row r="165" spans="1:11" x14ac:dyDescent="0.25">
      <c r="A165" s="51" t="s">
        <v>22</v>
      </c>
      <c r="B165" s="52">
        <f>B166+B167+B168+B169</f>
        <v>2046784</v>
      </c>
      <c r="C165" s="52">
        <f t="shared" ref="C165:J165" si="45">C166+C167+C168+C169</f>
        <v>2046784</v>
      </c>
      <c r="D165" s="52">
        <f t="shared" si="45"/>
        <v>2046784</v>
      </c>
      <c r="E165" s="52">
        <f t="shared" si="45"/>
        <v>15514687</v>
      </c>
      <c r="F165" s="52">
        <f t="shared" si="45"/>
        <v>29303702</v>
      </c>
      <c r="G165" s="52">
        <f t="shared" si="45"/>
        <v>44767949</v>
      </c>
      <c r="H165" s="52">
        <f t="shared" si="45"/>
        <v>36742093</v>
      </c>
      <c r="I165" s="52">
        <f t="shared" si="45"/>
        <v>16607678</v>
      </c>
      <c r="J165" s="52">
        <f t="shared" si="45"/>
        <v>12613550</v>
      </c>
      <c r="K165" s="53"/>
    </row>
    <row r="166" spans="1:11" ht="15.75" customHeight="1" x14ac:dyDescent="0.25">
      <c r="A166" s="54" t="s">
        <v>8</v>
      </c>
      <c r="B166" s="30">
        <f>B180+B194+B208+B222+B236</f>
        <v>0</v>
      </c>
      <c r="C166" s="30">
        <f t="shared" ref="C166:J168" si="46">C180+C194+C208+C222+C236</f>
        <v>0</v>
      </c>
      <c r="D166" s="30">
        <f t="shared" si="46"/>
        <v>0</v>
      </c>
      <c r="E166" s="30">
        <f t="shared" si="46"/>
        <v>0</v>
      </c>
      <c r="F166" s="30">
        <f t="shared" si="46"/>
        <v>0</v>
      </c>
      <c r="G166" s="30">
        <f t="shared" si="46"/>
        <v>0</v>
      </c>
      <c r="H166" s="30">
        <f t="shared" si="46"/>
        <v>0</v>
      </c>
      <c r="I166" s="30">
        <f t="shared" si="46"/>
        <v>0</v>
      </c>
      <c r="J166" s="30">
        <f t="shared" si="46"/>
        <v>0</v>
      </c>
      <c r="K166" s="53"/>
    </row>
    <row r="167" spans="1:11" x14ac:dyDescent="0.25">
      <c r="A167" s="54" t="s">
        <v>9</v>
      </c>
      <c r="B167" s="30">
        <f>B181+B195+B209+B223+B237</f>
        <v>0</v>
      </c>
      <c r="C167" s="30">
        <f t="shared" si="46"/>
        <v>0</v>
      </c>
      <c r="D167" s="30">
        <f t="shared" si="46"/>
        <v>0</v>
      </c>
      <c r="E167" s="30">
        <f t="shared" si="46"/>
        <v>0</v>
      </c>
      <c r="F167" s="30">
        <f t="shared" si="46"/>
        <v>0</v>
      </c>
      <c r="G167" s="30">
        <f t="shared" si="46"/>
        <v>0</v>
      </c>
      <c r="H167" s="30">
        <f t="shared" si="46"/>
        <v>0</v>
      </c>
      <c r="I167" s="30">
        <f t="shared" si="46"/>
        <v>0</v>
      </c>
      <c r="J167" s="30">
        <f t="shared" si="46"/>
        <v>0</v>
      </c>
      <c r="K167" s="53"/>
    </row>
    <row r="168" spans="1:11" ht="25.5" x14ac:dyDescent="0.25">
      <c r="A168" s="54" t="s">
        <v>10</v>
      </c>
      <c r="B168" s="30">
        <f>B182+B196+B210+B224+B238</f>
        <v>0</v>
      </c>
      <c r="C168" s="30">
        <f t="shared" si="46"/>
        <v>0</v>
      </c>
      <c r="D168" s="30">
        <f t="shared" si="46"/>
        <v>0</v>
      </c>
      <c r="E168" s="30">
        <f t="shared" si="46"/>
        <v>0</v>
      </c>
      <c r="F168" s="30">
        <f t="shared" si="46"/>
        <v>0</v>
      </c>
      <c r="G168" s="30">
        <f t="shared" si="46"/>
        <v>0</v>
      </c>
      <c r="H168" s="30">
        <f t="shared" si="46"/>
        <v>0</v>
      </c>
      <c r="I168" s="30">
        <f t="shared" si="46"/>
        <v>0</v>
      </c>
      <c r="J168" s="30">
        <f t="shared" si="46"/>
        <v>0</v>
      </c>
      <c r="K168" s="53"/>
    </row>
    <row r="169" spans="1:11" ht="25.5" x14ac:dyDescent="0.25">
      <c r="A169" s="51" t="s">
        <v>11</v>
      </c>
      <c r="B169" s="52">
        <f>B171+B172</f>
        <v>2046784</v>
      </c>
      <c r="C169" s="52">
        <f t="shared" ref="C169:J169" si="47">C171+C172</f>
        <v>2046784</v>
      </c>
      <c r="D169" s="52">
        <f t="shared" si="47"/>
        <v>2046784</v>
      </c>
      <c r="E169" s="52">
        <f t="shared" si="47"/>
        <v>15514687</v>
      </c>
      <c r="F169" s="52">
        <f t="shared" si="47"/>
        <v>29303702</v>
      </c>
      <c r="G169" s="52">
        <f t="shared" si="47"/>
        <v>44767949</v>
      </c>
      <c r="H169" s="52">
        <f t="shared" si="47"/>
        <v>36742093</v>
      </c>
      <c r="I169" s="52">
        <f t="shared" si="47"/>
        <v>16607678</v>
      </c>
      <c r="J169" s="52">
        <f t="shared" si="47"/>
        <v>12613550</v>
      </c>
      <c r="K169" s="53"/>
    </row>
    <row r="170" spans="1:11" x14ac:dyDescent="0.25">
      <c r="A170" s="54" t="s">
        <v>12</v>
      </c>
      <c r="B170" s="52"/>
      <c r="C170" s="52"/>
      <c r="D170" s="52"/>
      <c r="E170" s="52"/>
      <c r="F170" s="52"/>
      <c r="G170" s="52"/>
      <c r="H170" s="52"/>
      <c r="I170" s="52"/>
      <c r="J170" s="52"/>
      <c r="K170" s="53"/>
    </row>
    <row r="171" spans="1:11" x14ac:dyDescent="0.25">
      <c r="A171" s="54" t="s">
        <v>13</v>
      </c>
      <c r="B171" s="30">
        <f>B185+B199+B213+B227+B241</f>
        <v>380118</v>
      </c>
      <c r="C171" s="30">
        <f t="shared" ref="C171:J172" si="48">C185+C199+C213+C227+C241</f>
        <v>380118</v>
      </c>
      <c r="D171" s="30">
        <f t="shared" si="48"/>
        <v>380118</v>
      </c>
      <c r="E171" s="30">
        <f t="shared" si="48"/>
        <v>0</v>
      </c>
      <c r="F171" s="30">
        <f t="shared" si="48"/>
        <v>0</v>
      </c>
      <c r="G171" s="30">
        <f t="shared" si="48"/>
        <v>0</v>
      </c>
      <c r="H171" s="30">
        <f t="shared" si="48"/>
        <v>0</v>
      </c>
      <c r="I171" s="30">
        <f t="shared" si="48"/>
        <v>0</v>
      </c>
      <c r="J171" s="30">
        <f t="shared" si="48"/>
        <v>0</v>
      </c>
      <c r="K171" s="53"/>
    </row>
    <row r="172" spans="1:11" ht="51" x14ac:dyDescent="0.25">
      <c r="A172" s="54" t="s">
        <v>14</v>
      </c>
      <c r="B172" s="30">
        <f>B186+B200+B214+B228+B242</f>
        <v>1666666</v>
      </c>
      <c r="C172" s="30">
        <f t="shared" si="48"/>
        <v>1666666</v>
      </c>
      <c r="D172" s="30">
        <f t="shared" si="48"/>
        <v>1666666</v>
      </c>
      <c r="E172" s="30">
        <f>E186+E200+E214+E228+E242</f>
        <v>15514687</v>
      </c>
      <c r="F172" s="30">
        <f t="shared" si="48"/>
        <v>29303702</v>
      </c>
      <c r="G172" s="30">
        <f t="shared" si="48"/>
        <v>44767949</v>
      </c>
      <c r="H172" s="30">
        <f t="shared" si="48"/>
        <v>36742093</v>
      </c>
      <c r="I172" s="30">
        <f t="shared" si="48"/>
        <v>16607678</v>
      </c>
      <c r="J172" s="30">
        <f t="shared" si="48"/>
        <v>12613550</v>
      </c>
      <c r="K172" s="53"/>
    </row>
    <row r="173" spans="1:11" x14ac:dyDescent="0.25">
      <c r="A173" s="51" t="s">
        <v>15</v>
      </c>
      <c r="B173" s="52"/>
      <c r="C173" s="52"/>
      <c r="D173" s="52"/>
      <c r="E173" s="52"/>
      <c r="F173" s="52"/>
      <c r="G173" s="52"/>
      <c r="H173" s="52"/>
      <c r="I173" s="52"/>
      <c r="J173" s="52"/>
      <c r="K173" s="53"/>
    </row>
    <row r="174" spans="1:11" x14ac:dyDescent="0.25">
      <c r="A174" s="54" t="s">
        <v>16</v>
      </c>
      <c r="B174" s="52"/>
      <c r="C174" s="52"/>
      <c r="D174" s="52"/>
      <c r="E174" s="52"/>
      <c r="F174" s="52"/>
      <c r="G174" s="52"/>
      <c r="H174" s="52"/>
      <c r="I174" s="52"/>
      <c r="J174" s="52"/>
      <c r="K174" s="53"/>
    </row>
    <row r="175" spans="1:11" x14ac:dyDescent="0.25">
      <c r="A175" s="54" t="s">
        <v>17</v>
      </c>
      <c r="B175" s="52"/>
      <c r="C175" s="52"/>
      <c r="D175" s="52"/>
      <c r="E175" s="52"/>
      <c r="F175" s="52"/>
      <c r="G175" s="52"/>
      <c r="H175" s="52"/>
      <c r="I175" s="52"/>
      <c r="J175" s="52"/>
      <c r="K175" s="53"/>
    </row>
    <row r="176" spans="1:11" x14ac:dyDescent="0.25">
      <c r="A176" s="54" t="s">
        <v>18</v>
      </c>
      <c r="B176" s="30">
        <f>B190+B204+B218+B232+B246</f>
        <v>380118</v>
      </c>
      <c r="C176" s="30">
        <f t="shared" ref="C176:J177" si="49">C190+C204+C218+C232+C246</f>
        <v>380118</v>
      </c>
      <c r="D176" s="30">
        <f t="shared" si="49"/>
        <v>380118</v>
      </c>
      <c r="E176" s="30">
        <f t="shared" si="49"/>
        <v>0</v>
      </c>
      <c r="F176" s="30">
        <f t="shared" si="49"/>
        <v>0</v>
      </c>
      <c r="G176" s="30">
        <f t="shared" si="49"/>
        <v>0</v>
      </c>
      <c r="H176" s="30">
        <f t="shared" si="49"/>
        <v>0</v>
      </c>
      <c r="I176" s="30">
        <f t="shared" si="49"/>
        <v>0</v>
      </c>
      <c r="J176" s="30">
        <f t="shared" si="49"/>
        <v>0</v>
      </c>
      <c r="K176" s="53"/>
    </row>
    <row r="177" spans="1:11" ht="51" x14ac:dyDescent="0.25">
      <c r="A177" s="54" t="s">
        <v>19</v>
      </c>
      <c r="B177" s="30">
        <f>B191+B205+B219+B233+B247</f>
        <v>1666666</v>
      </c>
      <c r="C177" s="30">
        <f t="shared" si="49"/>
        <v>1666666</v>
      </c>
      <c r="D177" s="30">
        <f t="shared" si="49"/>
        <v>1666666</v>
      </c>
      <c r="E177" s="30">
        <f t="shared" si="49"/>
        <v>15514687</v>
      </c>
      <c r="F177" s="30">
        <f t="shared" si="49"/>
        <v>29303702</v>
      </c>
      <c r="G177" s="30">
        <f t="shared" si="49"/>
        <v>44767949</v>
      </c>
      <c r="H177" s="30">
        <f t="shared" si="49"/>
        <v>36742093</v>
      </c>
      <c r="I177" s="30">
        <f t="shared" si="49"/>
        <v>16607678</v>
      </c>
      <c r="J177" s="30">
        <f t="shared" si="49"/>
        <v>12613550</v>
      </c>
      <c r="K177" s="53"/>
    </row>
    <row r="178" spans="1:11" ht="15" customHeight="1" x14ac:dyDescent="0.25">
      <c r="A178" s="103" t="s">
        <v>39</v>
      </c>
      <c r="B178" s="103"/>
      <c r="C178" s="103"/>
      <c r="D178" s="103"/>
      <c r="E178" s="103"/>
      <c r="F178" s="103"/>
      <c r="G178" s="103"/>
      <c r="H178" s="103"/>
      <c r="I178" s="103"/>
      <c r="J178" s="103"/>
      <c r="K178" s="103"/>
    </row>
    <row r="179" spans="1:11" x14ac:dyDescent="0.25">
      <c r="A179" s="6" t="s">
        <v>22</v>
      </c>
      <c r="B179" s="21">
        <f>SUM(B180:B183)</f>
        <v>0</v>
      </c>
      <c r="C179" s="21">
        <f t="shared" ref="C179:J179" si="50">SUM(C180:C183)</f>
        <v>0</v>
      </c>
      <c r="D179" s="21">
        <f t="shared" si="50"/>
        <v>0</v>
      </c>
      <c r="E179" s="21">
        <f t="shared" si="50"/>
        <v>15514687</v>
      </c>
      <c r="F179" s="21">
        <f t="shared" si="50"/>
        <v>29303702</v>
      </c>
      <c r="G179" s="21">
        <f t="shared" si="50"/>
        <v>44767949</v>
      </c>
      <c r="H179" s="21">
        <f t="shared" si="50"/>
        <v>36742093</v>
      </c>
      <c r="I179" s="21">
        <f t="shared" si="50"/>
        <v>16607678</v>
      </c>
      <c r="J179" s="21">
        <f t="shared" si="50"/>
        <v>12613550</v>
      </c>
      <c r="K179" s="14"/>
    </row>
    <row r="180" spans="1:11" x14ac:dyDescent="0.25">
      <c r="A180" s="5" t="s">
        <v>8</v>
      </c>
      <c r="B180" s="15">
        <v>0</v>
      </c>
      <c r="C180" s="15">
        <v>0</v>
      </c>
      <c r="D180" s="15">
        <v>0</v>
      </c>
      <c r="E180" s="15">
        <v>0</v>
      </c>
      <c r="F180" s="15">
        <v>0</v>
      </c>
      <c r="G180" s="15">
        <v>0</v>
      </c>
      <c r="H180" s="15">
        <v>0</v>
      </c>
      <c r="I180" s="15">
        <v>0</v>
      </c>
      <c r="J180" s="15">
        <v>0</v>
      </c>
      <c r="K180" s="14"/>
    </row>
    <row r="181" spans="1:11" x14ac:dyDescent="0.25">
      <c r="A181" s="5" t="s">
        <v>9</v>
      </c>
      <c r="B181" s="15">
        <v>0</v>
      </c>
      <c r="C181" s="15">
        <v>0</v>
      </c>
      <c r="D181" s="15">
        <v>0</v>
      </c>
      <c r="E181" s="15">
        <v>0</v>
      </c>
      <c r="F181" s="15">
        <v>0</v>
      </c>
      <c r="G181" s="15">
        <v>0</v>
      </c>
      <c r="H181" s="15">
        <v>0</v>
      </c>
      <c r="I181" s="15">
        <v>0</v>
      </c>
      <c r="J181" s="15">
        <v>0</v>
      </c>
      <c r="K181" s="14"/>
    </row>
    <row r="182" spans="1:11" ht="25.5" x14ac:dyDescent="0.25">
      <c r="A182" s="5" t="s">
        <v>10</v>
      </c>
      <c r="B182" s="15">
        <v>0</v>
      </c>
      <c r="C182" s="15">
        <v>0</v>
      </c>
      <c r="D182" s="15">
        <v>0</v>
      </c>
      <c r="E182" s="15">
        <v>0</v>
      </c>
      <c r="F182" s="15">
        <v>0</v>
      </c>
      <c r="G182" s="15">
        <v>0</v>
      </c>
      <c r="H182" s="15">
        <v>0</v>
      </c>
      <c r="I182" s="15">
        <v>0</v>
      </c>
      <c r="J182" s="15">
        <v>0</v>
      </c>
      <c r="K182" s="14"/>
    </row>
    <row r="183" spans="1:11" ht="25.5" x14ac:dyDescent="0.25">
      <c r="A183" s="6" t="s">
        <v>11</v>
      </c>
      <c r="B183" s="21">
        <f>SUM(B185:B186)</f>
        <v>0</v>
      </c>
      <c r="C183" s="21">
        <f t="shared" ref="C183:J183" si="51">SUM(C185:C186)</f>
        <v>0</v>
      </c>
      <c r="D183" s="21">
        <f t="shared" si="51"/>
        <v>0</v>
      </c>
      <c r="E183" s="21">
        <f t="shared" si="51"/>
        <v>15514687</v>
      </c>
      <c r="F183" s="21">
        <f t="shared" si="51"/>
        <v>29303702</v>
      </c>
      <c r="G183" s="21">
        <f t="shared" si="51"/>
        <v>44767949</v>
      </c>
      <c r="H183" s="21">
        <f t="shared" si="51"/>
        <v>36742093</v>
      </c>
      <c r="I183" s="21">
        <f t="shared" si="51"/>
        <v>16607678</v>
      </c>
      <c r="J183" s="21">
        <f t="shared" si="51"/>
        <v>12613550</v>
      </c>
      <c r="K183" s="14"/>
    </row>
    <row r="184" spans="1:11" x14ac:dyDescent="0.25">
      <c r="A184" s="5" t="s">
        <v>12</v>
      </c>
      <c r="B184" s="15"/>
      <c r="C184" s="15"/>
      <c r="D184" s="15"/>
      <c r="E184" s="15"/>
      <c r="F184" s="15"/>
      <c r="G184" s="15"/>
      <c r="H184" s="15"/>
      <c r="I184" s="15"/>
      <c r="J184" s="15"/>
      <c r="K184" s="14"/>
    </row>
    <row r="185" spans="1:11" x14ac:dyDescent="0.25">
      <c r="A185" s="5" t="s">
        <v>13</v>
      </c>
      <c r="B185" s="15">
        <v>0</v>
      </c>
      <c r="C185" s="15">
        <v>0</v>
      </c>
      <c r="D185" s="15">
        <v>0</v>
      </c>
      <c r="E185" s="15">
        <v>0</v>
      </c>
      <c r="F185" s="15">
        <v>0</v>
      </c>
      <c r="G185" s="15">
        <v>0</v>
      </c>
      <c r="H185" s="15">
        <v>0</v>
      </c>
      <c r="I185" s="15">
        <v>0</v>
      </c>
      <c r="J185" s="15">
        <v>0</v>
      </c>
      <c r="K185" s="14"/>
    </row>
    <row r="186" spans="1:11" ht="51" x14ac:dyDescent="0.25">
      <c r="A186" s="5" t="s">
        <v>14</v>
      </c>
      <c r="B186" s="15">
        <v>0</v>
      </c>
      <c r="C186" s="15">
        <v>0</v>
      </c>
      <c r="D186" s="15">
        <v>0</v>
      </c>
      <c r="E186" s="15">
        <f>8410000+2900000+4204687</f>
        <v>15514687</v>
      </c>
      <c r="F186" s="15">
        <f>8410000+2900000+17993702</f>
        <v>29303702</v>
      </c>
      <c r="G186" s="15">
        <f>8410000+2900000+33457949</f>
        <v>44767949</v>
      </c>
      <c r="H186" s="15">
        <f>8410000+2900000+25432093</f>
        <v>36742093</v>
      </c>
      <c r="I186" s="15">
        <f>8410001+5297677+2900000</f>
        <v>16607678</v>
      </c>
      <c r="J186" s="15">
        <f>8410000+1303550+2900000</f>
        <v>12613550</v>
      </c>
      <c r="K186" s="13" t="s">
        <v>166</v>
      </c>
    </row>
    <row r="187" spans="1:11" x14ac:dyDescent="0.25">
      <c r="A187" s="6" t="s">
        <v>15</v>
      </c>
      <c r="B187" s="15"/>
      <c r="C187" s="15"/>
      <c r="D187" s="15"/>
      <c r="E187" s="15"/>
      <c r="F187" s="15"/>
      <c r="G187" s="15"/>
      <c r="H187" s="15"/>
      <c r="I187" s="15"/>
      <c r="J187" s="15"/>
      <c r="K187" s="14"/>
    </row>
    <row r="188" spans="1:11" x14ac:dyDescent="0.25">
      <c r="A188" s="5" t="s">
        <v>16</v>
      </c>
      <c r="B188" s="15"/>
      <c r="C188" s="15"/>
      <c r="D188" s="15"/>
      <c r="E188" s="15"/>
      <c r="F188" s="15"/>
      <c r="G188" s="15"/>
      <c r="H188" s="15"/>
      <c r="I188" s="15"/>
      <c r="J188" s="15"/>
      <c r="K188" s="14"/>
    </row>
    <row r="189" spans="1:11" x14ac:dyDescent="0.25">
      <c r="A189" s="5" t="s">
        <v>17</v>
      </c>
      <c r="B189" s="15"/>
      <c r="C189" s="15"/>
      <c r="D189" s="15"/>
      <c r="E189" s="15"/>
      <c r="F189" s="15"/>
      <c r="G189" s="15"/>
      <c r="H189" s="15"/>
      <c r="I189" s="15"/>
      <c r="J189" s="15"/>
      <c r="K189" s="14"/>
    </row>
    <row r="190" spans="1:11" x14ac:dyDescent="0.25">
      <c r="A190" s="5" t="s">
        <v>18</v>
      </c>
      <c r="B190" s="15">
        <v>0</v>
      </c>
      <c r="C190" s="15">
        <v>0</v>
      </c>
      <c r="D190" s="15">
        <v>0</v>
      </c>
      <c r="E190" s="15">
        <v>0</v>
      </c>
      <c r="F190" s="15">
        <v>0</v>
      </c>
      <c r="G190" s="15">
        <v>0</v>
      </c>
      <c r="H190" s="15">
        <v>0</v>
      </c>
      <c r="I190" s="15">
        <v>0</v>
      </c>
      <c r="J190" s="15">
        <v>0</v>
      </c>
      <c r="K190" s="14"/>
    </row>
    <row r="191" spans="1:11" ht="51" x14ac:dyDescent="0.25">
      <c r="A191" s="5" t="s">
        <v>19</v>
      </c>
      <c r="B191" s="15">
        <v>0</v>
      </c>
      <c r="C191" s="15">
        <v>0</v>
      </c>
      <c r="D191" s="15">
        <v>0</v>
      </c>
      <c r="E191" s="15">
        <v>15514687</v>
      </c>
      <c r="F191" s="15">
        <v>29303702</v>
      </c>
      <c r="G191" s="15">
        <v>44767949</v>
      </c>
      <c r="H191" s="15">
        <v>36742093</v>
      </c>
      <c r="I191" s="15">
        <v>16607678</v>
      </c>
      <c r="J191" s="15">
        <v>12613550</v>
      </c>
      <c r="K191" s="14"/>
    </row>
    <row r="192" spans="1:11" ht="15" customHeight="1" x14ac:dyDescent="0.25">
      <c r="A192" s="103" t="s">
        <v>40</v>
      </c>
      <c r="B192" s="103"/>
      <c r="C192" s="103"/>
      <c r="D192" s="103"/>
      <c r="E192" s="103"/>
      <c r="F192" s="103"/>
      <c r="G192" s="103"/>
      <c r="H192" s="103"/>
      <c r="I192" s="103"/>
      <c r="J192" s="103"/>
      <c r="K192" s="103"/>
    </row>
    <row r="193" spans="1:11" x14ac:dyDescent="0.25">
      <c r="A193" s="6" t="s">
        <v>22</v>
      </c>
      <c r="B193" s="7">
        <f>SUM(B194:B197)</f>
        <v>1960784</v>
      </c>
      <c r="C193" s="7">
        <f t="shared" ref="C193:J193" si="52">SUM(C194:C197)</f>
        <v>1960784</v>
      </c>
      <c r="D193" s="8">
        <f t="shared" si="52"/>
        <v>1960784</v>
      </c>
      <c r="E193" s="8">
        <f t="shared" si="52"/>
        <v>0</v>
      </c>
      <c r="F193" s="8">
        <f t="shared" si="52"/>
        <v>0</v>
      </c>
      <c r="G193" s="8">
        <f t="shared" si="52"/>
        <v>0</v>
      </c>
      <c r="H193" s="7">
        <f t="shared" si="52"/>
        <v>0</v>
      </c>
      <c r="I193" s="7">
        <f t="shared" si="52"/>
        <v>0</v>
      </c>
      <c r="J193" s="7">
        <f t="shared" si="52"/>
        <v>0</v>
      </c>
      <c r="K193" s="62"/>
    </row>
    <row r="194" spans="1:11" x14ac:dyDescent="0.25">
      <c r="A194" s="5" t="s">
        <v>8</v>
      </c>
      <c r="B194" s="4">
        <v>0</v>
      </c>
      <c r="C194" s="4">
        <v>0</v>
      </c>
      <c r="D194" s="3">
        <v>0</v>
      </c>
      <c r="E194" s="3">
        <v>0</v>
      </c>
      <c r="F194" s="3">
        <v>0</v>
      </c>
      <c r="G194" s="3">
        <v>0</v>
      </c>
      <c r="H194" s="4">
        <v>0</v>
      </c>
      <c r="I194" s="4">
        <v>0</v>
      </c>
      <c r="J194" s="4">
        <v>0</v>
      </c>
      <c r="K194" s="62"/>
    </row>
    <row r="195" spans="1:11" x14ac:dyDescent="0.25">
      <c r="A195" s="5" t="s">
        <v>9</v>
      </c>
      <c r="B195" s="4">
        <v>0</v>
      </c>
      <c r="C195" s="4">
        <v>0</v>
      </c>
      <c r="D195" s="3">
        <v>0</v>
      </c>
      <c r="E195" s="3">
        <v>0</v>
      </c>
      <c r="F195" s="3">
        <v>0</v>
      </c>
      <c r="G195" s="3">
        <v>0</v>
      </c>
      <c r="H195" s="4">
        <v>0</v>
      </c>
      <c r="I195" s="4">
        <v>0</v>
      </c>
      <c r="J195" s="4">
        <v>0</v>
      </c>
      <c r="K195" s="62"/>
    </row>
    <row r="196" spans="1:11" ht="25.5" x14ac:dyDescent="0.25">
      <c r="A196" s="5" t="s">
        <v>10</v>
      </c>
      <c r="B196" s="4">
        <v>0</v>
      </c>
      <c r="C196" s="4">
        <v>0</v>
      </c>
      <c r="D196" s="3">
        <v>0</v>
      </c>
      <c r="E196" s="3">
        <v>0</v>
      </c>
      <c r="F196" s="3">
        <v>0</v>
      </c>
      <c r="G196" s="3">
        <v>0</v>
      </c>
      <c r="H196" s="4">
        <v>0</v>
      </c>
      <c r="I196" s="4">
        <v>0</v>
      </c>
      <c r="J196" s="4">
        <v>0</v>
      </c>
      <c r="K196" s="62"/>
    </row>
    <row r="197" spans="1:11" ht="25.5" x14ac:dyDescent="0.25">
      <c r="A197" s="6" t="s">
        <v>11</v>
      </c>
      <c r="B197" s="7">
        <f>SUM(B199:B200)</f>
        <v>1960784</v>
      </c>
      <c r="C197" s="7">
        <f t="shared" ref="C197:J197" si="53">SUM(C199:C200)</f>
        <v>1960784</v>
      </c>
      <c r="D197" s="8">
        <f t="shared" si="53"/>
        <v>1960784</v>
      </c>
      <c r="E197" s="8">
        <f t="shared" si="53"/>
        <v>0</v>
      </c>
      <c r="F197" s="8">
        <f t="shared" si="53"/>
        <v>0</v>
      </c>
      <c r="G197" s="8">
        <f t="shared" si="53"/>
        <v>0</v>
      </c>
      <c r="H197" s="7">
        <f t="shared" si="53"/>
        <v>0</v>
      </c>
      <c r="I197" s="7">
        <f t="shared" si="53"/>
        <v>0</v>
      </c>
      <c r="J197" s="7">
        <f t="shared" si="53"/>
        <v>0</v>
      </c>
      <c r="K197" s="62"/>
    </row>
    <row r="198" spans="1:11" x14ac:dyDescent="0.25">
      <c r="A198" s="5" t="s">
        <v>12</v>
      </c>
      <c r="B198" s="4"/>
      <c r="C198" s="4"/>
      <c r="D198" s="3"/>
      <c r="E198" s="3"/>
      <c r="F198" s="3"/>
      <c r="G198" s="3"/>
      <c r="H198" s="4"/>
      <c r="I198" s="4"/>
      <c r="J198" s="4"/>
      <c r="K198" s="62"/>
    </row>
    <row r="199" spans="1:11" ht="25.5" x14ac:dyDescent="0.25">
      <c r="A199" s="5" t="s">
        <v>13</v>
      </c>
      <c r="B199" s="10">
        <v>294118</v>
      </c>
      <c r="C199" s="10">
        <v>294118</v>
      </c>
      <c r="D199" s="12">
        <v>294118</v>
      </c>
      <c r="E199" s="12">
        <v>0</v>
      </c>
      <c r="F199" s="12">
        <v>0</v>
      </c>
      <c r="G199" s="12">
        <v>0</v>
      </c>
      <c r="H199" s="10">
        <v>0</v>
      </c>
      <c r="I199" s="10">
        <v>0</v>
      </c>
      <c r="J199" s="10">
        <v>0</v>
      </c>
      <c r="K199" s="9" t="s">
        <v>150</v>
      </c>
    </row>
    <row r="200" spans="1:11" ht="51" x14ac:dyDescent="0.25">
      <c r="A200" s="5" t="s">
        <v>14</v>
      </c>
      <c r="B200" s="10">
        <v>1666666</v>
      </c>
      <c r="C200" s="10">
        <v>1666666</v>
      </c>
      <c r="D200" s="12">
        <v>1666666</v>
      </c>
      <c r="E200" s="12">
        <v>0</v>
      </c>
      <c r="F200" s="12">
        <v>0</v>
      </c>
      <c r="G200" s="12">
        <v>0</v>
      </c>
      <c r="H200" s="10">
        <v>0</v>
      </c>
      <c r="I200" s="10">
        <v>0</v>
      </c>
      <c r="J200" s="10">
        <v>0</v>
      </c>
      <c r="K200" s="9" t="s">
        <v>41</v>
      </c>
    </row>
    <row r="201" spans="1:11" x14ac:dyDescent="0.25">
      <c r="A201" s="6" t="s">
        <v>15</v>
      </c>
      <c r="B201" s="10"/>
      <c r="C201" s="10"/>
      <c r="D201" s="12"/>
      <c r="E201" s="12"/>
      <c r="F201" s="12"/>
      <c r="G201" s="12"/>
      <c r="H201" s="10"/>
      <c r="I201" s="10"/>
      <c r="J201" s="10"/>
      <c r="K201" s="62"/>
    </row>
    <row r="202" spans="1:11" x14ac:dyDescent="0.25">
      <c r="A202" s="5" t="s">
        <v>16</v>
      </c>
      <c r="B202" s="10"/>
      <c r="C202" s="10"/>
      <c r="D202" s="12"/>
      <c r="E202" s="12"/>
      <c r="F202" s="12"/>
      <c r="G202" s="12"/>
      <c r="H202" s="10"/>
      <c r="I202" s="10"/>
      <c r="J202" s="10"/>
      <c r="K202" s="62"/>
    </row>
    <row r="203" spans="1:11" x14ac:dyDescent="0.25">
      <c r="A203" s="5" t="s">
        <v>17</v>
      </c>
      <c r="B203" s="10"/>
      <c r="C203" s="10"/>
      <c r="D203" s="12"/>
      <c r="E203" s="12"/>
      <c r="F203" s="12"/>
      <c r="G203" s="12"/>
      <c r="H203" s="10"/>
      <c r="I203" s="10"/>
      <c r="J203" s="10"/>
      <c r="K203" s="62"/>
    </row>
    <row r="204" spans="1:11" ht="15.75" customHeight="1" x14ac:dyDescent="0.25">
      <c r="A204" s="5" t="s">
        <v>18</v>
      </c>
      <c r="B204" s="10">
        <v>294118</v>
      </c>
      <c r="C204" s="10">
        <v>294118</v>
      </c>
      <c r="D204" s="12">
        <v>294118</v>
      </c>
      <c r="E204" s="12">
        <v>0</v>
      </c>
      <c r="F204" s="12">
        <v>0</v>
      </c>
      <c r="G204" s="12">
        <v>0</v>
      </c>
      <c r="H204" s="10">
        <v>0</v>
      </c>
      <c r="I204" s="10">
        <v>0</v>
      </c>
      <c r="J204" s="10">
        <v>0</v>
      </c>
      <c r="K204" s="62"/>
    </row>
    <row r="205" spans="1:11" ht="51" x14ac:dyDescent="0.25">
      <c r="A205" s="5" t="s">
        <v>19</v>
      </c>
      <c r="B205" s="10">
        <v>1666666</v>
      </c>
      <c r="C205" s="10">
        <v>1666666</v>
      </c>
      <c r="D205" s="12">
        <v>1666666</v>
      </c>
      <c r="E205" s="12">
        <v>0</v>
      </c>
      <c r="F205" s="12">
        <v>0</v>
      </c>
      <c r="G205" s="12">
        <v>0</v>
      </c>
      <c r="H205" s="10">
        <v>0</v>
      </c>
      <c r="I205" s="10">
        <v>0</v>
      </c>
      <c r="J205" s="10">
        <v>0</v>
      </c>
      <c r="K205" s="62"/>
    </row>
    <row r="206" spans="1:11" x14ac:dyDescent="0.25">
      <c r="A206" s="103" t="s">
        <v>42</v>
      </c>
      <c r="B206" s="103"/>
      <c r="C206" s="103"/>
      <c r="D206" s="103"/>
      <c r="E206" s="103"/>
      <c r="F206" s="103"/>
      <c r="G206" s="103"/>
      <c r="H206" s="103"/>
      <c r="I206" s="103"/>
      <c r="J206" s="103"/>
      <c r="K206" s="103"/>
    </row>
    <row r="207" spans="1:11" x14ac:dyDescent="0.25">
      <c r="A207" s="6" t="s">
        <v>22</v>
      </c>
      <c r="B207" s="7">
        <f>SUM(B208:B211)</f>
        <v>0</v>
      </c>
      <c r="C207" s="7">
        <f t="shared" ref="C207:J207" si="54">SUM(C208:C211)</f>
        <v>0</v>
      </c>
      <c r="D207" s="8">
        <f t="shared" si="54"/>
        <v>0</v>
      </c>
      <c r="E207" s="8">
        <f t="shared" si="54"/>
        <v>0</v>
      </c>
      <c r="F207" s="8">
        <f t="shared" si="54"/>
        <v>0</v>
      </c>
      <c r="G207" s="8">
        <f t="shared" si="54"/>
        <v>0</v>
      </c>
      <c r="H207" s="7">
        <f t="shared" si="54"/>
        <v>0</v>
      </c>
      <c r="I207" s="7">
        <f t="shared" si="54"/>
        <v>0</v>
      </c>
      <c r="J207" s="7">
        <f t="shared" si="54"/>
        <v>0</v>
      </c>
      <c r="K207" s="63"/>
    </row>
    <row r="208" spans="1:11" x14ac:dyDescent="0.25">
      <c r="A208" s="5" t="s">
        <v>8</v>
      </c>
      <c r="B208" s="4">
        <v>0</v>
      </c>
      <c r="C208" s="4">
        <v>0</v>
      </c>
      <c r="D208" s="3">
        <v>0</v>
      </c>
      <c r="E208" s="3">
        <v>0</v>
      </c>
      <c r="F208" s="3">
        <v>0</v>
      </c>
      <c r="G208" s="3">
        <v>0</v>
      </c>
      <c r="H208" s="4">
        <v>0</v>
      </c>
      <c r="I208" s="4">
        <v>0</v>
      </c>
      <c r="J208" s="4">
        <v>0</v>
      </c>
      <c r="K208" s="23"/>
    </row>
    <row r="209" spans="1:11" x14ac:dyDescent="0.25">
      <c r="A209" s="5" t="s">
        <v>9</v>
      </c>
      <c r="B209" s="4">
        <v>0</v>
      </c>
      <c r="C209" s="4">
        <v>0</v>
      </c>
      <c r="D209" s="3">
        <v>0</v>
      </c>
      <c r="E209" s="3">
        <v>0</v>
      </c>
      <c r="F209" s="3">
        <v>0</v>
      </c>
      <c r="G209" s="3">
        <v>0</v>
      </c>
      <c r="H209" s="4">
        <v>0</v>
      </c>
      <c r="I209" s="4">
        <v>0</v>
      </c>
      <c r="J209" s="4">
        <v>0</v>
      </c>
      <c r="K209" s="23"/>
    </row>
    <row r="210" spans="1:11" ht="25.5" x14ac:dyDescent="0.25">
      <c r="A210" s="5" t="s">
        <v>10</v>
      </c>
      <c r="B210" s="4">
        <v>0</v>
      </c>
      <c r="C210" s="4">
        <v>0</v>
      </c>
      <c r="D210" s="3">
        <v>0</v>
      </c>
      <c r="E210" s="3">
        <v>0</v>
      </c>
      <c r="F210" s="3">
        <v>0</v>
      </c>
      <c r="G210" s="3">
        <v>0</v>
      </c>
      <c r="H210" s="4">
        <v>0</v>
      </c>
      <c r="I210" s="4">
        <v>0</v>
      </c>
      <c r="J210" s="4">
        <v>0</v>
      </c>
      <c r="K210" s="23"/>
    </row>
    <row r="211" spans="1:11" ht="25.5" x14ac:dyDescent="0.25">
      <c r="A211" s="6" t="s">
        <v>11</v>
      </c>
      <c r="B211" s="7">
        <f>SUM(B213:B214)</f>
        <v>0</v>
      </c>
      <c r="C211" s="7">
        <f t="shared" ref="C211:J211" si="55">SUM(C213:C214)</f>
        <v>0</v>
      </c>
      <c r="D211" s="8">
        <f t="shared" si="55"/>
        <v>0</v>
      </c>
      <c r="E211" s="8">
        <f t="shared" si="55"/>
        <v>0</v>
      </c>
      <c r="F211" s="8">
        <f t="shared" si="55"/>
        <v>0</v>
      </c>
      <c r="G211" s="8">
        <f t="shared" si="55"/>
        <v>0</v>
      </c>
      <c r="H211" s="7">
        <f t="shared" si="55"/>
        <v>0</v>
      </c>
      <c r="I211" s="7">
        <f t="shared" si="55"/>
        <v>0</v>
      </c>
      <c r="J211" s="7">
        <f t="shared" si="55"/>
        <v>0</v>
      </c>
      <c r="K211" s="23"/>
    </row>
    <row r="212" spans="1:11" x14ac:dyDescent="0.25">
      <c r="A212" s="5" t="s">
        <v>12</v>
      </c>
      <c r="B212" s="4"/>
      <c r="C212" s="4"/>
      <c r="D212" s="3"/>
      <c r="E212" s="3"/>
      <c r="F212" s="3"/>
      <c r="G212" s="3"/>
      <c r="H212" s="4"/>
      <c r="I212" s="4"/>
      <c r="J212" s="4"/>
      <c r="K212" s="23"/>
    </row>
    <row r="213" spans="1:11" x14ac:dyDescent="0.25">
      <c r="A213" s="5" t="s">
        <v>13</v>
      </c>
      <c r="B213" s="4">
        <v>0</v>
      </c>
      <c r="C213" s="4">
        <v>0</v>
      </c>
      <c r="D213" s="3">
        <v>0</v>
      </c>
      <c r="E213" s="3">
        <v>0</v>
      </c>
      <c r="F213" s="3">
        <v>0</v>
      </c>
      <c r="G213" s="3">
        <v>0</v>
      </c>
      <c r="H213" s="4">
        <v>0</v>
      </c>
      <c r="I213" s="4">
        <v>0</v>
      </c>
      <c r="J213" s="4">
        <v>0</v>
      </c>
      <c r="K213" s="24" t="s">
        <v>152</v>
      </c>
    </row>
    <row r="214" spans="1:11" ht="51" x14ac:dyDescent="0.25">
      <c r="A214" s="5" t="s">
        <v>14</v>
      </c>
      <c r="B214" s="4">
        <v>0</v>
      </c>
      <c r="C214" s="4">
        <v>0</v>
      </c>
      <c r="D214" s="3">
        <v>0</v>
      </c>
      <c r="E214" s="3">
        <v>0</v>
      </c>
      <c r="F214" s="3">
        <v>0</v>
      </c>
      <c r="G214" s="3">
        <v>0</v>
      </c>
      <c r="H214" s="4">
        <v>0</v>
      </c>
      <c r="I214" s="4">
        <v>0</v>
      </c>
      <c r="J214" s="4">
        <v>0</v>
      </c>
      <c r="K214" s="23"/>
    </row>
    <row r="215" spans="1:11" x14ac:dyDescent="0.25">
      <c r="A215" s="6" t="s">
        <v>15</v>
      </c>
      <c r="B215" s="4"/>
      <c r="C215" s="4"/>
      <c r="D215" s="3"/>
      <c r="E215" s="3"/>
      <c r="F215" s="3"/>
      <c r="G215" s="3"/>
      <c r="H215" s="4"/>
      <c r="I215" s="4"/>
      <c r="J215" s="4"/>
      <c r="K215" s="23"/>
    </row>
    <row r="216" spans="1:11" x14ac:dyDescent="0.25">
      <c r="A216" s="5" t="s">
        <v>16</v>
      </c>
      <c r="B216" s="4"/>
      <c r="C216" s="4"/>
      <c r="D216" s="3"/>
      <c r="E216" s="3"/>
      <c r="F216" s="3"/>
      <c r="G216" s="3"/>
      <c r="H216" s="4"/>
      <c r="I216" s="4"/>
      <c r="J216" s="4"/>
      <c r="K216" s="23"/>
    </row>
    <row r="217" spans="1:11" x14ac:dyDescent="0.25">
      <c r="A217" s="5" t="s">
        <v>17</v>
      </c>
      <c r="B217" s="4"/>
      <c r="C217" s="4"/>
      <c r="D217" s="3"/>
      <c r="E217" s="3"/>
      <c r="F217" s="3"/>
      <c r="G217" s="3"/>
      <c r="H217" s="4"/>
      <c r="I217" s="4"/>
      <c r="J217" s="4"/>
      <c r="K217" s="23"/>
    </row>
    <row r="218" spans="1:11" ht="15.75" customHeight="1" x14ac:dyDescent="0.25">
      <c r="A218" s="5" t="s">
        <v>18</v>
      </c>
      <c r="B218" s="4">
        <v>0</v>
      </c>
      <c r="C218" s="4">
        <v>0</v>
      </c>
      <c r="D218" s="3">
        <v>0</v>
      </c>
      <c r="E218" s="3">
        <v>0</v>
      </c>
      <c r="F218" s="3">
        <v>0</v>
      </c>
      <c r="G218" s="3">
        <v>0</v>
      </c>
      <c r="H218" s="4">
        <v>0</v>
      </c>
      <c r="I218" s="4">
        <v>0</v>
      </c>
      <c r="J218" s="4">
        <v>0</v>
      </c>
      <c r="K218" s="23"/>
    </row>
    <row r="219" spans="1:11" ht="51" x14ac:dyDescent="0.25">
      <c r="A219" s="5" t="s">
        <v>19</v>
      </c>
      <c r="B219" s="4">
        <v>0</v>
      </c>
      <c r="C219" s="4">
        <v>0</v>
      </c>
      <c r="D219" s="3">
        <v>0</v>
      </c>
      <c r="E219" s="3">
        <v>0</v>
      </c>
      <c r="F219" s="3">
        <v>0</v>
      </c>
      <c r="G219" s="3">
        <v>0</v>
      </c>
      <c r="H219" s="4">
        <v>0</v>
      </c>
      <c r="I219" s="4">
        <v>0</v>
      </c>
      <c r="J219" s="4">
        <v>0</v>
      </c>
      <c r="K219" s="23"/>
    </row>
    <row r="220" spans="1:11" x14ac:dyDescent="0.25">
      <c r="A220" s="103" t="s">
        <v>43</v>
      </c>
      <c r="B220" s="103"/>
      <c r="C220" s="103"/>
      <c r="D220" s="103"/>
      <c r="E220" s="103"/>
      <c r="F220" s="103"/>
      <c r="G220" s="103"/>
      <c r="H220" s="103"/>
      <c r="I220" s="103"/>
      <c r="J220" s="103"/>
      <c r="K220" s="103"/>
    </row>
    <row r="221" spans="1:11" x14ac:dyDescent="0.25">
      <c r="A221" s="6" t="s">
        <v>22</v>
      </c>
      <c r="B221" s="7">
        <f>SUM(B222:B225)</f>
        <v>0</v>
      </c>
      <c r="C221" s="7">
        <f t="shared" ref="C221:J221" si="56">SUM(C222:C225)</f>
        <v>0</v>
      </c>
      <c r="D221" s="8">
        <f t="shared" si="56"/>
        <v>0</v>
      </c>
      <c r="E221" s="7">
        <f t="shared" si="56"/>
        <v>0</v>
      </c>
      <c r="F221" s="8">
        <f t="shared" si="56"/>
        <v>0</v>
      </c>
      <c r="G221" s="7">
        <f t="shared" si="56"/>
        <v>0</v>
      </c>
      <c r="H221" s="7">
        <f t="shared" si="56"/>
        <v>0</v>
      </c>
      <c r="I221" s="7">
        <f t="shared" si="56"/>
        <v>0</v>
      </c>
      <c r="J221" s="7">
        <f t="shared" si="56"/>
        <v>0</v>
      </c>
      <c r="K221" s="63"/>
    </row>
    <row r="222" spans="1:11" x14ac:dyDescent="0.25">
      <c r="A222" s="5" t="s">
        <v>8</v>
      </c>
      <c r="B222" s="4">
        <v>0</v>
      </c>
      <c r="C222" s="4">
        <v>0</v>
      </c>
      <c r="D222" s="3">
        <v>0</v>
      </c>
      <c r="E222" s="4">
        <v>0</v>
      </c>
      <c r="F222" s="3">
        <v>0</v>
      </c>
      <c r="G222" s="4">
        <v>0</v>
      </c>
      <c r="H222" s="4">
        <v>0</v>
      </c>
      <c r="I222" s="4">
        <v>0</v>
      </c>
      <c r="J222" s="4">
        <v>0</v>
      </c>
      <c r="K222" s="23"/>
    </row>
    <row r="223" spans="1:11" x14ac:dyDescent="0.25">
      <c r="A223" s="5" t="s">
        <v>9</v>
      </c>
      <c r="B223" s="4">
        <v>0</v>
      </c>
      <c r="C223" s="4">
        <v>0</v>
      </c>
      <c r="D223" s="3">
        <v>0</v>
      </c>
      <c r="E223" s="4">
        <v>0</v>
      </c>
      <c r="F223" s="3">
        <v>0</v>
      </c>
      <c r="G223" s="4">
        <v>0</v>
      </c>
      <c r="H223" s="4">
        <v>0</v>
      </c>
      <c r="I223" s="4">
        <v>0</v>
      </c>
      <c r="J223" s="4">
        <v>0</v>
      </c>
      <c r="K223" s="23"/>
    </row>
    <row r="224" spans="1:11" ht="25.5" x14ac:dyDescent="0.25">
      <c r="A224" s="5" t="s">
        <v>10</v>
      </c>
      <c r="B224" s="4">
        <v>0</v>
      </c>
      <c r="C224" s="4">
        <v>0</v>
      </c>
      <c r="D224" s="3">
        <v>0</v>
      </c>
      <c r="E224" s="4">
        <v>0</v>
      </c>
      <c r="F224" s="3">
        <v>0</v>
      </c>
      <c r="G224" s="4">
        <v>0</v>
      </c>
      <c r="H224" s="4">
        <v>0</v>
      </c>
      <c r="I224" s="4">
        <v>0</v>
      </c>
      <c r="J224" s="4">
        <v>0</v>
      </c>
      <c r="K224" s="23"/>
    </row>
    <row r="225" spans="1:11" ht="25.5" x14ac:dyDescent="0.25">
      <c r="A225" s="6" t="s">
        <v>11</v>
      </c>
      <c r="B225" s="7">
        <f>SUM(B227:B228)</f>
        <v>0</v>
      </c>
      <c r="C225" s="7">
        <f t="shared" ref="C225:J225" si="57">SUM(C227:C228)</f>
        <v>0</v>
      </c>
      <c r="D225" s="8">
        <f t="shared" si="57"/>
        <v>0</v>
      </c>
      <c r="E225" s="7">
        <f t="shared" si="57"/>
        <v>0</v>
      </c>
      <c r="F225" s="8">
        <f t="shared" si="57"/>
        <v>0</v>
      </c>
      <c r="G225" s="7">
        <f t="shared" si="57"/>
        <v>0</v>
      </c>
      <c r="H225" s="7">
        <f t="shared" si="57"/>
        <v>0</v>
      </c>
      <c r="I225" s="7">
        <f t="shared" si="57"/>
        <v>0</v>
      </c>
      <c r="J225" s="7">
        <f t="shared" si="57"/>
        <v>0</v>
      </c>
      <c r="K225" s="23"/>
    </row>
    <row r="226" spans="1:11" x14ac:dyDescent="0.25">
      <c r="A226" s="5" t="s">
        <v>12</v>
      </c>
      <c r="B226" s="4"/>
      <c r="C226" s="4"/>
      <c r="D226" s="3"/>
      <c r="E226" s="4"/>
      <c r="F226" s="3"/>
      <c r="G226" s="4"/>
      <c r="H226" s="4"/>
      <c r="I226" s="4"/>
      <c r="J226" s="4"/>
      <c r="K226" s="23"/>
    </row>
    <row r="227" spans="1:11" x14ac:dyDescent="0.25">
      <c r="A227" s="5" t="s">
        <v>13</v>
      </c>
      <c r="B227" s="4">
        <v>0</v>
      </c>
      <c r="C227" s="4">
        <v>0</v>
      </c>
      <c r="D227" s="3">
        <v>0</v>
      </c>
      <c r="E227" s="4">
        <v>0</v>
      </c>
      <c r="F227" s="3">
        <v>0</v>
      </c>
      <c r="G227" s="4">
        <v>0</v>
      </c>
      <c r="H227" s="4">
        <v>0</v>
      </c>
      <c r="I227" s="4">
        <v>0</v>
      </c>
      <c r="J227" s="4">
        <v>0</v>
      </c>
      <c r="K227" s="64" t="s">
        <v>153</v>
      </c>
    </row>
    <row r="228" spans="1:11" ht="51" x14ac:dyDescent="0.25">
      <c r="A228" s="5" t="s">
        <v>14</v>
      </c>
      <c r="B228" s="4">
        <v>0</v>
      </c>
      <c r="C228" s="4">
        <v>0</v>
      </c>
      <c r="D228" s="3">
        <v>0</v>
      </c>
      <c r="E228" s="4">
        <v>0</v>
      </c>
      <c r="F228" s="3">
        <v>0</v>
      </c>
      <c r="G228" s="4">
        <v>0</v>
      </c>
      <c r="H228" s="4">
        <v>0</v>
      </c>
      <c r="I228" s="4">
        <v>0</v>
      </c>
      <c r="J228" s="4">
        <v>0</v>
      </c>
      <c r="K228" s="23"/>
    </row>
    <row r="229" spans="1:11" x14ac:dyDescent="0.25">
      <c r="A229" s="6" t="s">
        <v>15</v>
      </c>
      <c r="B229" s="4"/>
      <c r="C229" s="4"/>
      <c r="D229" s="3"/>
      <c r="E229" s="4"/>
      <c r="F229" s="3"/>
      <c r="G229" s="4"/>
      <c r="H229" s="4"/>
      <c r="I229" s="4"/>
      <c r="J229" s="4"/>
      <c r="K229" s="23"/>
    </row>
    <row r="230" spans="1:11" x14ac:dyDescent="0.25">
      <c r="A230" s="5" t="s">
        <v>16</v>
      </c>
      <c r="B230" s="4"/>
      <c r="C230" s="4"/>
      <c r="D230" s="3"/>
      <c r="E230" s="4"/>
      <c r="F230" s="3"/>
      <c r="G230" s="4"/>
      <c r="H230" s="4"/>
      <c r="I230" s="4"/>
      <c r="J230" s="4"/>
      <c r="K230" s="23"/>
    </row>
    <row r="231" spans="1:11" x14ac:dyDescent="0.25">
      <c r="A231" s="5" t="s">
        <v>17</v>
      </c>
      <c r="B231" s="4"/>
      <c r="C231" s="4"/>
      <c r="D231" s="3"/>
      <c r="E231" s="4"/>
      <c r="F231" s="3"/>
      <c r="G231" s="4"/>
      <c r="H231" s="4"/>
      <c r="I231" s="4"/>
      <c r="J231" s="4"/>
      <c r="K231" s="23"/>
    </row>
    <row r="232" spans="1:11" x14ac:dyDescent="0.25">
      <c r="A232" s="5" t="s">
        <v>18</v>
      </c>
      <c r="B232" s="4">
        <v>0</v>
      </c>
      <c r="C232" s="4">
        <v>0</v>
      </c>
      <c r="D232" s="3">
        <v>0</v>
      </c>
      <c r="E232" s="4">
        <v>0</v>
      </c>
      <c r="F232" s="3">
        <v>0</v>
      </c>
      <c r="G232" s="4">
        <v>0</v>
      </c>
      <c r="H232" s="4">
        <v>0</v>
      </c>
      <c r="I232" s="4">
        <v>0</v>
      </c>
      <c r="J232" s="4">
        <v>0</v>
      </c>
      <c r="K232" s="23"/>
    </row>
    <row r="233" spans="1:11" ht="51" x14ac:dyDescent="0.25">
      <c r="A233" s="5" t="s">
        <v>19</v>
      </c>
      <c r="B233" s="4">
        <v>0</v>
      </c>
      <c r="C233" s="4">
        <v>0</v>
      </c>
      <c r="D233" s="3">
        <v>0</v>
      </c>
      <c r="E233" s="4">
        <v>0</v>
      </c>
      <c r="F233" s="3">
        <v>0</v>
      </c>
      <c r="G233" s="4">
        <v>0</v>
      </c>
      <c r="H233" s="4">
        <v>0</v>
      </c>
      <c r="I233" s="4">
        <v>0</v>
      </c>
      <c r="J233" s="4">
        <v>0</v>
      </c>
      <c r="K233" s="23"/>
    </row>
    <row r="234" spans="1:11" x14ac:dyDescent="0.25">
      <c r="A234" s="103" t="s">
        <v>44</v>
      </c>
      <c r="B234" s="103"/>
      <c r="C234" s="103"/>
      <c r="D234" s="103"/>
      <c r="E234" s="103"/>
      <c r="F234" s="103"/>
      <c r="G234" s="103"/>
      <c r="H234" s="103"/>
      <c r="I234" s="103"/>
      <c r="J234" s="103"/>
      <c r="K234" s="103"/>
    </row>
    <row r="235" spans="1:11" x14ac:dyDescent="0.25">
      <c r="A235" s="6" t="s">
        <v>22</v>
      </c>
      <c r="B235" s="8">
        <f>SUM(B236:B239)</f>
        <v>86000</v>
      </c>
      <c r="C235" s="8">
        <f t="shared" ref="C235:J235" si="58">SUM(C236:C239)</f>
        <v>86000</v>
      </c>
      <c r="D235" s="8">
        <f t="shared" si="58"/>
        <v>86000</v>
      </c>
      <c r="E235" s="7">
        <f t="shared" si="58"/>
        <v>0</v>
      </c>
      <c r="F235" s="8">
        <f t="shared" si="58"/>
        <v>0</v>
      </c>
      <c r="G235" s="7">
        <f t="shared" si="58"/>
        <v>0</v>
      </c>
      <c r="H235" s="7">
        <f t="shared" si="58"/>
        <v>0</v>
      </c>
      <c r="I235" s="7">
        <f t="shared" si="58"/>
        <v>0</v>
      </c>
      <c r="J235" s="7">
        <f t="shared" si="58"/>
        <v>0</v>
      </c>
      <c r="K235" s="63"/>
    </row>
    <row r="236" spans="1:11" x14ac:dyDescent="0.25">
      <c r="A236" s="5" t="s">
        <v>8</v>
      </c>
      <c r="B236" s="3">
        <v>0</v>
      </c>
      <c r="C236" s="3">
        <v>0</v>
      </c>
      <c r="D236" s="3">
        <v>0</v>
      </c>
      <c r="E236" s="4">
        <v>0</v>
      </c>
      <c r="F236" s="3">
        <v>0</v>
      </c>
      <c r="G236" s="4">
        <v>0</v>
      </c>
      <c r="H236" s="4">
        <v>0</v>
      </c>
      <c r="I236" s="4">
        <v>0</v>
      </c>
      <c r="J236" s="4">
        <v>0</v>
      </c>
      <c r="K236" s="23"/>
    </row>
    <row r="237" spans="1:11" x14ac:dyDescent="0.25">
      <c r="A237" s="5" t="s">
        <v>9</v>
      </c>
      <c r="B237" s="3">
        <v>0</v>
      </c>
      <c r="C237" s="3">
        <v>0</v>
      </c>
      <c r="D237" s="3">
        <v>0</v>
      </c>
      <c r="E237" s="4">
        <v>0</v>
      </c>
      <c r="F237" s="3">
        <v>0</v>
      </c>
      <c r="G237" s="4">
        <v>0</v>
      </c>
      <c r="H237" s="4">
        <v>0</v>
      </c>
      <c r="I237" s="4">
        <v>0</v>
      </c>
      <c r="J237" s="4">
        <v>0</v>
      </c>
      <c r="K237" s="23"/>
    </row>
    <row r="238" spans="1:11" ht="25.5" x14ac:dyDescent="0.25">
      <c r="A238" s="5" t="s">
        <v>10</v>
      </c>
      <c r="B238" s="3">
        <v>0</v>
      </c>
      <c r="C238" s="3">
        <v>0</v>
      </c>
      <c r="D238" s="3">
        <v>0</v>
      </c>
      <c r="E238" s="4">
        <v>0</v>
      </c>
      <c r="F238" s="3">
        <v>0</v>
      </c>
      <c r="G238" s="4">
        <v>0</v>
      </c>
      <c r="H238" s="4">
        <v>0</v>
      </c>
      <c r="I238" s="4">
        <v>0</v>
      </c>
      <c r="J238" s="4">
        <v>0</v>
      </c>
      <c r="K238" s="23"/>
    </row>
    <row r="239" spans="1:11" ht="25.5" x14ac:dyDescent="0.25">
      <c r="A239" s="6" t="s">
        <v>11</v>
      </c>
      <c r="B239" s="8">
        <f>SUM(B241:B242)</f>
        <v>86000</v>
      </c>
      <c r="C239" s="8">
        <f t="shared" ref="C239:J239" si="59">SUM(C241:C242)</f>
        <v>86000</v>
      </c>
      <c r="D239" s="8">
        <f t="shared" si="59"/>
        <v>86000</v>
      </c>
      <c r="E239" s="7">
        <f t="shared" si="59"/>
        <v>0</v>
      </c>
      <c r="F239" s="8">
        <f t="shared" si="59"/>
        <v>0</v>
      </c>
      <c r="G239" s="7">
        <f t="shared" si="59"/>
        <v>0</v>
      </c>
      <c r="H239" s="7">
        <f t="shared" si="59"/>
        <v>0</v>
      </c>
      <c r="I239" s="7">
        <f t="shared" si="59"/>
        <v>0</v>
      </c>
      <c r="J239" s="7">
        <f t="shared" si="59"/>
        <v>0</v>
      </c>
      <c r="K239" s="23"/>
    </row>
    <row r="240" spans="1:11" x14ac:dyDescent="0.25">
      <c r="A240" s="5" t="s">
        <v>12</v>
      </c>
      <c r="B240" s="3"/>
      <c r="C240" s="3"/>
      <c r="D240" s="3"/>
      <c r="E240" s="4"/>
      <c r="F240" s="3"/>
      <c r="G240" s="4"/>
      <c r="H240" s="4"/>
      <c r="I240" s="4"/>
      <c r="J240" s="4"/>
      <c r="K240" s="23"/>
    </row>
    <row r="241" spans="1:11" x14ac:dyDescent="0.25">
      <c r="A241" s="5" t="s">
        <v>13</v>
      </c>
      <c r="B241" s="3">
        <v>86000</v>
      </c>
      <c r="C241" s="3">
        <v>86000</v>
      </c>
      <c r="D241" s="3">
        <v>86000</v>
      </c>
      <c r="E241" s="3">
        <v>0</v>
      </c>
      <c r="F241" s="3">
        <v>0</v>
      </c>
      <c r="G241" s="3">
        <v>0</v>
      </c>
      <c r="H241" s="3">
        <v>0</v>
      </c>
      <c r="I241" s="3">
        <v>0</v>
      </c>
      <c r="J241" s="3">
        <v>0</v>
      </c>
      <c r="K241" s="64" t="s">
        <v>154</v>
      </c>
    </row>
    <row r="242" spans="1:11" ht="51" x14ac:dyDescent="0.25">
      <c r="A242" s="5" t="s">
        <v>14</v>
      </c>
      <c r="B242" s="3">
        <v>0</v>
      </c>
      <c r="C242" s="3">
        <v>0</v>
      </c>
      <c r="D242" s="3">
        <v>0</v>
      </c>
      <c r="E242" s="3">
        <v>0</v>
      </c>
      <c r="F242" s="3">
        <v>0</v>
      </c>
      <c r="G242" s="3">
        <v>0</v>
      </c>
      <c r="H242" s="3">
        <v>0</v>
      </c>
      <c r="I242" s="3">
        <v>0</v>
      </c>
      <c r="J242" s="3">
        <v>0</v>
      </c>
      <c r="K242" s="23"/>
    </row>
    <row r="243" spans="1:11" x14ac:dyDescent="0.25">
      <c r="A243" s="6" t="s">
        <v>15</v>
      </c>
      <c r="B243" s="3"/>
      <c r="C243" s="3"/>
      <c r="D243" s="3"/>
      <c r="E243" s="3"/>
      <c r="F243" s="3"/>
      <c r="G243" s="3"/>
      <c r="H243" s="3"/>
      <c r="I243" s="3"/>
      <c r="J243" s="3"/>
      <c r="K243" s="23"/>
    </row>
    <row r="244" spans="1:11" x14ac:dyDescent="0.25">
      <c r="A244" s="5" t="s">
        <v>16</v>
      </c>
      <c r="B244" s="3"/>
      <c r="C244" s="3"/>
      <c r="D244" s="3"/>
      <c r="E244" s="3"/>
      <c r="F244" s="3"/>
      <c r="G244" s="3"/>
      <c r="H244" s="3"/>
      <c r="I244" s="3"/>
      <c r="J244" s="3"/>
      <c r="K244" s="23"/>
    </row>
    <row r="245" spans="1:11" x14ac:dyDescent="0.25">
      <c r="A245" s="5" t="s">
        <v>17</v>
      </c>
      <c r="B245" s="3"/>
      <c r="C245" s="3"/>
      <c r="D245" s="3"/>
      <c r="E245" s="3"/>
      <c r="F245" s="3"/>
      <c r="G245" s="3"/>
      <c r="H245" s="3"/>
      <c r="I245" s="3"/>
      <c r="J245" s="3"/>
      <c r="K245" s="23"/>
    </row>
    <row r="246" spans="1:11" ht="15.75" customHeight="1" x14ac:dyDescent="0.25">
      <c r="A246" s="5" t="s">
        <v>18</v>
      </c>
      <c r="B246" s="3">
        <v>86000</v>
      </c>
      <c r="C246" s="3">
        <v>86000</v>
      </c>
      <c r="D246" s="3">
        <v>86000</v>
      </c>
      <c r="E246" s="3">
        <v>0</v>
      </c>
      <c r="F246" s="3">
        <v>0</v>
      </c>
      <c r="G246" s="3">
        <v>0</v>
      </c>
      <c r="H246" s="3">
        <v>0</v>
      </c>
      <c r="I246" s="3">
        <v>0</v>
      </c>
      <c r="J246" s="3">
        <v>0</v>
      </c>
      <c r="K246" s="23"/>
    </row>
    <row r="247" spans="1:11" ht="51" x14ac:dyDescent="0.25">
      <c r="A247" s="5" t="s">
        <v>19</v>
      </c>
      <c r="B247" s="3">
        <v>0</v>
      </c>
      <c r="C247" s="3">
        <v>0</v>
      </c>
      <c r="D247" s="3">
        <v>0</v>
      </c>
      <c r="E247" s="3">
        <v>0</v>
      </c>
      <c r="F247" s="3">
        <v>0</v>
      </c>
      <c r="G247" s="3">
        <v>0</v>
      </c>
      <c r="H247" s="3">
        <v>0</v>
      </c>
      <c r="I247" s="3">
        <v>0</v>
      </c>
      <c r="J247" s="3">
        <v>0</v>
      </c>
      <c r="K247" s="23"/>
    </row>
    <row r="248" spans="1:11" ht="20.25" x14ac:dyDescent="0.25">
      <c r="A248" s="106" t="s">
        <v>45</v>
      </c>
      <c r="B248" s="106"/>
      <c r="C248" s="106"/>
      <c r="D248" s="106"/>
      <c r="E248" s="106"/>
      <c r="F248" s="106"/>
      <c r="G248" s="106"/>
      <c r="H248" s="106"/>
      <c r="I248" s="106"/>
      <c r="J248" s="106"/>
      <c r="K248" s="106"/>
    </row>
    <row r="249" spans="1:11" x14ac:dyDescent="0.25">
      <c r="A249" s="65" t="s">
        <v>22</v>
      </c>
      <c r="B249" s="66">
        <f>B250+B251+B252+B253</f>
        <v>148396608</v>
      </c>
      <c r="C249" s="66">
        <f t="shared" ref="C249:J249" si="60">C250+C251+C252+C253</f>
        <v>204614890</v>
      </c>
      <c r="D249" s="66">
        <f t="shared" si="60"/>
        <v>60080465</v>
      </c>
      <c r="E249" s="66">
        <f t="shared" si="60"/>
        <v>422542941.69</v>
      </c>
      <c r="F249" s="66">
        <f t="shared" si="60"/>
        <v>512207460.36000001</v>
      </c>
      <c r="G249" s="66">
        <f t="shared" si="60"/>
        <v>477816928.11000001</v>
      </c>
      <c r="H249" s="66">
        <f t="shared" si="60"/>
        <v>644267148.37</v>
      </c>
      <c r="I249" s="66">
        <f t="shared" si="60"/>
        <v>702132163.02999997</v>
      </c>
      <c r="J249" s="66">
        <f t="shared" si="60"/>
        <v>436514947.44999999</v>
      </c>
      <c r="K249" s="67"/>
    </row>
    <row r="250" spans="1:11" x14ac:dyDescent="0.25">
      <c r="A250" s="68" t="s">
        <v>8</v>
      </c>
      <c r="B250" s="69">
        <f>B264+B348+B418+B502+B530</f>
        <v>0</v>
      </c>
      <c r="C250" s="69">
        <f t="shared" ref="C250:J252" si="61">C264+C348+C418+C502+C530</f>
        <v>0</v>
      </c>
      <c r="D250" s="69">
        <f t="shared" si="61"/>
        <v>0</v>
      </c>
      <c r="E250" s="69">
        <f t="shared" si="61"/>
        <v>0</v>
      </c>
      <c r="F250" s="69">
        <f t="shared" si="61"/>
        <v>0</v>
      </c>
      <c r="G250" s="69">
        <f t="shared" si="61"/>
        <v>0</v>
      </c>
      <c r="H250" s="69">
        <f t="shared" si="61"/>
        <v>0</v>
      </c>
      <c r="I250" s="69">
        <f t="shared" si="61"/>
        <v>0</v>
      </c>
      <c r="J250" s="69">
        <f t="shared" si="61"/>
        <v>0</v>
      </c>
      <c r="K250" s="67"/>
    </row>
    <row r="251" spans="1:11" x14ac:dyDescent="0.25">
      <c r="A251" s="68" t="s">
        <v>9</v>
      </c>
      <c r="B251" s="69">
        <f>B265+B349+B419+B503+B531</f>
        <v>11059962</v>
      </c>
      <c r="C251" s="69">
        <f t="shared" si="61"/>
        <v>12022809</v>
      </c>
      <c r="D251" s="69">
        <f t="shared" si="61"/>
        <v>11050000</v>
      </c>
      <c r="E251" s="69">
        <f t="shared" si="61"/>
        <v>0</v>
      </c>
      <c r="F251" s="69">
        <f t="shared" si="61"/>
        <v>0</v>
      </c>
      <c r="G251" s="69">
        <f t="shared" si="61"/>
        <v>40000000</v>
      </c>
      <c r="H251" s="69">
        <f t="shared" si="61"/>
        <v>40000000</v>
      </c>
      <c r="I251" s="69">
        <f t="shared" si="61"/>
        <v>19000000</v>
      </c>
      <c r="J251" s="69">
        <f t="shared" si="61"/>
        <v>12000000</v>
      </c>
      <c r="K251" s="67"/>
    </row>
    <row r="252" spans="1:11" ht="25.5" x14ac:dyDescent="0.25">
      <c r="A252" s="68" t="s">
        <v>10</v>
      </c>
      <c r="B252" s="69">
        <f>B266+B350+B420+B504+B532</f>
        <v>0</v>
      </c>
      <c r="C252" s="69">
        <f t="shared" si="61"/>
        <v>0</v>
      </c>
      <c r="D252" s="69">
        <f t="shared" si="61"/>
        <v>0</v>
      </c>
      <c r="E252" s="69">
        <f t="shared" si="61"/>
        <v>0</v>
      </c>
      <c r="F252" s="69">
        <f t="shared" si="61"/>
        <v>0</v>
      </c>
      <c r="G252" s="69">
        <f t="shared" si="61"/>
        <v>0</v>
      </c>
      <c r="H252" s="69">
        <f t="shared" si="61"/>
        <v>0</v>
      </c>
      <c r="I252" s="69">
        <f t="shared" si="61"/>
        <v>0</v>
      </c>
      <c r="J252" s="69">
        <f t="shared" si="61"/>
        <v>0</v>
      </c>
      <c r="K252" s="67"/>
    </row>
    <row r="253" spans="1:11" ht="25.5" x14ac:dyDescent="0.25">
      <c r="A253" s="65" t="s">
        <v>11</v>
      </c>
      <c r="B253" s="66">
        <f>B255+B256</f>
        <v>137336646</v>
      </c>
      <c r="C253" s="66">
        <f t="shared" ref="C253:J253" si="62">C255+C256</f>
        <v>192592081</v>
      </c>
      <c r="D253" s="66">
        <f t="shared" si="62"/>
        <v>49030465</v>
      </c>
      <c r="E253" s="66">
        <f t="shared" si="62"/>
        <v>422542941.69</v>
      </c>
      <c r="F253" s="66">
        <f t="shared" si="62"/>
        <v>512207460.36000001</v>
      </c>
      <c r="G253" s="66">
        <f t="shared" si="62"/>
        <v>437816928.11000001</v>
      </c>
      <c r="H253" s="66">
        <f t="shared" si="62"/>
        <v>604267148.37</v>
      </c>
      <c r="I253" s="66">
        <f t="shared" si="62"/>
        <v>683132163.02999997</v>
      </c>
      <c r="J253" s="66">
        <f t="shared" si="62"/>
        <v>424514947.44999999</v>
      </c>
      <c r="K253" s="67"/>
    </row>
    <row r="254" spans="1:11" x14ac:dyDescent="0.25">
      <c r="A254" s="68" t="s">
        <v>12</v>
      </c>
      <c r="B254" s="66"/>
      <c r="C254" s="66"/>
      <c r="D254" s="47"/>
      <c r="E254" s="47"/>
      <c r="F254" s="47"/>
      <c r="G254" s="66"/>
      <c r="H254" s="66"/>
      <c r="I254" s="66"/>
      <c r="J254" s="66"/>
      <c r="K254" s="67"/>
    </row>
    <row r="255" spans="1:11" x14ac:dyDescent="0.25">
      <c r="A255" s="68" t="s">
        <v>13</v>
      </c>
      <c r="B255" s="69">
        <f>B269+B353+B423+B507+B535</f>
        <v>92861336</v>
      </c>
      <c r="C255" s="69">
        <f t="shared" ref="C255:J256" si="63">C269+C353+C423+C507+C535</f>
        <v>75503097</v>
      </c>
      <c r="D255" s="69">
        <f t="shared" si="63"/>
        <v>49030465</v>
      </c>
      <c r="E255" s="69">
        <f t="shared" si="63"/>
        <v>71063399.689999998</v>
      </c>
      <c r="F255" s="69">
        <f t="shared" si="63"/>
        <v>86489421.360000014</v>
      </c>
      <c r="G255" s="69">
        <f t="shared" si="63"/>
        <v>85105306.109999985</v>
      </c>
      <c r="H255" s="69">
        <f t="shared" si="63"/>
        <v>99382300.36999999</v>
      </c>
      <c r="I255" s="69">
        <f t="shared" si="63"/>
        <v>99796229.030000001</v>
      </c>
      <c r="J255" s="69">
        <f t="shared" si="63"/>
        <v>57941160.449999996</v>
      </c>
      <c r="K255" s="67"/>
    </row>
    <row r="256" spans="1:11" ht="51" x14ac:dyDescent="0.25">
      <c r="A256" s="68" t="s">
        <v>14</v>
      </c>
      <c r="B256" s="69">
        <f>B270+B354+B424+B508+B536</f>
        <v>44475310</v>
      </c>
      <c r="C256" s="69">
        <f t="shared" si="63"/>
        <v>117088984</v>
      </c>
      <c r="D256" s="69">
        <f t="shared" si="63"/>
        <v>0</v>
      </c>
      <c r="E256" s="69">
        <f t="shared" si="63"/>
        <v>351479542</v>
      </c>
      <c r="F256" s="69">
        <f t="shared" si="63"/>
        <v>425718039</v>
      </c>
      <c r="G256" s="69">
        <f t="shared" si="63"/>
        <v>352711622</v>
      </c>
      <c r="H256" s="69">
        <f t="shared" si="63"/>
        <v>504884848</v>
      </c>
      <c r="I256" s="69">
        <f t="shared" si="63"/>
        <v>583335934</v>
      </c>
      <c r="J256" s="69">
        <f t="shared" si="63"/>
        <v>366573787</v>
      </c>
      <c r="K256" s="67"/>
    </row>
    <row r="257" spans="1:11" ht="18.95" customHeight="1" x14ac:dyDescent="0.25">
      <c r="A257" s="65" t="s">
        <v>15</v>
      </c>
      <c r="B257" s="66"/>
      <c r="C257" s="66"/>
      <c r="D257" s="47"/>
      <c r="E257" s="47"/>
      <c r="F257" s="47"/>
      <c r="G257" s="66"/>
      <c r="H257" s="66"/>
      <c r="I257" s="66"/>
      <c r="J257" s="66"/>
      <c r="K257" s="67"/>
    </row>
    <row r="258" spans="1:11" x14ac:dyDescent="0.25">
      <c r="A258" s="68" t="s">
        <v>16</v>
      </c>
      <c r="B258" s="66"/>
      <c r="C258" s="66"/>
      <c r="D258" s="47"/>
      <c r="E258" s="47"/>
      <c r="F258" s="47"/>
      <c r="G258" s="66"/>
      <c r="H258" s="66"/>
      <c r="I258" s="66"/>
      <c r="J258" s="66"/>
      <c r="K258" s="67"/>
    </row>
    <row r="259" spans="1:11" x14ac:dyDescent="0.25">
      <c r="A259" s="68" t="s">
        <v>17</v>
      </c>
      <c r="B259" s="66"/>
      <c r="C259" s="66"/>
      <c r="D259" s="47"/>
      <c r="E259" s="47"/>
      <c r="F259" s="47"/>
      <c r="G259" s="66"/>
      <c r="H259" s="66"/>
      <c r="I259" s="66"/>
      <c r="J259" s="66"/>
      <c r="K259" s="67"/>
    </row>
    <row r="260" spans="1:11" x14ac:dyDescent="0.25">
      <c r="A260" s="68" t="s">
        <v>18</v>
      </c>
      <c r="B260" s="69">
        <f>B274+B358+B428+B512+B540</f>
        <v>92861336</v>
      </c>
      <c r="C260" s="69">
        <f t="shared" ref="C260:J261" si="64">C274+C358+C428+C512+C540</f>
        <v>75503097</v>
      </c>
      <c r="D260" s="69">
        <f t="shared" si="64"/>
        <v>49030465</v>
      </c>
      <c r="E260" s="69">
        <f t="shared" si="64"/>
        <v>71063399.689999998</v>
      </c>
      <c r="F260" s="69">
        <f t="shared" si="64"/>
        <v>86489421.360000014</v>
      </c>
      <c r="G260" s="69">
        <f t="shared" si="64"/>
        <v>85105306.109999985</v>
      </c>
      <c r="H260" s="69">
        <f t="shared" si="64"/>
        <v>99382300.36999999</v>
      </c>
      <c r="I260" s="69">
        <f t="shared" si="64"/>
        <v>99796229.030000001</v>
      </c>
      <c r="J260" s="69">
        <f t="shared" si="64"/>
        <v>57941160.449999996</v>
      </c>
      <c r="K260" s="67"/>
    </row>
    <row r="261" spans="1:11" ht="51" x14ac:dyDescent="0.25">
      <c r="A261" s="68" t="s">
        <v>19</v>
      </c>
      <c r="B261" s="69">
        <f>B275+B359+B429+B513+B541</f>
        <v>44475310</v>
      </c>
      <c r="C261" s="69">
        <f t="shared" si="64"/>
        <v>117088984</v>
      </c>
      <c r="D261" s="69">
        <f t="shared" si="64"/>
        <v>0</v>
      </c>
      <c r="E261" s="69">
        <f t="shared" si="64"/>
        <v>351479542</v>
      </c>
      <c r="F261" s="69">
        <f t="shared" si="64"/>
        <v>425718039</v>
      </c>
      <c r="G261" s="69">
        <f t="shared" si="64"/>
        <v>352711622</v>
      </c>
      <c r="H261" s="69">
        <f t="shared" si="64"/>
        <v>504884848</v>
      </c>
      <c r="I261" s="69">
        <f t="shared" si="64"/>
        <v>583335934</v>
      </c>
      <c r="J261" s="69">
        <f t="shared" si="64"/>
        <v>366573787</v>
      </c>
      <c r="K261" s="68"/>
    </row>
    <row r="262" spans="1:11" ht="18.95" customHeight="1" x14ac:dyDescent="0.25">
      <c r="A262" s="104" t="s">
        <v>46</v>
      </c>
      <c r="B262" s="104"/>
      <c r="C262" s="104"/>
      <c r="D262" s="104"/>
      <c r="E262" s="104"/>
      <c r="F262" s="104"/>
      <c r="G262" s="104"/>
      <c r="H262" s="104"/>
      <c r="I262" s="104"/>
      <c r="J262" s="104"/>
      <c r="K262" s="104"/>
    </row>
    <row r="263" spans="1:11" x14ac:dyDescent="0.25">
      <c r="A263" s="51" t="s">
        <v>22</v>
      </c>
      <c r="B263" s="52">
        <f>B264+B265+B266+B267</f>
        <v>108704167</v>
      </c>
      <c r="C263" s="52">
        <f t="shared" ref="C263:J263" si="65">C264+C265+C266+C267</f>
        <v>140401456</v>
      </c>
      <c r="D263" s="52">
        <f t="shared" si="65"/>
        <v>0</v>
      </c>
      <c r="E263" s="52">
        <f t="shared" si="65"/>
        <v>419942941.69</v>
      </c>
      <c r="F263" s="52">
        <f t="shared" si="65"/>
        <v>508826210.36000001</v>
      </c>
      <c r="G263" s="52">
        <f t="shared" si="65"/>
        <v>420488445.11000001</v>
      </c>
      <c r="H263" s="52">
        <f t="shared" si="65"/>
        <v>502751125.37</v>
      </c>
      <c r="I263" s="52">
        <f t="shared" si="65"/>
        <v>505136140.02999997</v>
      </c>
      <c r="J263" s="52">
        <f t="shared" si="65"/>
        <v>263971222.44999999</v>
      </c>
      <c r="K263" s="108" t="s">
        <v>47</v>
      </c>
    </row>
    <row r="264" spans="1:11" ht="15.75" customHeight="1" x14ac:dyDescent="0.25">
      <c r="A264" s="54" t="s">
        <v>8</v>
      </c>
      <c r="B264" s="30">
        <f>B278+B292+B306+B320+B334</f>
        <v>0</v>
      </c>
      <c r="C264" s="30">
        <f t="shared" ref="C264:J266" si="66">C278+C292+C306+C320+C334</f>
        <v>0</v>
      </c>
      <c r="D264" s="30">
        <f t="shared" si="66"/>
        <v>0</v>
      </c>
      <c r="E264" s="30">
        <f t="shared" si="66"/>
        <v>0</v>
      </c>
      <c r="F264" s="30">
        <f t="shared" si="66"/>
        <v>0</v>
      </c>
      <c r="G264" s="30">
        <f t="shared" si="66"/>
        <v>0</v>
      </c>
      <c r="H264" s="30">
        <f t="shared" si="66"/>
        <v>0</v>
      </c>
      <c r="I264" s="30">
        <f t="shared" si="66"/>
        <v>0</v>
      </c>
      <c r="J264" s="30">
        <f t="shared" si="66"/>
        <v>0</v>
      </c>
      <c r="K264" s="109"/>
    </row>
    <row r="265" spans="1:11" x14ac:dyDescent="0.25">
      <c r="A265" s="54" t="s">
        <v>9</v>
      </c>
      <c r="B265" s="30">
        <f>B279+B293+B307+B321+B335</f>
        <v>0</v>
      </c>
      <c r="C265" s="30">
        <f t="shared" si="66"/>
        <v>0</v>
      </c>
      <c r="D265" s="30">
        <f t="shared" si="66"/>
        <v>0</v>
      </c>
      <c r="E265" s="30">
        <f t="shared" si="66"/>
        <v>0</v>
      </c>
      <c r="F265" s="30">
        <f t="shared" si="66"/>
        <v>0</v>
      </c>
      <c r="G265" s="30">
        <f t="shared" si="66"/>
        <v>0</v>
      </c>
      <c r="H265" s="30">
        <f t="shared" si="66"/>
        <v>0</v>
      </c>
      <c r="I265" s="30">
        <f t="shared" si="66"/>
        <v>0</v>
      </c>
      <c r="J265" s="30">
        <f t="shared" si="66"/>
        <v>0</v>
      </c>
      <c r="K265" s="109"/>
    </row>
    <row r="266" spans="1:11" ht="25.5" x14ac:dyDescent="0.25">
      <c r="A266" s="54" t="s">
        <v>10</v>
      </c>
      <c r="B266" s="30">
        <f>B280+B294+B308+B322+B336</f>
        <v>0</v>
      </c>
      <c r="C266" s="30">
        <f t="shared" si="66"/>
        <v>0</v>
      </c>
      <c r="D266" s="30">
        <f t="shared" si="66"/>
        <v>0</v>
      </c>
      <c r="E266" s="30">
        <f t="shared" si="66"/>
        <v>0</v>
      </c>
      <c r="F266" s="30">
        <f t="shared" si="66"/>
        <v>0</v>
      </c>
      <c r="G266" s="30">
        <f t="shared" si="66"/>
        <v>0</v>
      </c>
      <c r="H266" s="30">
        <f t="shared" si="66"/>
        <v>0</v>
      </c>
      <c r="I266" s="30">
        <f t="shared" si="66"/>
        <v>0</v>
      </c>
      <c r="J266" s="30">
        <f t="shared" si="66"/>
        <v>0</v>
      </c>
      <c r="K266" s="109"/>
    </row>
    <row r="267" spans="1:11" ht="25.5" x14ac:dyDescent="0.25">
      <c r="A267" s="51" t="s">
        <v>11</v>
      </c>
      <c r="B267" s="52">
        <f>B269+B270</f>
        <v>108704167</v>
      </c>
      <c r="C267" s="52">
        <f t="shared" ref="C267:J267" si="67">C269+C270</f>
        <v>140401456</v>
      </c>
      <c r="D267" s="52">
        <f t="shared" si="67"/>
        <v>0</v>
      </c>
      <c r="E267" s="52">
        <f t="shared" si="67"/>
        <v>419942941.69</v>
      </c>
      <c r="F267" s="52">
        <f t="shared" si="67"/>
        <v>508826210.36000001</v>
      </c>
      <c r="G267" s="52">
        <f t="shared" si="67"/>
        <v>420488445.11000001</v>
      </c>
      <c r="H267" s="52">
        <f t="shared" si="67"/>
        <v>502751125.37</v>
      </c>
      <c r="I267" s="52">
        <f t="shared" si="67"/>
        <v>505136140.02999997</v>
      </c>
      <c r="J267" s="52">
        <f t="shared" si="67"/>
        <v>263971222.44999999</v>
      </c>
      <c r="K267" s="109"/>
    </row>
    <row r="268" spans="1:11" x14ac:dyDescent="0.25">
      <c r="A268" s="54" t="s">
        <v>12</v>
      </c>
      <c r="B268" s="52"/>
      <c r="C268" s="52"/>
      <c r="D268" s="52"/>
      <c r="E268" s="52"/>
      <c r="F268" s="52"/>
      <c r="G268" s="52"/>
      <c r="H268" s="52"/>
      <c r="I268" s="52"/>
      <c r="J268" s="52"/>
      <c r="K268" s="109"/>
    </row>
    <row r="269" spans="1:11" x14ac:dyDescent="0.25">
      <c r="A269" s="54" t="s">
        <v>13</v>
      </c>
      <c r="B269" s="30">
        <f>B283+B297+B311+B325+B339</f>
        <v>67067728</v>
      </c>
      <c r="C269" s="30">
        <f t="shared" ref="C269:J270" si="68">C283+C297+C311+C325+C339</f>
        <v>27125057</v>
      </c>
      <c r="D269" s="30">
        <f t="shared" si="68"/>
        <v>0</v>
      </c>
      <c r="E269" s="30">
        <f t="shared" si="68"/>
        <v>71063399.689999998</v>
      </c>
      <c r="F269" s="30">
        <f t="shared" si="68"/>
        <v>86489421.360000014</v>
      </c>
      <c r="G269" s="30">
        <f t="shared" si="68"/>
        <v>71158073.109999985</v>
      </c>
      <c r="H269" s="30">
        <f t="shared" si="68"/>
        <v>85435067.36999999</v>
      </c>
      <c r="I269" s="30">
        <f t="shared" si="68"/>
        <v>85848996.030000001</v>
      </c>
      <c r="J269" s="30">
        <f t="shared" si="68"/>
        <v>43993927.449999996</v>
      </c>
      <c r="K269" s="110"/>
    </row>
    <row r="270" spans="1:11" ht="51" x14ac:dyDescent="0.25">
      <c r="A270" s="54" t="s">
        <v>14</v>
      </c>
      <c r="B270" s="30">
        <f>B284+B298+B312+B326+B340</f>
        <v>41636439</v>
      </c>
      <c r="C270" s="30">
        <f t="shared" si="68"/>
        <v>113276399</v>
      </c>
      <c r="D270" s="30">
        <f t="shared" si="68"/>
        <v>0</v>
      </c>
      <c r="E270" s="30">
        <f t="shared" si="68"/>
        <v>348879542</v>
      </c>
      <c r="F270" s="30">
        <f t="shared" si="68"/>
        <v>422336789</v>
      </c>
      <c r="G270" s="30">
        <f t="shared" si="68"/>
        <v>349330372</v>
      </c>
      <c r="H270" s="30">
        <f t="shared" si="68"/>
        <v>417316058</v>
      </c>
      <c r="I270" s="30">
        <f t="shared" si="68"/>
        <v>419287144</v>
      </c>
      <c r="J270" s="30">
        <f t="shared" si="68"/>
        <v>219977295</v>
      </c>
      <c r="K270" s="53"/>
    </row>
    <row r="271" spans="1:11" x14ac:dyDescent="0.25">
      <c r="A271" s="51" t="s">
        <v>15</v>
      </c>
      <c r="B271" s="52"/>
      <c r="C271" s="52"/>
      <c r="D271" s="52"/>
      <c r="E271" s="52"/>
      <c r="F271" s="52"/>
      <c r="G271" s="52"/>
      <c r="H271" s="52"/>
      <c r="I271" s="52"/>
      <c r="J271" s="52"/>
      <c r="K271" s="53"/>
    </row>
    <row r="272" spans="1:11" x14ac:dyDescent="0.25">
      <c r="A272" s="54" t="s">
        <v>16</v>
      </c>
      <c r="B272" s="52"/>
      <c r="C272" s="52"/>
      <c r="D272" s="52"/>
      <c r="E272" s="52"/>
      <c r="F272" s="52"/>
      <c r="G272" s="52"/>
      <c r="H272" s="52"/>
      <c r="I272" s="52"/>
      <c r="J272" s="52"/>
      <c r="K272" s="53"/>
    </row>
    <row r="273" spans="1:11" x14ac:dyDescent="0.25">
      <c r="A273" s="54" t="s">
        <v>17</v>
      </c>
      <c r="B273" s="52"/>
      <c r="C273" s="52"/>
      <c r="D273" s="52"/>
      <c r="E273" s="52"/>
      <c r="F273" s="52"/>
      <c r="G273" s="52"/>
      <c r="H273" s="52"/>
      <c r="I273" s="52"/>
      <c r="J273" s="52"/>
      <c r="K273" s="53"/>
    </row>
    <row r="274" spans="1:11" x14ac:dyDescent="0.25">
      <c r="A274" s="54" t="s">
        <v>18</v>
      </c>
      <c r="B274" s="30">
        <f>B288+B302+B316+B330+B344</f>
        <v>67067728</v>
      </c>
      <c r="C274" s="30">
        <f t="shared" ref="C274:J275" si="69">C288+C302+C316+C330+C344</f>
        <v>27125057</v>
      </c>
      <c r="D274" s="30">
        <f t="shared" si="69"/>
        <v>0</v>
      </c>
      <c r="E274" s="30">
        <f t="shared" si="69"/>
        <v>71063399.689999998</v>
      </c>
      <c r="F274" s="30">
        <f t="shared" si="69"/>
        <v>86489421.360000014</v>
      </c>
      <c r="G274" s="30">
        <f t="shared" si="69"/>
        <v>71158073.109999985</v>
      </c>
      <c r="H274" s="30">
        <f t="shared" si="69"/>
        <v>85435067.36999999</v>
      </c>
      <c r="I274" s="30">
        <f t="shared" si="69"/>
        <v>85848996.030000001</v>
      </c>
      <c r="J274" s="30">
        <f t="shared" si="69"/>
        <v>43993927.449999996</v>
      </c>
      <c r="K274" s="53"/>
    </row>
    <row r="275" spans="1:11" ht="51" x14ac:dyDescent="0.25">
      <c r="A275" s="54" t="s">
        <v>19</v>
      </c>
      <c r="B275" s="30">
        <f>B289+B303+B317+B331+B345</f>
        <v>41636439</v>
      </c>
      <c r="C275" s="30">
        <f t="shared" si="69"/>
        <v>113276399</v>
      </c>
      <c r="D275" s="30">
        <f t="shared" si="69"/>
        <v>0</v>
      </c>
      <c r="E275" s="30">
        <f t="shared" si="69"/>
        <v>348879542</v>
      </c>
      <c r="F275" s="30">
        <f t="shared" si="69"/>
        <v>422336789</v>
      </c>
      <c r="G275" s="30">
        <f t="shared" si="69"/>
        <v>349330372</v>
      </c>
      <c r="H275" s="30">
        <f t="shared" si="69"/>
        <v>417316058</v>
      </c>
      <c r="I275" s="30">
        <f t="shared" si="69"/>
        <v>419287144</v>
      </c>
      <c r="J275" s="30">
        <f t="shared" si="69"/>
        <v>219977295</v>
      </c>
      <c r="K275" s="53"/>
    </row>
    <row r="276" spans="1:11" x14ac:dyDescent="0.25">
      <c r="A276" s="103" t="s">
        <v>48</v>
      </c>
      <c r="B276" s="103"/>
      <c r="C276" s="103"/>
      <c r="D276" s="103"/>
      <c r="E276" s="103"/>
      <c r="F276" s="103"/>
      <c r="G276" s="103"/>
      <c r="H276" s="103"/>
      <c r="I276" s="103"/>
      <c r="J276" s="103"/>
      <c r="K276" s="103"/>
    </row>
    <row r="277" spans="1:11" ht="14.1" customHeight="1" x14ac:dyDescent="0.25">
      <c r="A277" s="6" t="s">
        <v>22</v>
      </c>
      <c r="B277" s="8">
        <f>SUM(B278:B281)</f>
        <v>108704167</v>
      </c>
      <c r="C277" s="8">
        <f t="shared" ref="C277:J277" si="70">SUM(C278:C281)</f>
        <v>140401456</v>
      </c>
      <c r="D277" s="8">
        <f t="shared" si="70"/>
        <v>0</v>
      </c>
      <c r="E277" s="8">
        <f t="shared" si="70"/>
        <v>308720752.77999997</v>
      </c>
      <c r="F277" s="8">
        <f t="shared" si="70"/>
        <v>435272265.44999999</v>
      </c>
      <c r="G277" s="8">
        <f t="shared" si="70"/>
        <v>350237670.19999999</v>
      </c>
      <c r="H277" s="8">
        <f t="shared" si="70"/>
        <v>350237670.19999999</v>
      </c>
      <c r="I277" s="8">
        <f t="shared" si="70"/>
        <v>350237671.40999997</v>
      </c>
      <c r="J277" s="8">
        <f t="shared" si="70"/>
        <v>234412265.44999999</v>
      </c>
      <c r="K277" s="102" t="s">
        <v>49</v>
      </c>
    </row>
    <row r="278" spans="1:11" x14ac:dyDescent="0.25">
      <c r="A278" s="5" t="s">
        <v>8</v>
      </c>
      <c r="B278" s="3">
        <v>0</v>
      </c>
      <c r="C278" s="3">
        <v>0</v>
      </c>
      <c r="D278" s="3">
        <v>0</v>
      </c>
      <c r="E278" s="3">
        <v>0</v>
      </c>
      <c r="F278" s="3">
        <v>0</v>
      </c>
      <c r="G278" s="3">
        <v>0</v>
      </c>
      <c r="H278" s="3">
        <v>0</v>
      </c>
      <c r="I278" s="3">
        <v>0</v>
      </c>
      <c r="J278" s="3">
        <v>0</v>
      </c>
      <c r="K278" s="102"/>
    </row>
    <row r="279" spans="1:11" x14ac:dyDescent="0.25">
      <c r="A279" s="5" t="s">
        <v>9</v>
      </c>
      <c r="B279" s="3">
        <v>0</v>
      </c>
      <c r="C279" s="3">
        <v>0</v>
      </c>
      <c r="D279" s="3">
        <v>0</v>
      </c>
      <c r="E279" s="3">
        <v>0</v>
      </c>
      <c r="F279" s="3">
        <v>0</v>
      </c>
      <c r="G279" s="3">
        <v>0</v>
      </c>
      <c r="H279" s="3">
        <v>0</v>
      </c>
      <c r="I279" s="3">
        <v>0</v>
      </c>
      <c r="J279" s="3">
        <v>0</v>
      </c>
      <c r="K279" s="102"/>
    </row>
    <row r="280" spans="1:11" ht="25.5" x14ac:dyDescent="0.25">
      <c r="A280" s="5" t="s">
        <v>10</v>
      </c>
      <c r="B280" s="3">
        <v>0</v>
      </c>
      <c r="C280" s="3">
        <v>0</v>
      </c>
      <c r="D280" s="3">
        <v>0</v>
      </c>
      <c r="E280" s="3">
        <v>0</v>
      </c>
      <c r="F280" s="3">
        <v>0</v>
      </c>
      <c r="G280" s="3">
        <v>0</v>
      </c>
      <c r="H280" s="3">
        <v>0</v>
      </c>
      <c r="I280" s="3">
        <v>0</v>
      </c>
      <c r="J280" s="3">
        <v>0</v>
      </c>
      <c r="K280" s="102"/>
    </row>
    <row r="281" spans="1:11" ht="25.5" x14ac:dyDescent="0.25">
      <c r="A281" s="6" t="s">
        <v>11</v>
      </c>
      <c r="B281" s="8">
        <f>SUM(B283:B284)</f>
        <v>108704167</v>
      </c>
      <c r="C281" s="8">
        <f t="shared" ref="C281:J281" si="71">SUM(C283:C284)</f>
        <v>140401456</v>
      </c>
      <c r="D281" s="8">
        <f t="shared" si="71"/>
        <v>0</v>
      </c>
      <c r="E281" s="8">
        <f t="shared" si="71"/>
        <v>308720752.77999997</v>
      </c>
      <c r="F281" s="8">
        <f t="shared" si="71"/>
        <v>435272265.44999999</v>
      </c>
      <c r="G281" s="8">
        <f t="shared" si="71"/>
        <v>350237670.19999999</v>
      </c>
      <c r="H281" s="8">
        <f t="shared" si="71"/>
        <v>350237670.19999999</v>
      </c>
      <c r="I281" s="8">
        <f t="shared" si="71"/>
        <v>350237671.40999997</v>
      </c>
      <c r="J281" s="8">
        <f t="shared" si="71"/>
        <v>234412265.44999999</v>
      </c>
      <c r="K281" s="102"/>
    </row>
    <row r="282" spans="1:11" x14ac:dyDescent="0.25">
      <c r="A282" s="5" t="s">
        <v>12</v>
      </c>
      <c r="B282" s="3"/>
      <c r="C282" s="3"/>
      <c r="D282" s="3"/>
      <c r="E282" s="3"/>
      <c r="F282" s="3"/>
      <c r="G282" s="3"/>
      <c r="H282" s="3"/>
      <c r="I282" s="3"/>
      <c r="J282" s="3"/>
      <c r="K282" s="102"/>
    </row>
    <row r="283" spans="1:11" x14ac:dyDescent="0.25">
      <c r="A283" s="5" t="s">
        <v>13</v>
      </c>
      <c r="B283" s="3">
        <v>67067728</v>
      </c>
      <c r="C283" s="3">
        <v>27125057</v>
      </c>
      <c r="D283" s="3">
        <v>0</v>
      </c>
      <c r="E283" s="3">
        <v>53579634.780000001</v>
      </c>
      <c r="F283" s="3">
        <v>75543120.450000003</v>
      </c>
      <c r="G283" s="3">
        <v>60785050.199999996</v>
      </c>
      <c r="H283" s="3">
        <v>60785050.199999996</v>
      </c>
      <c r="I283" s="3">
        <v>60785050.409999996</v>
      </c>
      <c r="J283" s="3">
        <v>40683120.449999996</v>
      </c>
      <c r="K283" s="102"/>
    </row>
    <row r="284" spans="1:11" ht="51" x14ac:dyDescent="0.25">
      <c r="A284" s="5" t="s">
        <v>14</v>
      </c>
      <c r="B284" s="3">
        <v>41636439</v>
      </c>
      <c r="C284" s="3">
        <v>113276399</v>
      </c>
      <c r="D284" s="3">
        <v>0</v>
      </c>
      <c r="E284" s="3">
        <v>255141118</v>
      </c>
      <c r="F284" s="3">
        <v>359729145</v>
      </c>
      <c r="G284" s="3">
        <v>289452620</v>
      </c>
      <c r="H284" s="3">
        <v>289452620</v>
      </c>
      <c r="I284" s="3">
        <v>289452621</v>
      </c>
      <c r="J284" s="3">
        <v>193729145</v>
      </c>
      <c r="K284" s="102"/>
    </row>
    <row r="285" spans="1:11" x14ac:dyDescent="0.25">
      <c r="A285" s="6" t="s">
        <v>15</v>
      </c>
      <c r="B285" s="3"/>
      <c r="C285" s="3"/>
      <c r="D285" s="3"/>
      <c r="E285" s="3"/>
      <c r="F285" s="3"/>
      <c r="G285" s="3"/>
      <c r="H285" s="3"/>
      <c r="I285" s="3"/>
      <c r="J285" s="3"/>
      <c r="K285" s="102"/>
    </row>
    <row r="286" spans="1:11" x14ac:dyDescent="0.25">
      <c r="A286" s="5" t="s">
        <v>16</v>
      </c>
      <c r="B286" s="3"/>
      <c r="C286" s="3"/>
      <c r="D286" s="3"/>
      <c r="E286" s="3"/>
      <c r="F286" s="3"/>
      <c r="G286" s="3"/>
      <c r="H286" s="3"/>
      <c r="I286" s="3"/>
      <c r="J286" s="3"/>
      <c r="K286" s="102"/>
    </row>
    <row r="287" spans="1:11" x14ac:dyDescent="0.25">
      <c r="A287" s="5" t="s">
        <v>17</v>
      </c>
      <c r="B287" s="3"/>
      <c r="C287" s="3"/>
      <c r="D287" s="3"/>
      <c r="E287" s="3"/>
      <c r="F287" s="3"/>
      <c r="G287" s="3"/>
      <c r="H287" s="3"/>
      <c r="I287" s="3"/>
      <c r="J287" s="3"/>
      <c r="K287" s="102"/>
    </row>
    <row r="288" spans="1:11" ht="21" customHeight="1" x14ac:dyDescent="0.25">
      <c r="A288" s="5" t="s">
        <v>18</v>
      </c>
      <c r="B288" s="3">
        <v>67067728</v>
      </c>
      <c r="C288" s="3">
        <v>27125057</v>
      </c>
      <c r="D288" s="3">
        <v>0</v>
      </c>
      <c r="E288" s="3">
        <v>53579634.780000001</v>
      </c>
      <c r="F288" s="3">
        <v>75543120.450000003</v>
      </c>
      <c r="G288" s="3">
        <v>60785050.199999996</v>
      </c>
      <c r="H288" s="3">
        <v>60785050.199999996</v>
      </c>
      <c r="I288" s="3">
        <v>60785050.409999996</v>
      </c>
      <c r="J288" s="3">
        <v>40683120.449999996</v>
      </c>
      <c r="K288" s="102"/>
    </row>
    <row r="289" spans="1:11" ht="83.1" customHeight="1" x14ac:dyDescent="0.25">
      <c r="A289" s="24" t="s">
        <v>19</v>
      </c>
      <c r="B289" s="3">
        <v>41636439</v>
      </c>
      <c r="C289" s="3">
        <v>113276399</v>
      </c>
      <c r="D289" s="3">
        <v>0</v>
      </c>
      <c r="E289" s="3">
        <v>255141118</v>
      </c>
      <c r="F289" s="3">
        <v>359729145</v>
      </c>
      <c r="G289" s="3">
        <v>289452620</v>
      </c>
      <c r="H289" s="3">
        <v>289452620</v>
      </c>
      <c r="I289" s="3">
        <v>289452621</v>
      </c>
      <c r="J289" s="3">
        <v>193729145</v>
      </c>
      <c r="K289" s="102"/>
    </row>
    <row r="290" spans="1:11" ht="24" customHeight="1" x14ac:dyDescent="0.25">
      <c r="A290" s="103" t="s">
        <v>50</v>
      </c>
      <c r="B290" s="103"/>
      <c r="C290" s="103"/>
      <c r="D290" s="103"/>
      <c r="E290" s="103"/>
      <c r="F290" s="103"/>
      <c r="G290" s="103"/>
      <c r="H290" s="103"/>
      <c r="I290" s="103"/>
      <c r="J290" s="103"/>
      <c r="K290" s="103"/>
    </row>
    <row r="291" spans="1:11" ht="14.1" customHeight="1" x14ac:dyDescent="0.25">
      <c r="A291" s="6" t="s">
        <v>22</v>
      </c>
      <c r="B291" s="8">
        <f>SUM(B292:B295)</f>
        <v>0</v>
      </c>
      <c r="C291" s="8">
        <f t="shared" ref="C291:J291" si="72">SUM(C292:C295)</f>
        <v>0</v>
      </c>
      <c r="D291" s="8">
        <f t="shared" si="72"/>
        <v>0</v>
      </c>
      <c r="E291" s="8">
        <f t="shared" si="72"/>
        <v>14987963.870000001</v>
      </c>
      <c r="F291" s="8">
        <f t="shared" si="72"/>
        <v>11797193.869999999</v>
      </c>
      <c r="G291" s="8">
        <f t="shared" si="72"/>
        <v>15098073.870000001</v>
      </c>
      <c r="H291" s="8">
        <f t="shared" si="72"/>
        <v>97102193.870000005</v>
      </c>
      <c r="I291" s="8">
        <f t="shared" si="72"/>
        <v>97775580.650000006</v>
      </c>
      <c r="J291" s="8">
        <f t="shared" si="72"/>
        <v>0</v>
      </c>
      <c r="K291" s="102" t="s">
        <v>51</v>
      </c>
    </row>
    <row r="292" spans="1:11" x14ac:dyDescent="0.25">
      <c r="A292" s="5" t="s">
        <v>8</v>
      </c>
      <c r="B292" s="3">
        <v>0</v>
      </c>
      <c r="C292" s="3">
        <v>0</v>
      </c>
      <c r="D292" s="3">
        <v>0</v>
      </c>
      <c r="E292" s="3">
        <v>0</v>
      </c>
      <c r="F292" s="3">
        <v>0</v>
      </c>
      <c r="G292" s="3">
        <v>0</v>
      </c>
      <c r="H292" s="3">
        <v>0</v>
      </c>
      <c r="I292" s="3">
        <v>0</v>
      </c>
      <c r="J292" s="3">
        <v>0</v>
      </c>
      <c r="K292" s="102"/>
    </row>
    <row r="293" spans="1:11" x14ac:dyDescent="0.25">
      <c r="A293" s="5" t="s">
        <v>9</v>
      </c>
      <c r="B293" s="3">
        <v>0</v>
      </c>
      <c r="C293" s="3">
        <v>0</v>
      </c>
      <c r="D293" s="3">
        <v>0</v>
      </c>
      <c r="E293" s="3">
        <v>0</v>
      </c>
      <c r="F293" s="3">
        <v>0</v>
      </c>
      <c r="G293" s="3">
        <v>0</v>
      </c>
      <c r="H293" s="3">
        <v>0</v>
      </c>
      <c r="I293" s="3">
        <v>0</v>
      </c>
      <c r="J293" s="3">
        <v>0</v>
      </c>
      <c r="K293" s="102"/>
    </row>
    <row r="294" spans="1:11" ht="25.5" x14ac:dyDescent="0.25">
      <c r="A294" s="5" t="s">
        <v>10</v>
      </c>
      <c r="B294" s="3">
        <v>0</v>
      </c>
      <c r="C294" s="3">
        <v>0</v>
      </c>
      <c r="D294" s="3">
        <v>0</v>
      </c>
      <c r="E294" s="3">
        <v>0</v>
      </c>
      <c r="F294" s="3">
        <v>0</v>
      </c>
      <c r="G294" s="3">
        <v>0</v>
      </c>
      <c r="H294" s="3">
        <v>0</v>
      </c>
      <c r="I294" s="3">
        <v>0</v>
      </c>
      <c r="J294" s="3">
        <v>0</v>
      </c>
      <c r="K294" s="102"/>
    </row>
    <row r="295" spans="1:11" ht="25.5" x14ac:dyDescent="0.25">
      <c r="A295" s="6" t="s">
        <v>11</v>
      </c>
      <c r="B295" s="8">
        <f>SUM(B297:B298)</f>
        <v>0</v>
      </c>
      <c r="C295" s="8">
        <f t="shared" ref="C295:J295" si="73">SUM(C297:C298)</f>
        <v>0</v>
      </c>
      <c r="D295" s="8">
        <f t="shared" si="73"/>
        <v>0</v>
      </c>
      <c r="E295" s="8">
        <f t="shared" si="73"/>
        <v>14987963.870000001</v>
      </c>
      <c r="F295" s="8">
        <f t="shared" si="73"/>
        <v>11797193.869999999</v>
      </c>
      <c r="G295" s="8">
        <f t="shared" si="73"/>
        <v>15098073.870000001</v>
      </c>
      <c r="H295" s="8">
        <f t="shared" si="73"/>
        <v>97102193.870000005</v>
      </c>
      <c r="I295" s="8">
        <f t="shared" si="73"/>
        <v>97775580.650000006</v>
      </c>
      <c r="J295" s="8">
        <f t="shared" si="73"/>
        <v>0</v>
      </c>
      <c r="K295" s="102"/>
    </row>
    <row r="296" spans="1:11" x14ac:dyDescent="0.25">
      <c r="A296" s="5" t="s">
        <v>12</v>
      </c>
      <c r="B296" s="3"/>
      <c r="C296" s="3"/>
      <c r="D296" s="3"/>
      <c r="E296" s="3"/>
      <c r="F296" s="3"/>
      <c r="G296" s="3"/>
      <c r="H296" s="3"/>
      <c r="I296" s="3"/>
      <c r="J296" s="3"/>
      <c r="K296" s="102"/>
    </row>
    <row r="297" spans="1:11" x14ac:dyDescent="0.25">
      <c r="A297" s="5" t="s">
        <v>13</v>
      </c>
      <c r="B297" s="3">
        <v>0</v>
      </c>
      <c r="C297" s="3">
        <v>0</v>
      </c>
      <c r="D297" s="3">
        <v>0</v>
      </c>
      <c r="E297" s="3">
        <v>2601216.87</v>
      </c>
      <c r="F297" s="3">
        <v>2047446.8699999999</v>
      </c>
      <c r="G297" s="3">
        <v>2620326.87</v>
      </c>
      <c r="H297" s="3">
        <v>16852446.870000001</v>
      </c>
      <c r="I297" s="3">
        <v>16969315.649999999</v>
      </c>
      <c r="J297" s="3">
        <v>0</v>
      </c>
      <c r="K297" s="102"/>
    </row>
    <row r="298" spans="1:11" ht="51" x14ac:dyDescent="0.25">
      <c r="A298" s="5" t="s">
        <v>14</v>
      </c>
      <c r="B298" s="3">
        <v>0</v>
      </c>
      <c r="C298" s="3">
        <v>0</v>
      </c>
      <c r="D298" s="3">
        <v>0</v>
      </c>
      <c r="E298" s="3">
        <v>12386747</v>
      </c>
      <c r="F298" s="3">
        <v>9749747</v>
      </c>
      <c r="G298" s="3">
        <v>12477747</v>
      </c>
      <c r="H298" s="3">
        <v>80249747</v>
      </c>
      <c r="I298" s="3">
        <v>80806265</v>
      </c>
      <c r="J298" s="3">
        <v>0</v>
      </c>
      <c r="K298" s="102"/>
    </row>
    <row r="299" spans="1:11" x14ac:dyDescent="0.25">
      <c r="A299" s="6" t="s">
        <v>15</v>
      </c>
      <c r="B299" s="3"/>
      <c r="C299" s="3"/>
      <c r="D299" s="3"/>
      <c r="E299" s="3"/>
      <c r="F299" s="3"/>
      <c r="G299" s="3"/>
      <c r="H299" s="3"/>
      <c r="I299" s="3"/>
      <c r="J299" s="3"/>
      <c r="K299" s="102"/>
    </row>
    <row r="300" spans="1:11" x14ac:dyDescent="0.25">
      <c r="A300" s="5" t="s">
        <v>16</v>
      </c>
      <c r="B300" s="3"/>
      <c r="C300" s="3"/>
      <c r="D300" s="3"/>
      <c r="E300" s="3"/>
      <c r="F300" s="3"/>
      <c r="G300" s="3"/>
      <c r="H300" s="3"/>
      <c r="I300" s="3"/>
      <c r="J300" s="3"/>
      <c r="K300" s="102"/>
    </row>
    <row r="301" spans="1:11" x14ac:dyDescent="0.25">
      <c r="A301" s="5" t="s">
        <v>17</v>
      </c>
      <c r="B301" s="3"/>
      <c r="C301" s="3"/>
      <c r="D301" s="3"/>
      <c r="E301" s="3"/>
      <c r="F301" s="3"/>
      <c r="G301" s="3"/>
      <c r="H301" s="3"/>
      <c r="I301" s="3"/>
      <c r="J301" s="3"/>
      <c r="K301" s="102"/>
    </row>
    <row r="302" spans="1:11" ht="15" customHeight="1" x14ac:dyDescent="0.25">
      <c r="A302" s="5" t="s">
        <v>18</v>
      </c>
      <c r="B302" s="3">
        <v>0</v>
      </c>
      <c r="C302" s="3">
        <v>0</v>
      </c>
      <c r="D302" s="3">
        <v>0</v>
      </c>
      <c r="E302" s="3">
        <v>2601216.87</v>
      </c>
      <c r="F302" s="3">
        <v>2047446.8699999999</v>
      </c>
      <c r="G302" s="3">
        <v>2620326.87</v>
      </c>
      <c r="H302" s="3">
        <v>16852446.870000001</v>
      </c>
      <c r="I302" s="3">
        <v>16969315.649999999</v>
      </c>
      <c r="J302" s="3">
        <v>0</v>
      </c>
      <c r="K302" s="102"/>
    </row>
    <row r="303" spans="1:11" ht="51.75" x14ac:dyDescent="0.25">
      <c r="A303" s="24" t="s">
        <v>19</v>
      </c>
      <c r="B303" s="3">
        <v>0</v>
      </c>
      <c r="C303" s="3">
        <v>0</v>
      </c>
      <c r="D303" s="3">
        <v>0</v>
      </c>
      <c r="E303" s="3">
        <v>12386747</v>
      </c>
      <c r="F303" s="3">
        <v>9749747</v>
      </c>
      <c r="G303" s="3">
        <v>12477747</v>
      </c>
      <c r="H303" s="3">
        <v>80249747</v>
      </c>
      <c r="I303" s="3">
        <v>80806265</v>
      </c>
      <c r="J303" s="3">
        <v>0</v>
      </c>
      <c r="K303" s="102"/>
    </row>
    <row r="304" spans="1:11" x14ac:dyDescent="0.25">
      <c r="A304" s="103" t="s">
        <v>178</v>
      </c>
      <c r="B304" s="103"/>
      <c r="C304" s="103"/>
      <c r="D304" s="103"/>
      <c r="E304" s="103"/>
      <c r="F304" s="103"/>
      <c r="G304" s="103"/>
      <c r="H304" s="103"/>
      <c r="I304" s="103"/>
      <c r="J304" s="103"/>
      <c r="K304" s="103"/>
    </row>
    <row r="305" spans="1:11" ht="14.1" customHeight="1" x14ac:dyDescent="0.25">
      <c r="A305" s="6" t="s">
        <v>22</v>
      </c>
      <c r="B305" s="8">
        <f>SUM(B306:B309)</f>
        <v>0</v>
      </c>
      <c r="C305" s="8">
        <f t="shared" ref="C305:J305" si="74">SUM(C306:C309)</f>
        <v>0</v>
      </c>
      <c r="D305" s="8">
        <f t="shared" si="74"/>
        <v>0</v>
      </c>
      <c r="E305" s="8">
        <f t="shared" si="74"/>
        <v>2918428.04</v>
      </c>
      <c r="F305" s="8">
        <f t="shared" si="74"/>
        <v>7122694.04</v>
      </c>
      <c r="G305" s="8">
        <f t="shared" si="74"/>
        <v>7734349.04</v>
      </c>
      <c r="H305" s="8">
        <f t="shared" si="74"/>
        <v>8220776.2999999998</v>
      </c>
      <c r="I305" s="8">
        <f t="shared" si="74"/>
        <v>10736640.970000001</v>
      </c>
      <c r="J305" s="8">
        <f t="shared" si="74"/>
        <v>0</v>
      </c>
      <c r="K305" s="102" t="s">
        <v>52</v>
      </c>
    </row>
    <row r="306" spans="1:11" x14ac:dyDescent="0.25">
      <c r="A306" s="5" t="s">
        <v>8</v>
      </c>
      <c r="B306" s="3">
        <v>0</v>
      </c>
      <c r="C306" s="3">
        <v>0</v>
      </c>
      <c r="D306" s="3">
        <v>0</v>
      </c>
      <c r="E306" s="3">
        <v>0</v>
      </c>
      <c r="F306" s="3">
        <v>0</v>
      </c>
      <c r="G306" s="3">
        <v>0</v>
      </c>
      <c r="H306" s="3">
        <v>0</v>
      </c>
      <c r="I306" s="3">
        <v>0</v>
      </c>
      <c r="J306" s="3">
        <v>0</v>
      </c>
      <c r="K306" s="102"/>
    </row>
    <row r="307" spans="1:11" x14ac:dyDescent="0.25">
      <c r="A307" s="5" t="s">
        <v>9</v>
      </c>
      <c r="B307" s="3">
        <v>0</v>
      </c>
      <c r="C307" s="3">
        <v>0</v>
      </c>
      <c r="D307" s="3">
        <v>0</v>
      </c>
      <c r="E307" s="3">
        <v>0</v>
      </c>
      <c r="F307" s="3">
        <v>0</v>
      </c>
      <c r="G307" s="3">
        <v>0</v>
      </c>
      <c r="H307" s="3">
        <v>0</v>
      </c>
      <c r="I307" s="3">
        <v>0</v>
      </c>
      <c r="J307" s="3">
        <v>0</v>
      </c>
      <c r="K307" s="102"/>
    </row>
    <row r="308" spans="1:11" ht="25.5" x14ac:dyDescent="0.25">
      <c r="A308" s="5" t="s">
        <v>10</v>
      </c>
      <c r="B308" s="3">
        <v>0</v>
      </c>
      <c r="C308" s="3">
        <v>0</v>
      </c>
      <c r="D308" s="3">
        <v>0</v>
      </c>
      <c r="E308" s="3">
        <v>0</v>
      </c>
      <c r="F308" s="3">
        <v>0</v>
      </c>
      <c r="G308" s="3">
        <v>0</v>
      </c>
      <c r="H308" s="3">
        <v>0</v>
      </c>
      <c r="I308" s="3">
        <v>0</v>
      </c>
      <c r="J308" s="3">
        <v>0</v>
      </c>
      <c r="K308" s="102"/>
    </row>
    <row r="309" spans="1:11" ht="25.5" x14ac:dyDescent="0.25">
      <c r="A309" s="6" t="s">
        <v>11</v>
      </c>
      <c r="B309" s="8">
        <f>SUM(B311:B312)</f>
        <v>0</v>
      </c>
      <c r="C309" s="8">
        <f t="shared" ref="C309:J309" si="75">SUM(C311:C312)</f>
        <v>0</v>
      </c>
      <c r="D309" s="8">
        <f t="shared" si="75"/>
        <v>0</v>
      </c>
      <c r="E309" s="8">
        <f t="shared" si="75"/>
        <v>2918428.04</v>
      </c>
      <c r="F309" s="8">
        <f t="shared" si="75"/>
        <v>7122694.04</v>
      </c>
      <c r="G309" s="8">
        <f t="shared" si="75"/>
        <v>7734349.04</v>
      </c>
      <c r="H309" s="8">
        <f t="shared" si="75"/>
        <v>8220776.2999999998</v>
      </c>
      <c r="I309" s="8">
        <f t="shared" si="75"/>
        <v>10736640.970000001</v>
      </c>
      <c r="J309" s="8">
        <f t="shared" si="75"/>
        <v>0</v>
      </c>
      <c r="K309" s="102"/>
    </row>
    <row r="310" spans="1:11" x14ac:dyDescent="0.25">
      <c r="A310" s="5" t="s">
        <v>12</v>
      </c>
      <c r="B310" s="3"/>
      <c r="C310" s="3"/>
      <c r="D310" s="3"/>
      <c r="E310" s="3"/>
      <c r="F310" s="3"/>
      <c r="G310" s="3"/>
      <c r="H310" s="3"/>
      <c r="I310" s="3"/>
      <c r="J310" s="3"/>
      <c r="K310" s="102"/>
    </row>
    <row r="311" spans="1:11" x14ac:dyDescent="0.25">
      <c r="A311" s="5" t="s">
        <v>13</v>
      </c>
      <c r="B311" s="3">
        <v>0</v>
      </c>
      <c r="C311" s="3">
        <v>0</v>
      </c>
      <c r="D311" s="3">
        <v>0</v>
      </c>
      <c r="E311" s="3">
        <v>506504.04</v>
      </c>
      <c r="F311" s="3">
        <v>1236170.04</v>
      </c>
      <c r="G311" s="3">
        <v>1342325.04</v>
      </c>
      <c r="H311" s="3">
        <v>1426746.3</v>
      </c>
      <c r="I311" s="3">
        <v>1863383.97</v>
      </c>
      <c r="J311" s="3">
        <v>0</v>
      </c>
      <c r="K311" s="102"/>
    </row>
    <row r="312" spans="1:11" ht="51" x14ac:dyDescent="0.25">
      <c r="A312" s="5" t="s">
        <v>14</v>
      </c>
      <c r="B312" s="3">
        <v>0</v>
      </c>
      <c r="C312" s="3">
        <v>0</v>
      </c>
      <c r="D312" s="3">
        <v>0</v>
      </c>
      <c r="E312" s="3">
        <v>2411924</v>
      </c>
      <c r="F312" s="3">
        <v>5886524</v>
      </c>
      <c r="G312" s="3">
        <v>6392024</v>
      </c>
      <c r="H312" s="3">
        <v>6794030</v>
      </c>
      <c r="I312" s="3">
        <v>8873257</v>
      </c>
      <c r="J312" s="3">
        <v>0</v>
      </c>
      <c r="K312" s="102"/>
    </row>
    <row r="313" spans="1:11" x14ac:dyDescent="0.25">
      <c r="A313" s="6" t="s">
        <v>15</v>
      </c>
      <c r="B313" s="3"/>
      <c r="C313" s="3"/>
      <c r="D313" s="3"/>
      <c r="E313" s="3"/>
      <c r="F313" s="3"/>
      <c r="G313" s="3"/>
      <c r="H313" s="3"/>
      <c r="I313" s="3"/>
      <c r="J313" s="3"/>
      <c r="K313" s="102"/>
    </row>
    <row r="314" spans="1:11" x14ac:dyDescent="0.25">
      <c r="A314" s="5" t="s">
        <v>16</v>
      </c>
      <c r="B314" s="3"/>
      <c r="C314" s="3"/>
      <c r="D314" s="3"/>
      <c r="E314" s="3"/>
      <c r="F314" s="3"/>
      <c r="G314" s="3"/>
      <c r="H314" s="3"/>
      <c r="I314" s="3"/>
      <c r="J314" s="3"/>
      <c r="K314" s="102"/>
    </row>
    <row r="315" spans="1:11" x14ac:dyDescent="0.25">
      <c r="A315" s="5" t="s">
        <v>17</v>
      </c>
      <c r="B315" s="3"/>
      <c r="C315" s="3"/>
      <c r="D315" s="3"/>
      <c r="E315" s="3"/>
      <c r="F315" s="3"/>
      <c r="G315" s="3"/>
      <c r="H315" s="3"/>
      <c r="I315" s="3"/>
      <c r="J315" s="3"/>
      <c r="K315" s="102"/>
    </row>
    <row r="316" spans="1:11" ht="14.25" customHeight="1" x14ac:dyDescent="0.25">
      <c r="A316" s="5" t="s">
        <v>18</v>
      </c>
      <c r="B316" s="3">
        <v>0</v>
      </c>
      <c r="C316" s="3">
        <v>0</v>
      </c>
      <c r="D316" s="3">
        <v>0</v>
      </c>
      <c r="E316" s="3">
        <v>506504.04</v>
      </c>
      <c r="F316" s="3">
        <v>1236170.04</v>
      </c>
      <c r="G316" s="3">
        <v>1342325.04</v>
      </c>
      <c r="H316" s="3">
        <v>1426746.3</v>
      </c>
      <c r="I316" s="3">
        <v>1863383.97</v>
      </c>
      <c r="J316" s="3">
        <v>0</v>
      </c>
      <c r="K316" s="102"/>
    </row>
    <row r="317" spans="1:11" ht="51.75" x14ac:dyDescent="0.25">
      <c r="A317" s="24" t="s">
        <v>19</v>
      </c>
      <c r="B317" s="3">
        <v>0</v>
      </c>
      <c r="C317" s="3">
        <v>0</v>
      </c>
      <c r="D317" s="3">
        <v>0</v>
      </c>
      <c r="E317" s="3">
        <v>2411924</v>
      </c>
      <c r="F317" s="3">
        <v>5886524</v>
      </c>
      <c r="G317" s="3">
        <v>6392024</v>
      </c>
      <c r="H317" s="3">
        <v>6794030</v>
      </c>
      <c r="I317" s="3">
        <v>8873257</v>
      </c>
      <c r="J317" s="3">
        <v>0</v>
      </c>
      <c r="K317" s="102"/>
    </row>
    <row r="318" spans="1:11" ht="15" customHeight="1" x14ac:dyDescent="0.25">
      <c r="A318" s="103" t="s">
        <v>179</v>
      </c>
      <c r="B318" s="103"/>
      <c r="C318" s="103"/>
      <c r="D318" s="103"/>
      <c r="E318" s="103"/>
      <c r="F318" s="103"/>
      <c r="G318" s="103"/>
      <c r="H318" s="103"/>
      <c r="I318" s="103"/>
      <c r="J318" s="103"/>
      <c r="K318" s="103"/>
    </row>
    <row r="319" spans="1:11" x14ac:dyDescent="0.25">
      <c r="A319" s="6" t="s">
        <v>22</v>
      </c>
      <c r="B319" s="8">
        <f>SUM(B320:B323)</f>
        <v>0</v>
      </c>
      <c r="C319" s="8">
        <f t="shared" ref="C319:J319" si="76">SUM(C320:C323)</f>
        <v>0</v>
      </c>
      <c r="D319" s="8">
        <f t="shared" si="76"/>
        <v>0</v>
      </c>
      <c r="E319" s="8">
        <f t="shared" si="76"/>
        <v>1377500</v>
      </c>
      <c r="F319" s="8">
        <f t="shared" si="76"/>
        <v>1377500</v>
      </c>
      <c r="G319" s="8">
        <f t="shared" si="76"/>
        <v>1377500</v>
      </c>
      <c r="H319" s="8">
        <f t="shared" si="76"/>
        <v>1377500</v>
      </c>
      <c r="I319" s="8">
        <f t="shared" si="76"/>
        <v>1377500</v>
      </c>
      <c r="J319" s="7">
        <f t="shared" si="76"/>
        <v>1377500</v>
      </c>
      <c r="K319" s="70"/>
    </row>
    <row r="320" spans="1:11" x14ac:dyDescent="0.25">
      <c r="A320" s="5" t="s">
        <v>8</v>
      </c>
      <c r="B320" s="3">
        <v>0</v>
      </c>
      <c r="C320" s="3">
        <v>0</v>
      </c>
      <c r="D320" s="3">
        <v>0</v>
      </c>
      <c r="E320" s="3">
        <v>0</v>
      </c>
      <c r="F320" s="3">
        <v>0</v>
      </c>
      <c r="G320" s="3">
        <v>0</v>
      </c>
      <c r="H320" s="3">
        <v>0</v>
      </c>
      <c r="I320" s="3">
        <v>0</v>
      </c>
      <c r="J320" s="4">
        <v>0</v>
      </c>
      <c r="K320" s="23"/>
    </row>
    <row r="321" spans="1:13" x14ac:dyDescent="0.25">
      <c r="A321" s="5" t="s">
        <v>9</v>
      </c>
      <c r="B321" s="3">
        <v>0</v>
      </c>
      <c r="C321" s="3">
        <v>0</v>
      </c>
      <c r="D321" s="3">
        <v>0</v>
      </c>
      <c r="E321" s="3">
        <v>0</v>
      </c>
      <c r="F321" s="3">
        <v>0</v>
      </c>
      <c r="G321" s="3">
        <v>0</v>
      </c>
      <c r="H321" s="3">
        <v>0</v>
      </c>
      <c r="I321" s="3">
        <v>0</v>
      </c>
      <c r="J321" s="4">
        <v>0</v>
      </c>
      <c r="K321" s="23"/>
    </row>
    <row r="322" spans="1:13" ht="25.5" x14ac:dyDescent="0.25">
      <c r="A322" s="5" t="s">
        <v>10</v>
      </c>
      <c r="B322" s="3">
        <v>0</v>
      </c>
      <c r="C322" s="3">
        <v>0</v>
      </c>
      <c r="D322" s="3">
        <v>0</v>
      </c>
      <c r="E322" s="3">
        <v>0</v>
      </c>
      <c r="F322" s="3">
        <v>0</v>
      </c>
      <c r="G322" s="3">
        <v>0</v>
      </c>
      <c r="H322" s="3">
        <v>0</v>
      </c>
      <c r="I322" s="3">
        <v>0</v>
      </c>
      <c r="J322" s="4">
        <v>0</v>
      </c>
      <c r="K322" s="23"/>
    </row>
    <row r="323" spans="1:13" s="72" customFormat="1" ht="25.5" x14ac:dyDescent="0.25">
      <c r="A323" s="6" t="s">
        <v>11</v>
      </c>
      <c r="B323" s="8">
        <f>SUM(B325:B326)</f>
        <v>0</v>
      </c>
      <c r="C323" s="8">
        <f t="shared" ref="C323:J323" si="77">SUM(C325:C326)</f>
        <v>0</v>
      </c>
      <c r="D323" s="8">
        <f t="shared" si="77"/>
        <v>0</v>
      </c>
      <c r="E323" s="8">
        <f t="shared" si="77"/>
        <v>1377500</v>
      </c>
      <c r="F323" s="8">
        <f t="shared" si="77"/>
        <v>1377500</v>
      </c>
      <c r="G323" s="8">
        <f t="shared" si="77"/>
        <v>1377500</v>
      </c>
      <c r="H323" s="8">
        <f t="shared" si="77"/>
        <v>1377500</v>
      </c>
      <c r="I323" s="8">
        <f t="shared" si="77"/>
        <v>1377500</v>
      </c>
      <c r="J323" s="7">
        <f t="shared" si="77"/>
        <v>1377500</v>
      </c>
      <c r="K323" s="23"/>
      <c r="L323" s="71"/>
      <c r="M323" s="71"/>
    </row>
    <row r="324" spans="1:13" s="72" customFormat="1" x14ac:dyDescent="0.25">
      <c r="A324" s="5" t="s">
        <v>12</v>
      </c>
      <c r="B324" s="3"/>
      <c r="C324" s="3"/>
      <c r="D324" s="3"/>
      <c r="E324" s="3"/>
      <c r="F324" s="3"/>
      <c r="G324" s="3"/>
      <c r="H324" s="3"/>
      <c r="I324" s="3"/>
      <c r="J324" s="4"/>
      <c r="K324" s="23"/>
      <c r="L324" s="71"/>
      <c r="M324" s="71"/>
    </row>
    <row r="325" spans="1:13" s="72" customFormat="1" x14ac:dyDescent="0.25">
      <c r="A325" s="17" t="s">
        <v>13</v>
      </c>
      <c r="B325" s="16">
        <v>0</v>
      </c>
      <c r="C325" s="16">
        <v>0</v>
      </c>
      <c r="D325" s="16">
        <v>0</v>
      </c>
      <c r="E325" s="3">
        <v>0</v>
      </c>
      <c r="F325" s="3">
        <v>0</v>
      </c>
      <c r="G325" s="3">
        <v>0</v>
      </c>
      <c r="H325" s="3">
        <v>0</v>
      </c>
      <c r="I325" s="3">
        <v>0</v>
      </c>
      <c r="J325" s="73">
        <v>0</v>
      </c>
      <c r="K325" s="70"/>
      <c r="L325" s="71"/>
      <c r="M325" s="71"/>
    </row>
    <row r="326" spans="1:13" s="72" customFormat="1" ht="51" x14ac:dyDescent="0.25">
      <c r="A326" s="17" t="s">
        <v>14</v>
      </c>
      <c r="B326" s="16">
        <v>0</v>
      </c>
      <c r="C326" s="16">
        <v>0</v>
      </c>
      <c r="D326" s="16">
        <v>0</v>
      </c>
      <c r="E326" s="3">
        <v>1377500</v>
      </c>
      <c r="F326" s="3">
        <v>1377500</v>
      </c>
      <c r="G326" s="3">
        <v>1377500</v>
      </c>
      <c r="H326" s="3">
        <v>1377500</v>
      </c>
      <c r="I326" s="3">
        <v>1377500</v>
      </c>
      <c r="J326" s="3">
        <v>1377500</v>
      </c>
      <c r="K326" s="13" t="s">
        <v>167</v>
      </c>
      <c r="L326" s="71"/>
      <c r="M326" s="71"/>
    </row>
    <row r="327" spans="1:13" s="72" customFormat="1" x14ac:dyDescent="0.25">
      <c r="A327" s="6" t="s">
        <v>15</v>
      </c>
      <c r="B327" s="16"/>
      <c r="C327" s="16"/>
      <c r="D327" s="16"/>
      <c r="E327" s="3"/>
      <c r="F327" s="3"/>
      <c r="G327" s="3"/>
      <c r="H327" s="3"/>
      <c r="I327" s="3"/>
      <c r="J327" s="73"/>
      <c r="K327" s="70"/>
      <c r="L327" s="71"/>
      <c r="M327" s="71"/>
    </row>
    <row r="328" spans="1:13" s="72" customFormat="1" x14ac:dyDescent="0.25">
      <c r="A328" s="5" t="s">
        <v>16</v>
      </c>
      <c r="B328" s="16"/>
      <c r="C328" s="16"/>
      <c r="D328" s="16"/>
      <c r="E328" s="3"/>
      <c r="F328" s="3"/>
      <c r="G328" s="3"/>
      <c r="H328" s="3"/>
      <c r="I328" s="3"/>
      <c r="J328" s="73"/>
      <c r="K328" s="70"/>
      <c r="L328" s="71"/>
      <c r="M328" s="71"/>
    </row>
    <row r="329" spans="1:13" s="72" customFormat="1" x14ac:dyDescent="0.25">
      <c r="A329" s="5" t="s">
        <v>17</v>
      </c>
      <c r="B329" s="16"/>
      <c r="C329" s="16"/>
      <c r="D329" s="16"/>
      <c r="E329" s="3"/>
      <c r="F329" s="3"/>
      <c r="G329" s="3"/>
      <c r="H329" s="3"/>
      <c r="I329" s="3"/>
      <c r="J329" s="73"/>
      <c r="K329" s="70"/>
      <c r="L329" s="71"/>
      <c r="M329" s="71"/>
    </row>
    <row r="330" spans="1:13" x14ac:dyDescent="0.25">
      <c r="A330" s="5" t="s">
        <v>18</v>
      </c>
      <c r="B330" s="16">
        <v>0</v>
      </c>
      <c r="C330" s="16">
        <v>0</v>
      </c>
      <c r="D330" s="16">
        <v>0</v>
      </c>
      <c r="E330" s="3">
        <v>0</v>
      </c>
      <c r="F330" s="3">
        <v>0</v>
      </c>
      <c r="G330" s="3">
        <v>0</v>
      </c>
      <c r="H330" s="3">
        <v>0</v>
      </c>
      <c r="I330" s="3">
        <v>0</v>
      </c>
      <c r="J330" s="73">
        <v>0</v>
      </c>
      <c r="K330" s="70"/>
    </row>
    <row r="331" spans="1:13" ht="56.1" customHeight="1" x14ac:dyDescent="0.25">
      <c r="A331" s="24" t="s">
        <v>19</v>
      </c>
      <c r="B331" s="16">
        <v>0</v>
      </c>
      <c r="C331" s="16">
        <v>0</v>
      </c>
      <c r="D331" s="16">
        <v>0</v>
      </c>
      <c r="E331" s="26">
        <v>1377500</v>
      </c>
      <c r="F331" s="26">
        <v>1377500</v>
      </c>
      <c r="G331" s="26">
        <v>1377500</v>
      </c>
      <c r="H331" s="26">
        <v>1377500</v>
      </c>
      <c r="I331" s="26">
        <v>1377500</v>
      </c>
      <c r="J331" s="74">
        <v>1377500</v>
      </c>
      <c r="K331" s="23"/>
    </row>
    <row r="332" spans="1:13" x14ac:dyDescent="0.25">
      <c r="A332" s="103" t="s">
        <v>53</v>
      </c>
      <c r="B332" s="103"/>
      <c r="C332" s="103"/>
      <c r="D332" s="103"/>
      <c r="E332" s="103"/>
      <c r="F332" s="103"/>
      <c r="G332" s="103"/>
      <c r="H332" s="103"/>
      <c r="I332" s="103"/>
      <c r="J332" s="103"/>
      <c r="K332" s="103"/>
    </row>
    <row r="333" spans="1:13" ht="14.1" customHeight="1" x14ac:dyDescent="0.25">
      <c r="A333" s="6" t="s">
        <v>22</v>
      </c>
      <c r="B333" s="8">
        <f>SUM(B334:B337)</f>
        <v>0</v>
      </c>
      <c r="C333" s="8">
        <f t="shared" ref="C333:J333" si="78">SUM(C334:C337)</f>
        <v>0</v>
      </c>
      <c r="D333" s="8">
        <f t="shared" si="78"/>
        <v>0</v>
      </c>
      <c r="E333" s="8">
        <f t="shared" si="78"/>
        <v>91938297</v>
      </c>
      <c r="F333" s="8">
        <f t="shared" si="78"/>
        <v>53256557</v>
      </c>
      <c r="G333" s="8">
        <f t="shared" si="78"/>
        <v>46040852</v>
      </c>
      <c r="H333" s="8">
        <f t="shared" si="78"/>
        <v>45812985</v>
      </c>
      <c r="I333" s="8">
        <f t="shared" si="78"/>
        <v>45008747</v>
      </c>
      <c r="J333" s="8">
        <f t="shared" si="78"/>
        <v>28181457</v>
      </c>
      <c r="K333" s="102" t="s">
        <v>54</v>
      </c>
    </row>
    <row r="334" spans="1:13" x14ac:dyDescent="0.25">
      <c r="A334" s="5" t="s">
        <v>8</v>
      </c>
      <c r="B334" s="3">
        <v>0</v>
      </c>
      <c r="C334" s="3">
        <v>0</v>
      </c>
      <c r="D334" s="3">
        <v>0</v>
      </c>
      <c r="E334" s="3">
        <v>0</v>
      </c>
      <c r="F334" s="3">
        <v>0</v>
      </c>
      <c r="G334" s="3">
        <v>0</v>
      </c>
      <c r="H334" s="3">
        <v>0</v>
      </c>
      <c r="I334" s="3">
        <v>0</v>
      </c>
      <c r="J334" s="3">
        <v>0</v>
      </c>
      <c r="K334" s="102"/>
    </row>
    <row r="335" spans="1:13" x14ac:dyDescent="0.25">
      <c r="A335" s="5" t="s">
        <v>9</v>
      </c>
      <c r="B335" s="3">
        <v>0</v>
      </c>
      <c r="C335" s="3">
        <v>0</v>
      </c>
      <c r="D335" s="3">
        <v>0</v>
      </c>
      <c r="E335" s="3">
        <v>0</v>
      </c>
      <c r="F335" s="3">
        <v>0</v>
      </c>
      <c r="G335" s="3">
        <v>0</v>
      </c>
      <c r="H335" s="3">
        <v>0</v>
      </c>
      <c r="I335" s="3">
        <v>0</v>
      </c>
      <c r="J335" s="3">
        <v>0</v>
      </c>
      <c r="K335" s="102"/>
    </row>
    <row r="336" spans="1:13" ht="25.5" x14ac:dyDescent="0.25">
      <c r="A336" s="5" t="s">
        <v>10</v>
      </c>
      <c r="B336" s="3">
        <v>0</v>
      </c>
      <c r="C336" s="3">
        <v>0</v>
      </c>
      <c r="D336" s="3">
        <v>0</v>
      </c>
      <c r="E336" s="3">
        <v>0</v>
      </c>
      <c r="F336" s="3">
        <v>0</v>
      </c>
      <c r="G336" s="3">
        <v>0</v>
      </c>
      <c r="H336" s="3">
        <v>0</v>
      </c>
      <c r="I336" s="3">
        <v>0</v>
      </c>
      <c r="J336" s="3">
        <v>0</v>
      </c>
      <c r="K336" s="102"/>
    </row>
    <row r="337" spans="1:11" ht="25.5" x14ac:dyDescent="0.25">
      <c r="A337" s="6" t="s">
        <v>11</v>
      </c>
      <c r="B337" s="8">
        <f>SUM(B339:B340)</f>
        <v>0</v>
      </c>
      <c r="C337" s="8">
        <f t="shared" ref="C337:J337" si="79">SUM(C339:C340)</f>
        <v>0</v>
      </c>
      <c r="D337" s="8">
        <f t="shared" si="79"/>
        <v>0</v>
      </c>
      <c r="E337" s="8">
        <f t="shared" si="79"/>
        <v>91938297</v>
      </c>
      <c r="F337" s="8">
        <f t="shared" si="79"/>
        <v>53256557</v>
      </c>
      <c r="G337" s="8">
        <f t="shared" si="79"/>
        <v>46040852</v>
      </c>
      <c r="H337" s="8">
        <f t="shared" si="79"/>
        <v>45812985</v>
      </c>
      <c r="I337" s="8">
        <f t="shared" si="79"/>
        <v>45008747</v>
      </c>
      <c r="J337" s="8">
        <f t="shared" si="79"/>
        <v>28181457</v>
      </c>
      <c r="K337" s="102"/>
    </row>
    <row r="338" spans="1:11" x14ac:dyDescent="0.25">
      <c r="A338" s="5" t="s">
        <v>12</v>
      </c>
      <c r="B338" s="3"/>
      <c r="C338" s="3"/>
      <c r="D338" s="3"/>
      <c r="E338" s="3"/>
      <c r="F338" s="3"/>
      <c r="G338" s="3"/>
      <c r="H338" s="3"/>
      <c r="I338" s="3"/>
      <c r="J338" s="3"/>
      <c r="K338" s="102"/>
    </row>
    <row r="339" spans="1:11" x14ac:dyDescent="0.25">
      <c r="A339" s="17" t="s">
        <v>13</v>
      </c>
      <c r="B339" s="16">
        <v>0</v>
      </c>
      <c r="C339" s="16">
        <v>0</v>
      </c>
      <c r="D339" s="16">
        <v>0</v>
      </c>
      <c r="E339" s="16">
        <v>14376044</v>
      </c>
      <c r="F339" s="16">
        <v>7662684</v>
      </c>
      <c r="G339" s="16">
        <v>6410371</v>
      </c>
      <c r="H339" s="16">
        <v>6370824</v>
      </c>
      <c r="I339" s="16">
        <v>6231246</v>
      </c>
      <c r="J339" s="16">
        <v>3310807</v>
      </c>
      <c r="K339" s="102"/>
    </row>
    <row r="340" spans="1:11" ht="51" x14ac:dyDescent="0.25">
      <c r="A340" s="17" t="s">
        <v>14</v>
      </c>
      <c r="B340" s="3">
        <v>0</v>
      </c>
      <c r="C340" s="3">
        <v>0</v>
      </c>
      <c r="D340" s="3">
        <v>0</v>
      </c>
      <c r="E340" s="3">
        <v>77562253</v>
      </c>
      <c r="F340" s="3">
        <v>45593873</v>
      </c>
      <c r="G340" s="3">
        <v>39630481</v>
      </c>
      <c r="H340" s="3">
        <v>39442161</v>
      </c>
      <c r="I340" s="3">
        <v>38777501</v>
      </c>
      <c r="J340" s="3">
        <v>24870650</v>
      </c>
      <c r="K340" s="102"/>
    </row>
    <row r="341" spans="1:11" x14ac:dyDescent="0.25">
      <c r="A341" s="6" t="s">
        <v>15</v>
      </c>
      <c r="B341" s="3"/>
      <c r="C341" s="16"/>
      <c r="D341" s="16"/>
      <c r="E341" s="16"/>
      <c r="F341" s="16"/>
      <c r="G341" s="16"/>
      <c r="H341" s="16"/>
      <c r="I341" s="16"/>
      <c r="J341" s="16"/>
      <c r="K341" s="102"/>
    </row>
    <row r="342" spans="1:11" x14ac:dyDescent="0.25">
      <c r="A342" s="5" t="s">
        <v>16</v>
      </c>
      <c r="B342" s="3"/>
      <c r="C342" s="16"/>
      <c r="D342" s="16"/>
      <c r="E342" s="16"/>
      <c r="F342" s="16"/>
      <c r="G342" s="16"/>
      <c r="H342" s="16"/>
      <c r="I342" s="16"/>
      <c r="J342" s="16"/>
      <c r="K342" s="102"/>
    </row>
    <row r="343" spans="1:11" x14ac:dyDescent="0.25">
      <c r="A343" s="5" t="s">
        <v>17</v>
      </c>
      <c r="B343" s="3"/>
      <c r="C343" s="16"/>
      <c r="D343" s="16"/>
      <c r="E343" s="16"/>
      <c r="F343" s="16"/>
      <c r="G343" s="16"/>
      <c r="H343" s="16"/>
      <c r="I343" s="16"/>
      <c r="J343" s="16"/>
      <c r="K343" s="102"/>
    </row>
    <row r="344" spans="1:11" x14ac:dyDescent="0.25">
      <c r="A344" s="5" t="s">
        <v>18</v>
      </c>
      <c r="B344" s="3">
        <v>0</v>
      </c>
      <c r="C344" s="16">
        <v>0</v>
      </c>
      <c r="D344" s="16">
        <v>0</v>
      </c>
      <c r="E344" s="16">
        <v>14376044</v>
      </c>
      <c r="F344" s="16">
        <v>7662684</v>
      </c>
      <c r="G344" s="16">
        <v>6410371</v>
      </c>
      <c r="H344" s="16">
        <v>6370824</v>
      </c>
      <c r="I344" s="16">
        <v>6231246</v>
      </c>
      <c r="J344" s="16">
        <v>3310807</v>
      </c>
      <c r="K344" s="102"/>
    </row>
    <row r="345" spans="1:11" ht="54.95" customHeight="1" x14ac:dyDescent="0.25">
      <c r="A345" s="14" t="s">
        <v>19</v>
      </c>
      <c r="B345" s="16">
        <v>0</v>
      </c>
      <c r="C345" s="16">
        <v>0</v>
      </c>
      <c r="D345" s="16">
        <v>0</v>
      </c>
      <c r="E345" s="16">
        <v>77562253</v>
      </c>
      <c r="F345" s="16">
        <v>45593873</v>
      </c>
      <c r="G345" s="16">
        <v>39630481</v>
      </c>
      <c r="H345" s="16">
        <v>39442161</v>
      </c>
      <c r="I345" s="16">
        <v>38777501</v>
      </c>
      <c r="J345" s="16">
        <v>24870650</v>
      </c>
      <c r="K345" s="102"/>
    </row>
    <row r="346" spans="1:11" ht="18.95" customHeight="1" x14ac:dyDescent="0.25">
      <c r="A346" s="104" t="s">
        <v>55</v>
      </c>
      <c r="B346" s="104"/>
      <c r="C346" s="104"/>
      <c r="D346" s="104"/>
      <c r="E346" s="104"/>
      <c r="F346" s="104"/>
      <c r="G346" s="104"/>
      <c r="H346" s="104"/>
      <c r="I346" s="104"/>
      <c r="J346" s="104"/>
      <c r="K346" s="104"/>
    </row>
    <row r="347" spans="1:11" x14ac:dyDescent="0.25">
      <c r="A347" s="51" t="s">
        <v>22</v>
      </c>
      <c r="B347" s="52">
        <f>B348+B349+B350+B351</f>
        <v>12400833</v>
      </c>
      <c r="C347" s="52">
        <f t="shared" ref="C347:J347" si="80">C348+C349+C350+C351</f>
        <v>9485394</v>
      </c>
      <c r="D347" s="52">
        <f t="shared" si="80"/>
        <v>0</v>
      </c>
      <c r="E347" s="52">
        <f t="shared" si="80"/>
        <v>0</v>
      </c>
      <c r="F347" s="52">
        <f t="shared" si="80"/>
        <v>0</v>
      </c>
      <c r="G347" s="52">
        <f t="shared" si="80"/>
        <v>40000000</v>
      </c>
      <c r="H347" s="52">
        <f t="shared" si="80"/>
        <v>40000000</v>
      </c>
      <c r="I347" s="52">
        <f t="shared" si="80"/>
        <v>19000000</v>
      </c>
      <c r="J347" s="52">
        <f t="shared" si="80"/>
        <v>12000000</v>
      </c>
      <c r="K347" s="53"/>
    </row>
    <row r="348" spans="1:11" ht="15.75" customHeight="1" x14ac:dyDescent="0.25">
      <c r="A348" s="54" t="s">
        <v>8</v>
      </c>
      <c r="B348" s="30">
        <f>B362+B376+B390+B404</f>
        <v>0</v>
      </c>
      <c r="C348" s="30">
        <f t="shared" ref="C348:J350" si="81">C362+C376+C390+C404</f>
        <v>0</v>
      </c>
      <c r="D348" s="30">
        <f t="shared" si="81"/>
        <v>0</v>
      </c>
      <c r="E348" s="30">
        <f t="shared" si="81"/>
        <v>0</v>
      </c>
      <c r="F348" s="30">
        <f t="shared" si="81"/>
        <v>0</v>
      </c>
      <c r="G348" s="30">
        <f t="shared" si="81"/>
        <v>0</v>
      </c>
      <c r="H348" s="30">
        <f t="shared" si="81"/>
        <v>0</v>
      </c>
      <c r="I348" s="30">
        <f t="shared" si="81"/>
        <v>0</v>
      </c>
      <c r="J348" s="30">
        <f>J362+J376+J390+J404</f>
        <v>0</v>
      </c>
      <c r="K348" s="53"/>
    </row>
    <row r="349" spans="1:11" x14ac:dyDescent="0.25">
      <c r="A349" s="54" t="s">
        <v>9</v>
      </c>
      <c r="B349" s="30">
        <f>B363+B377+B391+B405</f>
        <v>9561962</v>
      </c>
      <c r="C349" s="30">
        <f t="shared" si="81"/>
        <v>5672809</v>
      </c>
      <c r="D349" s="30">
        <f t="shared" si="81"/>
        <v>0</v>
      </c>
      <c r="E349" s="30">
        <f t="shared" si="81"/>
        <v>0</v>
      </c>
      <c r="F349" s="30">
        <f t="shared" si="81"/>
        <v>0</v>
      </c>
      <c r="G349" s="30">
        <f t="shared" si="81"/>
        <v>40000000</v>
      </c>
      <c r="H349" s="30">
        <f t="shared" si="81"/>
        <v>40000000</v>
      </c>
      <c r="I349" s="30">
        <f t="shared" si="81"/>
        <v>19000000</v>
      </c>
      <c r="J349" s="30">
        <f t="shared" si="81"/>
        <v>12000000</v>
      </c>
      <c r="K349" s="53"/>
    </row>
    <row r="350" spans="1:11" ht="25.5" x14ac:dyDescent="0.25">
      <c r="A350" s="54" t="s">
        <v>10</v>
      </c>
      <c r="B350" s="30">
        <f>B364+B378+B392+B406</f>
        <v>0</v>
      </c>
      <c r="C350" s="30">
        <f t="shared" si="81"/>
        <v>0</v>
      </c>
      <c r="D350" s="30">
        <f t="shared" si="81"/>
        <v>0</v>
      </c>
      <c r="E350" s="30">
        <f t="shared" si="81"/>
        <v>0</v>
      </c>
      <c r="F350" s="30">
        <f t="shared" si="81"/>
        <v>0</v>
      </c>
      <c r="G350" s="30">
        <f t="shared" si="81"/>
        <v>0</v>
      </c>
      <c r="H350" s="30">
        <f t="shared" si="81"/>
        <v>0</v>
      </c>
      <c r="I350" s="30">
        <f t="shared" si="81"/>
        <v>0</v>
      </c>
      <c r="J350" s="30">
        <f t="shared" si="81"/>
        <v>0</v>
      </c>
      <c r="K350" s="53"/>
    </row>
    <row r="351" spans="1:11" ht="25.5" x14ac:dyDescent="0.25">
      <c r="A351" s="51" t="s">
        <v>11</v>
      </c>
      <c r="B351" s="52">
        <f>B353+B354</f>
        <v>2838871</v>
      </c>
      <c r="C351" s="52">
        <f t="shared" ref="C351:J351" si="82">C353+C354</f>
        <v>3812585</v>
      </c>
      <c r="D351" s="52">
        <f t="shared" si="82"/>
        <v>0</v>
      </c>
      <c r="E351" s="52">
        <f t="shared" si="82"/>
        <v>0</v>
      </c>
      <c r="F351" s="52">
        <f t="shared" si="82"/>
        <v>0</v>
      </c>
      <c r="G351" s="52">
        <f t="shared" si="82"/>
        <v>0</v>
      </c>
      <c r="H351" s="52">
        <f t="shared" si="82"/>
        <v>0</v>
      </c>
      <c r="I351" s="52">
        <f t="shared" si="82"/>
        <v>0</v>
      </c>
      <c r="J351" s="52">
        <f t="shared" si="82"/>
        <v>0</v>
      </c>
      <c r="K351" s="53"/>
    </row>
    <row r="352" spans="1:11" x14ac:dyDescent="0.25">
      <c r="A352" s="54" t="s">
        <v>12</v>
      </c>
      <c r="B352" s="52"/>
      <c r="C352" s="52"/>
      <c r="D352" s="52"/>
      <c r="E352" s="52"/>
      <c r="F352" s="52"/>
      <c r="G352" s="52"/>
      <c r="H352" s="52"/>
      <c r="I352" s="52"/>
      <c r="J352" s="52"/>
      <c r="K352" s="53"/>
    </row>
    <row r="353" spans="1:12" x14ac:dyDescent="0.25">
      <c r="A353" s="54" t="s">
        <v>13</v>
      </c>
      <c r="B353" s="30">
        <f>B367+B381+B395+B409</f>
        <v>0</v>
      </c>
      <c r="C353" s="30">
        <f t="shared" ref="C353:J354" si="83">C367+C381+C395+C409</f>
        <v>0</v>
      </c>
      <c r="D353" s="30">
        <f t="shared" si="83"/>
        <v>0</v>
      </c>
      <c r="E353" s="30">
        <f t="shared" si="83"/>
        <v>0</v>
      </c>
      <c r="F353" s="30">
        <f t="shared" si="83"/>
        <v>0</v>
      </c>
      <c r="G353" s="30">
        <f t="shared" si="83"/>
        <v>0</v>
      </c>
      <c r="H353" s="30">
        <f t="shared" si="83"/>
        <v>0</v>
      </c>
      <c r="I353" s="30">
        <f t="shared" si="83"/>
        <v>0</v>
      </c>
      <c r="J353" s="30">
        <f t="shared" si="83"/>
        <v>0</v>
      </c>
      <c r="K353" s="53"/>
    </row>
    <row r="354" spans="1:12" ht="51" x14ac:dyDescent="0.25">
      <c r="A354" s="54" t="s">
        <v>14</v>
      </c>
      <c r="B354" s="30">
        <f>B368+B382+B396+B410</f>
        <v>2838871</v>
      </c>
      <c r="C354" s="30">
        <f t="shared" si="83"/>
        <v>3812585</v>
      </c>
      <c r="D354" s="30">
        <f t="shared" si="83"/>
        <v>0</v>
      </c>
      <c r="E354" s="30">
        <f t="shared" si="83"/>
        <v>0</v>
      </c>
      <c r="F354" s="30">
        <f t="shared" si="83"/>
        <v>0</v>
      </c>
      <c r="G354" s="30">
        <f t="shared" si="83"/>
        <v>0</v>
      </c>
      <c r="H354" s="30">
        <f t="shared" si="83"/>
        <v>0</v>
      </c>
      <c r="I354" s="30">
        <f t="shared" si="83"/>
        <v>0</v>
      </c>
      <c r="J354" s="30">
        <f t="shared" si="83"/>
        <v>0</v>
      </c>
      <c r="K354" s="53"/>
    </row>
    <row r="355" spans="1:12" x14ac:dyDescent="0.25">
      <c r="A355" s="51" t="s">
        <v>15</v>
      </c>
      <c r="B355" s="52"/>
      <c r="C355" s="52"/>
      <c r="D355" s="52"/>
      <c r="E355" s="52"/>
      <c r="F355" s="52"/>
      <c r="G355" s="52"/>
      <c r="H355" s="52"/>
      <c r="I355" s="52"/>
      <c r="J355" s="52"/>
      <c r="K355" s="53"/>
    </row>
    <row r="356" spans="1:12" x14ac:dyDescent="0.25">
      <c r="A356" s="54" t="s">
        <v>16</v>
      </c>
      <c r="B356" s="52"/>
      <c r="C356" s="52"/>
      <c r="D356" s="52"/>
      <c r="E356" s="52"/>
      <c r="F356" s="52"/>
      <c r="G356" s="52"/>
      <c r="H356" s="52"/>
      <c r="I356" s="52"/>
      <c r="J356" s="52"/>
      <c r="K356" s="53"/>
    </row>
    <row r="357" spans="1:12" x14ac:dyDescent="0.25">
      <c r="A357" s="54" t="s">
        <v>17</v>
      </c>
      <c r="B357" s="52"/>
      <c r="C357" s="52"/>
      <c r="D357" s="52"/>
      <c r="E357" s="52"/>
      <c r="F357" s="52"/>
      <c r="G357" s="52"/>
      <c r="H357" s="52"/>
      <c r="I357" s="52"/>
      <c r="J357" s="52"/>
      <c r="K357" s="53"/>
    </row>
    <row r="358" spans="1:12" x14ac:dyDescent="0.25">
      <c r="A358" s="54" t="s">
        <v>18</v>
      </c>
      <c r="B358" s="30">
        <f>B372+B386+B400+B414</f>
        <v>0</v>
      </c>
      <c r="C358" s="30">
        <f t="shared" ref="C358:J359" si="84">C372+C386+C400+C414</f>
        <v>0</v>
      </c>
      <c r="D358" s="30">
        <f t="shared" si="84"/>
        <v>0</v>
      </c>
      <c r="E358" s="30">
        <f t="shared" si="84"/>
        <v>0</v>
      </c>
      <c r="F358" s="30">
        <f t="shared" si="84"/>
        <v>0</v>
      </c>
      <c r="G358" s="30">
        <f t="shared" si="84"/>
        <v>0</v>
      </c>
      <c r="H358" s="30">
        <f t="shared" si="84"/>
        <v>0</v>
      </c>
      <c r="I358" s="30">
        <f t="shared" si="84"/>
        <v>0</v>
      </c>
      <c r="J358" s="30">
        <f t="shared" si="84"/>
        <v>0</v>
      </c>
      <c r="K358" s="53"/>
    </row>
    <row r="359" spans="1:12" ht="51" x14ac:dyDescent="0.25">
      <c r="A359" s="54" t="s">
        <v>19</v>
      </c>
      <c r="B359" s="30">
        <f>B373+B387+B401+B415</f>
        <v>2838871</v>
      </c>
      <c r="C359" s="30">
        <f t="shared" si="84"/>
        <v>3812585</v>
      </c>
      <c r="D359" s="30">
        <f t="shared" si="84"/>
        <v>0</v>
      </c>
      <c r="E359" s="30">
        <f t="shared" si="84"/>
        <v>0</v>
      </c>
      <c r="F359" s="30">
        <f t="shared" si="84"/>
        <v>0</v>
      </c>
      <c r="G359" s="30">
        <f t="shared" si="84"/>
        <v>0</v>
      </c>
      <c r="H359" s="30">
        <f t="shared" si="84"/>
        <v>0</v>
      </c>
      <c r="I359" s="30">
        <f t="shared" si="84"/>
        <v>0</v>
      </c>
      <c r="J359" s="30">
        <f t="shared" si="84"/>
        <v>0</v>
      </c>
      <c r="K359" s="53"/>
    </row>
    <row r="360" spans="1:12" ht="30" customHeight="1" x14ac:dyDescent="0.25">
      <c r="A360" s="103" t="s">
        <v>56</v>
      </c>
      <c r="B360" s="103"/>
      <c r="C360" s="103"/>
      <c r="D360" s="103"/>
      <c r="E360" s="103"/>
      <c r="F360" s="103"/>
      <c r="G360" s="103"/>
      <c r="H360" s="103"/>
      <c r="I360" s="103"/>
      <c r="J360" s="103"/>
      <c r="K360" s="103"/>
      <c r="L360" s="20"/>
    </row>
    <row r="361" spans="1:12" x14ac:dyDescent="0.25">
      <c r="A361" s="6" t="s">
        <v>22</v>
      </c>
      <c r="B361" s="21">
        <f>SUM(B362:B365)</f>
        <v>0</v>
      </c>
      <c r="C361" s="21">
        <f t="shared" ref="C361:J361" si="85">SUM(C362:C365)</f>
        <v>0</v>
      </c>
      <c r="D361" s="21">
        <f t="shared" si="85"/>
        <v>0</v>
      </c>
      <c r="E361" s="21">
        <f t="shared" si="85"/>
        <v>0</v>
      </c>
      <c r="F361" s="21">
        <f t="shared" si="85"/>
        <v>0</v>
      </c>
      <c r="G361" s="21">
        <f t="shared" si="85"/>
        <v>0</v>
      </c>
      <c r="H361" s="21">
        <f t="shared" si="85"/>
        <v>0</v>
      </c>
      <c r="I361" s="21">
        <f t="shared" si="85"/>
        <v>0</v>
      </c>
      <c r="J361" s="21">
        <f t="shared" si="85"/>
        <v>0</v>
      </c>
      <c r="K361" s="111" t="s">
        <v>57</v>
      </c>
    </row>
    <row r="362" spans="1:12" x14ac:dyDescent="0.25">
      <c r="A362" s="5" t="s">
        <v>8</v>
      </c>
      <c r="B362" s="15">
        <v>0</v>
      </c>
      <c r="C362" s="15">
        <v>0</v>
      </c>
      <c r="D362" s="15">
        <v>0</v>
      </c>
      <c r="E362" s="15">
        <v>0</v>
      </c>
      <c r="F362" s="15">
        <v>0</v>
      </c>
      <c r="G362" s="15">
        <v>0</v>
      </c>
      <c r="H362" s="15">
        <v>0</v>
      </c>
      <c r="I362" s="15">
        <v>0</v>
      </c>
      <c r="J362" s="15">
        <v>0</v>
      </c>
      <c r="K362" s="111"/>
    </row>
    <row r="363" spans="1:12" x14ac:dyDescent="0.25">
      <c r="A363" s="5" t="s">
        <v>9</v>
      </c>
      <c r="B363" s="15">
        <v>0</v>
      </c>
      <c r="C363" s="15">
        <v>0</v>
      </c>
      <c r="D363" s="15">
        <v>0</v>
      </c>
      <c r="E363" s="15">
        <v>0</v>
      </c>
      <c r="F363" s="15">
        <v>0</v>
      </c>
      <c r="G363" s="15">
        <v>0</v>
      </c>
      <c r="H363" s="15">
        <v>0</v>
      </c>
      <c r="I363" s="15">
        <v>0</v>
      </c>
      <c r="J363" s="15">
        <v>0</v>
      </c>
      <c r="K363" s="111"/>
    </row>
    <row r="364" spans="1:12" ht="25.5" x14ac:dyDescent="0.25">
      <c r="A364" s="5" t="s">
        <v>10</v>
      </c>
      <c r="B364" s="15">
        <v>0</v>
      </c>
      <c r="C364" s="15">
        <v>0</v>
      </c>
      <c r="D364" s="15">
        <v>0</v>
      </c>
      <c r="E364" s="15">
        <v>0</v>
      </c>
      <c r="F364" s="15">
        <v>0</v>
      </c>
      <c r="G364" s="15">
        <v>0</v>
      </c>
      <c r="H364" s="15">
        <v>0</v>
      </c>
      <c r="I364" s="15">
        <v>0</v>
      </c>
      <c r="J364" s="15">
        <v>0</v>
      </c>
      <c r="K364" s="111"/>
    </row>
    <row r="365" spans="1:12" ht="25.5" x14ac:dyDescent="0.25">
      <c r="A365" s="6" t="s">
        <v>11</v>
      </c>
      <c r="B365" s="21">
        <f>SUM(B367:B368)</f>
        <v>0</v>
      </c>
      <c r="C365" s="21">
        <f t="shared" ref="C365:J365" si="86">SUM(C367:C368)</f>
        <v>0</v>
      </c>
      <c r="D365" s="21">
        <f t="shared" si="86"/>
        <v>0</v>
      </c>
      <c r="E365" s="21">
        <f t="shared" si="86"/>
        <v>0</v>
      </c>
      <c r="F365" s="21">
        <f t="shared" si="86"/>
        <v>0</v>
      </c>
      <c r="G365" s="21">
        <f t="shared" si="86"/>
        <v>0</v>
      </c>
      <c r="H365" s="21">
        <f t="shared" si="86"/>
        <v>0</v>
      </c>
      <c r="I365" s="21">
        <f t="shared" si="86"/>
        <v>0</v>
      </c>
      <c r="J365" s="21">
        <f t="shared" si="86"/>
        <v>0</v>
      </c>
      <c r="K365" s="111"/>
    </row>
    <row r="366" spans="1:12" x14ac:dyDescent="0.25">
      <c r="A366" s="5" t="s">
        <v>12</v>
      </c>
      <c r="B366" s="21"/>
      <c r="C366" s="21"/>
      <c r="D366" s="21"/>
      <c r="E366" s="21"/>
      <c r="F366" s="21"/>
      <c r="G366" s="21"/>
      <c r="H366" s="21"/>
      <c r="I366" s="21"/>
      <c r="J366" s="21"/>
      <c r="K366" s="111"/>
    </row>
    <row r="367" spans="1:12" x14ac:dyDescent="0.25">
      <c r="A367" s="5" t="s">
        <v>13</v>
      </c>
      <c r="B367" s="15">
        <v>0</v>
      </c>
      <c r="C367" s="15">
        <v>0</v>
      </c>
      <c r="D367" s="15">
        <v>0</v>
      </c>
      <c r="E367" s="15">
        <v>0</v>
      </c>
      <c r="F367" s="15">
        <v>0</v>
      </c>
      <c r="G367" s="15">
        <v>0</v>
      </c>
      <c r="H367" s="15">
        <v>0</v>
      </c>
      <c r="I367" s="15">
        <v>0</v>
      </c>
      <c r="J367" s="15">
        <v>0</v>
      </c>
      <c r="K367" s="111"/>
    </row>
    <row r="368" spans="1:12" ht="51" x14ac:dyDescent="0.25">
      <c r="A368" s="5" t="s">
        <v>14</v>
      </c>
      <c r="B368" s="15">
        <v>0</v>
      </c>
      <c r="C368" s="15">
        <v>0</v>
      </c>
      <c r="D368" s="15">
        <v>0</v>
      </c>
      <c r="E368" s="15">
        <v>0</v>
      </c>
      <c r="F368" s="15">
        <v>0</v>
      </c>
      <c r="G368" s="15">
        <v>0</v>
      </c>
      <c r="H368" s="15">
        <v>0</v>
      </c>
      <c r="I368" s="15">
        <v>0</v>
      </c>
      <c r="J368" s="15">
        <v>0</v>
      </c>
      <c r="K368" s="111"/>
    </row>
    <row r="369" spans="1:11" x14ac:dyDescent="0.25">
      <c r="A369" s="6" t="s">
        <v>15</v>
      </c>
      <c r="B369" s="15"/>
      <c r="C369" s="15"/>
      <c r="D369" s="15"/>
      <c r="E369" s="15"/>
      <c r="F369" s="15"/>
      <c r="G369" s="15"/>
      <c r="H369" s="15"/>
      <c r="I369" s="15"/>
      <c r="J369" s="15"/>
      <c r="K369" s="111"/>
    </row>
    <row r="370" spans="1:11" x14ac:dyDescent="0.25">
      <c r="A370" s="5" t="s">
        <v>16</v>
      </c>
      <c r="B370" s="15"/>
      <c r="C370" s="15"/>
      <c r="D370" s="15"/>
      <c r="E370" s="15"/>
      <c r="F370" s="15"/>
      <c r="G370" s="15"/>
      <c r="H370" s="15"/>
      <c r="I370" s="15"/>
      <c r="J370" s="15"/>
      <c r="K370" s="111"/>
    </row>
    <row r="371" spans="1:11" x14ac:dyDescent="0.25">
      <c r="A371" s="5" t="s">
        <v>17</v>
      </c>
      <c r="B371" s="15"/>
      <c r="C371" s="15"/>
      <c r="D371" s="15"/>
      <c r="E371" s="15"/>
      <c r="F371" s="15"/>
      <c r="G371" s="15"/>
      <c r="H371" s="15"/>
      <c r="I371" s="15"/>
      <c r="J371" s="15"/>
      <c r="K371" s="111"/>
    </row>
    <row r="372" spans="1:11" x14ac:dyDescent="0.25">
      <c r="A372" s="5" t="s">
        <v>18</v>
      </c>
      <c r="B372" s="15">
        <v>0</v>
      </c>
      <c r="C372" s="15">
        <v>0</v>
      </c>
      <c r="D372" s="15">
        <v>0</v>
      </c>
      <c r="E372" s="15">
        <v>0</v>
      </c>
      <c r="F372" s="15">
        <v>0</v>
      </c>
      <c r="G372" s="15">
        <v>0</v>
      </c>
      <c r="H372" s="15">
        <v>0</v>
      </c>
      <c r="I372" s="15">
        <v>0</v>
      </c>
      <c r="J372" s="15">
        <v>0</v>
      </c>
      <c r="K372" s="111"/>
    </row>
    <row r="373" spans="1:11" ht="15" customHeight="1" x14ac:dyDescent="0.25">
      <c r="A373" s="14" t="s">
        <v>19</v>
      </c>
      <c r="B373" s="15">
        <v>0</v>
      </c>
      <c r="C373" s="15">
        <v>0</v>
      </c>
      <c r="D373" s="15">
        <v>0</v>
      </c>
      <c r="E373" s="15">
        <v>0</v>
      </c>
      <c r="F373" s="15">
        <v>0</v>
      </c>
      <c r="G373" s="15">
        <v>0</v>
      </c>
      <c r="H373" s="15">
        <v>0</v>
      </c>
      <c r="I373" s="15">
        <v>0</v>
      </c>
      <c r="J373" s="15">
        <v>0</v>
      </c>
      <c r="K373" s="111"/>
    </row>
    <row r="374" spans="1:11" x14ac:dyDescent="0.25">
      <c r="A374" s="103" t="s">
        <v>180</v>
      </c>
      <c r="B374" s="103"/>
      <c r="C374" s="103"/>
      <c r="D374" s="103"/>
      <c r="E374" s="103"/>
      <c r="F374" s="103"/>
      <c r="G374" s="103"/>
      <c r="H374" s="103"/>
      <c r="I374" s="103"/>
      <c r="J374" s="103"/>
      <c r="K374" s="103"/>
    </row>
    <row r="375" spans="1:11" x14ac:dyDescent="0.25">
      <c r="A375" s="6" t="s">
        <v>22</v>
      </c>
      <c r="B375" s="21">
        <f>SUM(B376:B379)</f>
        <v>1643400</v>
      </c>
      <c r="C375" s="21">
        <f t="shared" ref="C375:J375" si="87">SUM(C376:C379)</f>
        <v>5000000</v>
      </c>
      <c r="D375" s="21">
        <f t="shared" si="87"/>
        <v>0</v>
      </c>
      <c r="E375" s="21">
        <f t="shared" si="87"/>
        <v>0</v>
      </c>
      <c r="F375" s="21">
        <f t="shared" si="87"/>
        <v>0</v>
      </c>
      <c r="G375" s="21">
        <f t="shared" si="87"/>
        <v>40000000</v>
      </c>
      <c r="H375" s="21">
        <f t="shared" si="87"/>
        <v>40000000</v>
      </c>
      <c r="I375" s="21">
        <f t="shared" si="87"/>
        <v>19000000</v>
      </c>
      <c r="J375" s="21">
        <f t="shared" si="87"/>
        <v>12000000</v>
      </c>
      <c r="K375" s="111" t="s">
        <v>58</v>
      </c>
    </row>
    <row r="376" spans="1:11" x14ac:dyDescent="0.25">
      <c r="A376" s="5" t="s">
        <v>8</v>
      </c>
      <c r="B376" s="15">
        <v>0</v>
      </c>
      <c r="C376" s="15">
        <v>0</v>
      </c>
      <c r="D376" s="15">
        <v>0</v>
      </c>
      <c r="E376" s="15">
        <v>0</v>
      </c>
      <c r="F376" s="15">
        <v>0</v>
      </c>
      <c r="G376" s="15">
        <v>0</v>
      </c>
      <c r="H376" s="15">
        <v>0</v>
      </c>
      <c r="I376" s="15">
        <v>0</v>
      </c>
      <c r="J376" s="15">
        <v>0</v>
      </c>
      <c r="K376" s="111"/>
    </row>
    <row r="377" spans="1:11" x14ac:dyDescent="0.25">
      <c r="A377" s="5" t="s">
        <v>59</v>
      </c>
      <c r="B377" s="18">
        <v>1643400</v>
      </c>
      <c r="C377" s="18">
        <v>5000000</v>
      </c>
      <c r="D377" s="18">
        <v>0</v>
      </c>
      <c r="E377" s="18">
        <v>0</v>
      </c>
      <c r="F377" s="18">
        <v>0</v>
      </c>
      <c r="G377" s="18">
        <v>40000000</v>
      </c>
      <c r="H377" s="18">
        <v>40000000</v>
      </c>
      <c r="I377" s="18">
        <v>19000000</v>
      </c>
      <c r="J377" s="18">
        <v>12000000</v>
      </c>
      <c r="K377" s="111"/>
    </row>
    <row r="378" spans="1:11" ht="25.5" x14ac:dyDescent="0.25">
      <c r="A378" s="5" t="s">
        <v>10</v>
      </c>
      <c r="B378" s="15">
        <v>0</v>
      </c>
      <c r="C378" s="15">
        <v>0</v>
      </c>
      <c r="D378" s="15">
        <v>0</v>
      </c>
      <c r="E378" s="15">
        <v>0</v>
      </c>
      <c r="F378" s="15">
        <v>0</v>
      </c>
      <c r="G378" s="15">
        <v>0</v>
      </c>
      <c r="H378" s="15">
        <v>0</v>
      </c>
      <c r="I378" s="15">
        <v>0</v>
      </c>
      <c r="J378" s="15">
        <v>0</v>
      </c>
      <c r="K378" s="111"/>
    </row>
    <row r="379" spans="1:11" ht="25.5" x14ac:dyDescent="0.25">
      <c r="A379" s="6" t="s">
        <v>11</v>
      </c>
      <c r="B379" s="15">
        <f>SUM(B381:B382)</f>
        <v>0</v>
      </c>
      <c r="C379" s="15">
        <f t="shared" ref="C379:J379" si="88">SUM(C381:C382)</f>
        <v>0</v>
      </c>
      <c r="D379" s="15">
        <f t="shared" si="88"/>
        <v>0</v>
      </c>
      <c r="E379" s="15">
        <f t="shared" si="88"/>
        <v>0</v>
      </c>
      <c r="F379" s="15">
        <f t="shared" si="88"/>
        <v>0</v>
      </c>
      <c r="G379" s="15">
        <f t="shared" si="88"/>
        <v>0</v>
      </c>
      <c r="H379" s="15">
        <f t="shared" si="88"/>
        <v>0</v>
      </c>
      <c r="I379" s="15">
        <f t="shared" si="88"/>
        <v>0</v>
      </c>
      <c r="J379" s="15">
        <f t="shared" si="88"/>
        <v>0</v>
      </c>
      <c r="K379" s="111"/>
    </row>
    <row r="380" spans="1:11" x14ac:dyDescent="0.25">
      <c r="A380" s="5" t="s">
        <v>12</v>
      </c>
      <c r="B380" s="15"/>
      <c r="C380" s="15"/>
      <c r="D380" s="15"/>
      <c r="E380" s="15"/>
      <c r="F380" s="15"/>
      <c r="G380" s="15"/>
      <c r="H380" s="15"/>
      <c r="I380" s="15"/>
      <c r="J380" s="15"/>
      <c r="K380" s="111"/>
    </row>
    <row r="381" spans="1:11" x14ac:dyDescent="0.25">
      <c r="A381" s="5" t="s">
        <v>13</v>
      </c>
      <c r="B381" s="15">
        <v>0</v>
      </c>
      <c r="C381" s="15">
        <v>0</v>
      </c>
      <c r="D381" s="15">
        <v>0</v>
      </c>
      <c r="E381" s="15">
        <v>0</v>
      </c>
      <c r="F381" s="15">
        <v>0</v>
      </c>
      <c r="G381" s="15">
        <v>0</v>
      </c>
      <c r="H381" s="15">
        <v>0</v>
      </c>
      <c r="I381" s="15">
        <v>0</v>
      </c>
      <c r="J381" s="15">
        <v>0</v>
      </c>
      <c r="K381" s="111"/>
    </row>
    <row r="382" spans="1:11" ht="51" x14ac:dyDescent="0.25">
      <c r="A382" s="5" t="s">
        <v>14</v>
      </c>
      <c r="B382" s="15">
        <v>0</v>
      </c>
      <c r="C382" s="15">
        <v>0</v>
      </c>
      <c r="D382" s="15">
        <v>0</v>
      </c>
      <c r="E382" s="15">
        <v>0</v>
      </c>
      <c r="F382" s="15">
        <v>0</v>
      </c>
      <c r="G382" s="15">
        <v>0</v>
      </c>
      <c r="H382" s="15">
        <v>0</v>
      </c>
      <c r="I382" s="15">
        <v>0</v>
      </c>
      <c r="J382" s="15">
        <v>0</v>
      </c>
      <c r="K382" s="111"/>
    </row>
    <row r="383" spans="1:11" x14ac:dyDescent="0.25">
      <c r="A383" s="6" t="s">
        <v>15</v>
      </c>
      <c r="B383" s="15"/>
      <c r="C383" s="15"/>
      <c r="D383" s="15"/>
      <c r="E383" s="15"/>
      <c r="F383" s="15"/>
      <c r="G383" s="15"/>
      <c r="H383" s="15"/>
      <c r="I383" s="15"/>
      <c r="J383" s="15"/>
      <c r="K383" s="111"/>
    </row>
    <row r="384" spans="1:11" x14ac:dyDescent="0.25">
      <c r="A384" s="5" t="s">
        <v>16</v>
      </c>
      <c r="B384" s="15"/>
      <c r="C384" s="15"/>
      <c r="D384" s="15"/>
      <c r="E384" s="15"/>
      <c r="F384" s="15"/>
      <c r="G384" s="15"/>
      <c r="H384" s="15"/>
      <c r="I384" s="15"/>
      <c r="J384" s="15"/>
      <c r="K384" s="111"/>
    </row>
    <row r="385" spans="1:12" x14ac:dyDescent="0.25">
      <c r="A385" s="5" t="s">
        <v>17</v>
      </c>
      <c r="B385" s="15"/>
      <c r="C385" s="15"/>
      <c r="D385" s="15"/>
      <c r="E385" s="15"/>
      <c r="F385" s="15"/>
      <c r="G385" s="15"/>
      <c r="H385" s="15"/>
      <c r="I385" s="15"/>
      <c r="J385" s="15"/>
      <c r="K385" s="111"/>
    </row>
    <row r="386" spans="1:12" ht="15.75" customHeight="1" x14ac:dyDescent="0.25">
      <c r="A386" s="5" t="s">
        <v>18</v>
      </c>
      <c r="B386" s="15">
        <v>0</v>
      </c>
      <c r="C386" s="15">
        <v>0</v>
      </c>
      <c r="D386" s="15">
        <v>0</v>
      </c>
      <c r="E386" s="15">
        <v>0</v>
      </c>
      <c r="F386" s="15">
        <v>0</v>
      </c>
      <c r="G386" s="15">
        <v>0</v>
      </c>
      <c r="H386" s="15">
        <v>0</v>
      </c>
      <c r="I386" s="15">
        <v>0</v>
      </c>
      <c r="J386" s="15">
        <v>0</v>
      </c>
      <c r="K386" s="111"/>
    </row>
    <row r="387" spans="1:12" ht="51" x14ac:dyDescent="0.25">
      <c r="A387" s="14" t="s">
        <v>19</v>
      </c>
      <c r="B387" s="15">
        <v>0</v>
      </c>
      <c r="C387" s="15">
        <v>0</v>
      </c>
      <c r="D387" s="15">
        <v>0</v>
      </c>
      <c r="E387" s="15">
        <v>0</v>
      </c>
      <c r="F387" s="15">
        <v>0</v>
      </c>
      <c r="G387" s="15">
        <v>0</v>
      </c>
      <c r="H387" s="15">
        <v>0</v>
      </c>
      <c r="I387" s="15">
        <v>0</v>
      </c>
      <c r="J387" s="15">
        <v>0</v>
      </c>
      <c r="K387" s="111"/>
      <c r="L387" s="20"/>
    </row>
    <row r="388" spans="1:12" x14ac:dyDescent="0.25">
      <c r="A388" s="103" t="s">
        <v>181</v>
      </c>
      <c r="B388" s="103"/>
      <c r="C388" s="103"/>
      <c r="D388" s="103"/>
      <c r="E388" s="103"/>
      <c r="F388" s="103"/>
      <c r="G388" s="103"/>
      <c r="H388" s="103"/>
      <c r="I388" s="103"/>
      <c r="J388" s="103"/>
      <c r="K388" s="103"/>
    </row>
    <row r="389" spans="1:12" x14ac:dyDescent="0.25">
      <c r="A389" s="6" t="s">
        <v>22</v>
      </c>
      <c r="B389" s="19">
        <f>SUM(B390:B393)</f>
        <v>10757433</v>
      </c>
      <c r="C389" s="19">
        <f t="shared" ref="C389:J389" si="89">SUM(C390:C393)</f>
        <v>4485394</v>
      </c>
      <c r="D389" s="19">
        <f t="shared" si="89"/>
        <v>0</v>
      </c>
      <c r="E389" s="19">
        <f t="shared" si="89"/>
        <v>0</v>
      </c>
      <c r="F389" s="19">
        <f t="shared" si="89"/>
        <v>0</v>
      </c>
      <c r="G389" s="19">
        <f t="shared" si="89"/>
        <v>0</v>
      </c>
      <c r="H389" s="19">
        <f t="shared" si="89"/>
        <v>0</v>
      </c>
      <c r="I389" s="19">
        <f t="shared" si="89"/>
        <v>0</v>
      </c>
      <c r="J389" s="19">
        <f t="shared" si="89"/>
        <v>0</v>
      </c>
      <c r="K389" s="22"/>
    </row>
    <row r="390" spans="1:12" x14ac:dyDescent="0.25">
      <c r="A390" s="5" t="s">
        <v>8</v>
      </c>
      <c r="B390" s="18">
        <v>0</v>
      </c>
      <c r="C390" s="18">
        <v>0</v>
      </c>
      <c r="D390" s="18">
        <v>0</v>
      </c>
      <c r="E390" s="18">
        <v>0</v>
      </c>
      <c r="F390" s="18">
        <v>0</v>
      </c>
      <c r="G390" s="18">
        <v>0</v>
      </c>
      <c r="H390" s="18">
        <v>0</v>
      </c>
      <c r="I390" s="18">
        <v>0</v>
      </c>
      <c r="J390" s="18">
        <v>0</v>
      </c>
      <c r="K390" s="23"/>
    </row>
    <row r="391" spans="1:12" x14ac:dyDescent="0.25">
      <c r="A391" s="5" t="s">
        <v>59</v>
      </c>
      <c r="B391" s="15">
        <v>7918562</v>
      </c>
      <c r="C391" s="15">
        <v>672809</v>
      </c>
      <c r="D391" s="18">
        <v>0</v>
      </c>
      <c r="E391" s="18">
        <v>0</v>
      </c>
      <c r="F391" s="18">
        <v>0</v>
      </c>
      <c r="G391" s="18">
        <v>0</v>
      </c>
      <c r="H391" s="18">
        <v>0</v>
      </c>
      <c r="I391" s="18">
        <v>0</v>
      </c>
      <c r="J391" s="18">
        <v>0</v>
      </c>
      <c r="K391" s="23"/>
    </row>
    <row r="392" spans="1:12" ht="25.5" x14ac:dyDescent="0.25">
      <c r="A392" s="5" t="s">
        <v>10</v>
      </c>
      <c r="B392" s="18">
        <v>0</v>
      </c>
      <c r="C392" s="18">
        <v>0</v>
      </c>
      <c r="D392" s="18">
        <v>0</v>
      </c>
      <c r="E392" s="18">
        <v>0</v>
      </c>
      <c r="F392" s="18">
        <v>0</v>
      </c>
      <c r="G392" s="18">
        <v>0</v>
      </c>
      <c r="H392" s="18">
        <v>0</v>
      </c>
      <c r="I392" s="18">
        <v>0</v>
      </c>
      <c r="J392" s="18">
        <v>0</v>
      </c>
      <c r="K392" s="23"/>
    </row>
    <row r="393" spans="1:12" ht="25.5" x14ac:dyDescent="0.25">
      <c r="A393" s="6" t="s">
        <v>11</v>
      </c>
      <c r="B393" s="19">
        <f>SUM(B395:B396)</f>
        <v>2838871</v>
      </c>
      <c r="C393" s="19">
        <f t="shared" ref="C393:J393" si="90">SUM(C395:C396)</f>
        <v>3812585</v>
      </c>
      <c r="D393" s="19">
        <f t="shared" si="90"/>
        <v>0</v>
      </c>
      <c r="E393" s="19">
        <f t="shared" si="90"/>
        <v>0</v>
      </c>
      <c r="F393" s="19">
        <f t="shared" si="90"/>
        <v>0</v>
      </c>
      <c r="G393" s="19">
        <f t="shared" si="90"/>
        <v>0</v>
      </c>
      <c r="H393" s="19">
        <f t="shared" si="90"/>
        <v>0</v>
      </c>
      <c r="I393" s="19">
        <f t="shared" si="90"/>
        <v>0</v>
      </c>
      <c r="J393" s="19">
        <f t="shared" si="90"/>
        <v>0</v>
      </c>
      <c r="K393" s="23"/>
    </row>
    <row r="394" spans="1:12" x14ac:dyDescent="0.25">
      <c r="A394" s="5" t="s">
        <v>12</v>
      </c>
      <c r="B394" s="18"/>
      <c r="C394" s="18"/>
      <c r="D394" s="18"/>
      <c r="E394" s="18"/>
      <c r="F394" s="18"/>
      <c r="G394" s="18"/>
      <c r="H394" s="18"/>
      <c r="I394" s="18"/>
      <c r="J394" s="18"/>
      <c r="K394" s="23"/>
    </row>
    <row r="395" spans="1:12" x14ac:dyDescent="0.25">
      <c r="A395" s="5" t="s">
        <v>13</v>
      </c>
      <c r="B395" s="18">
        <v>0</v>
      </c>
      <c r="C395" s="18">
        <v>0</v>
      </c>
      <c r="D395" s="18">
        <v>0</v>
      </c>
      <c r="E395" s="18">
        <v>0</v>
      </c>
      <c r="F395" s="18">
        <v>0</v>
      </c>
      <c r="G395" s="18">
        <v>0</v>
      </c>
      <c r="H395" s="18">
        <v>0</v>
      </c>
      <c r="I395" s="18">
        <v>0</v>
      </c>
      <c r="J395" s="18">
        <v>0</v>
      </c>
      <c r="K395" s="23"/>
    </row>
    <row r="396" spans="1:12" ht="51" x14ac:dyDescent="0.25">
      <c r="A396" s="5" t="s">
        <v>14</v>
      </c>
      <c r="B396" s="15">
        <v>2838871</v>
      </c>
      <c r="C396" s="15">
        <v>3812585</v>
      </c>
      <c r="D396" s="18">
        <v>0</v>
      </c>
      <c r="E396" s="18">
        <v>0</v>
      </c>
      <c r="F396" s="18">
        <v>0</v>
      </c>
      <c r="G396" s="18">
        <v>0</v>
      </c>
      <c r="H396" s="18">
        <v>0</v>
      </c>
      <c r="I396" s="18">
        <v>0</v>
      </c>
      <c r="J396" s="18">
        <v>0</v>
      </c>
      <c r="K396" s="23"/>
    </row>
    <row r="397" spans="1:12" x14ac:dyDescent="0.25">
      <c r="A397" s="6" t="s">
        <v>15</v>
      </c>
      <c r="B397" s="18"/>
      <c r="C397" s="18"/>
      <c r="D397" s="18"/>
      <c r="E397" s="18"/>
      <c r="F397" s="18"/>
      <c r="G397" s="18"/>
      <c r="H397" s="18"/>
      <c r="I397" s="18"/>
      <c r="J397" s="18"/>
      <c r="K397" s="23"/>
    </row>
    <row r="398" spans="1:12" x14ac:dyDescent="0.25">
      <c r="A398" s="5" t="s">
        <v>16</v>
      </c>
      <c r="B398" s="18"/>
      <c r="C398" s="18"/>
      <c r="D398" s="18"/>
      <c r="E398" s="18"/>
      <c r="F398" s="18"/>
      <c r="G398" s="18"/>
      <c r="H398" s="18"/>
      <c r="I398" s="18"/>
      <c r="J398" s="18"/>
      <c r="K398" s="23"/>
    </row>
    <row r="399" spans="1:12" x14ac:dyDescent="0.25">
      <c r="A399" s="5" t="s">
        <v>17</v>
      </c>
      <c r="B399" s="18"/>
      <c r="C399" s="18"/>
      <c r="D399" s="18"/>
      <c r="E399" s="18"/>
      <c r="F399" s="18"/>
      <c r="G399" s="18"/>
      <c r="H399" s="18"/>
      <c r="I399" s="18"/>
      <c r="J399" s="18"/>
      <c r="K399" s="23"/>
    </row>
    <row r="400" spans="1:12" x14ac:dyDescent="0.25">
      <c r="A400" s="5" t="s">
        <v>18</v>
      </c>
      <c r="B400" s="18">
        <v>0</v>
      </c>
      <c r="C400" s="18">
        <v>0</v>
      </c>
      <c r="D400" s="18">
        <v>0</v>
      </c>
      <c r="E400" s="18">
        <v>0</v>
      </c>
      <c r="F400" s="18">
        <v>0</v>
      </c>
      <c r="G400" s="18">
        <v>0</v>
      </c>
      <c r="H400" s="18">
        <v>0</v>
      </c>
      <c r="I400" s="18">
        <v>0</v>
      </c>
      <c r="J400" s="18">
        <v>0</v>
      </c>
      <c r="K400" s="23"/>
    </row>
    <row r="401" spans="1:12" ht="55.5" customHeight="1" x14ac:dyDescent="0.25">
      <c r="A401" s="14" t="s">
        <v>19</v>
      </c>
      <c r="B401" s="15">
        <v>2838871</v>
      </c>
      <c r="C401" s="15">
        <v>3812585</v>
      </c>
      <c r="D401" s="18">
        <v>0</v>
      </c>
      <c r="E401" s="18">
        <v>0</v>
      </c>
      <c r="F401" s="18">
        <v>0</v>
      </c>
      <c r="G401" s="18">
        <v>0</v>
      </c>
      <c r="H401" s="18">
        <v>0</v>
      </c>
      <c r="I401" s="18">
        <v>0</v>
      </c>
      <c r="J401" s="18">
        <v>0</v>
      </c>
      <c r="K401" s="23"/>
    </row>
    <row r="402" spans="1:12" x14ac:dyDescent="0.25">
      <c r="A402" s="103" t="s">
        <v>60</v>
      </c>
      <c r="B402" s="103"/>
      <c r="C402" s="103"/>
      <c r="D402" s="103"/>
      <c r="E402" s="103"/>
      <c r="F402" s="103"/>
      <c r="G402" s="103"/>
      <c r="H402" s="103"/>
      <c r="I402" s="103"/>
      <c r="J402" s="103"/>
      <c r="K402" s="103"/>
      <c r="L402" s="20"/>
    </row>
    <row r="403" spans="1:12" x14ac:dyDescent="0.25">
      <c r="A403" s="6" t="s">
        <v>22</v>
      </c>
      <c r="B403" s="21">
        <f t="shared" ref="B403:J403" si="91">SUM(B404:B407)</f>
        <v>0</v>
      </c>
      <c r="C403" s="21">
        <f t="shared" si="91"/>
        <v>0</v>
      </c>
      <c r="D403" s="21">
        <f t="shared" si="91"/>
        <v>0</v>
      </c>
      <c r="E403" s="21">
        <f t="shared" si="91"/>
        <v>0</v>
      </c>
      <c r="F403" s="21">
        <f t="shared" si="91"/>
        <v>0</v>
      </c>
      <c r="G403" s="21">
        <f t="shared" si="91"/>
        <v>0</v>
      </c>
      <c r="H403" s="21">
        <f t="shared" si="91"/>
        <v>0</v>
      </c>
      <c r="I403" s="21">
        <f t="shared" si="91"/>
        <v>0</v>
      </c>
      <c r="J403" s="21">
        <f t="shared" si="91"/>
        <v>0</v>
      </c>
      <c r="K403" s="112" t="s">
        <v>61</v>
      </c>
    </row>
    <row r="404" spans="1:12" x14ac:dyDescent="0.25">
      <c r="A404" s="5" t="s">
        <v>8</v>
      </c>
      <c r="B404" s="15">
        <v>0</v>
      </c>
      <c r="C404" s="15">
        <v>0</v>
      </c>
      <c r="D404" s="15">
        <v>0</v>
      </c>
      <c r="E404" s="15">
        <v>0</v>
      </c>
      <c r="F404" s="15">
        <v>0</v>
      </c>
      <c r="G404" s="15">
        <v>0</v>
      </c>
      <c r="H404" s="15">
        <v>0</v>
      </c>
      <c r="I404" s="15">
        <v>0</v>
      </c>
      <c r="J404" s="15">
        <v>0</v>
      </c>
      <c r="K404" s="112"/>
    </row>
    <row r="405" spans="1:12" x14ac:dyDescent="0.25">
      <c r="A405" s="5" t="s">
        <v>9</v>
      </c>
      <c r="B405" s="15">
        <v>0</v>
      </c>
      <c r="C405" s="15">
        <v>0</v>
      </c>
      <c r="D405" s="15">
        <v>0</v>
      </c>
      <c r="E405" s="15">
        <v>0</v>
      </c>
      <c r="F405" s="15">
        <v>0</v>
      </c>
      <c r="G405" s="15">
        <v>0</v>
      </c>
      <c r="H405" s="15">
        <v>0</v>
      </c>
      <c r="I405" s="15">
        <v>0</v>
      </c>
      <c r="J405" s="15">
        <v>0</v>
      </c>
      <c r="K405" s="112"/>
    </row>
    <row r="406" spans="1:12" ht="25.5" x14ac:dyDescent="0.25">
      <c r="A406" s="5" t="s">
        <v>10</v>
      </c>
      <c r="B406" s="15">
        <v>0</v>
      </c>
      <c r="C406" s="15">
        <v>0</v>
      </c>
      <c r="D406" s="15">
        <v>0</v>
      </c>
      <c r="E406" s="15">
        <v>0</v>
      </c>
      <c r="F406" s="15">
        <v>0</v>
      </c>
      <c r="G406" s="15">
        <v>0</v>
      </c>
      <c r="H406" s="15">
        <v>0</v>
      </c>
      <c r="I406" s="15">
        <v>0</v>
      </c>
      <c r="J406" s="15">
        <v>0</v>
      </c>
      <c r="K406" s="112"/>
    </row>
    <row r="407" spans="1:12" ht="25.5" x14ac:dyDescent="0.25">
      <c r="A407" s="6" t="s">
        <v>11</v>
      </c>
      <c r="B407" s="21">
        <f>SUM(B409:B410)</f>
        <v>0</v>
      </c>
      <c r="C407" s="21">
        <f t="shared" ref="C407:J407" si="92">SUM(C409:C410)</f>
        <v>0</v>
      </c>
      <c r="D407" s="21">
        <f t="shared" si="92"/>
        <v>0</v>
      </c>
      <c r="E407" s="21">
        <f t="shared" si="92"/>
        <v>0</v>
      </c>
      <c r="F407" s="21">
        <f t="shared" si="92"/>
        <v>0</v>
      </c>
      <c r="G407" s="21">
        <f t="shared" si="92"/>
        <v>0</v>
      </c>
      <c r="H407" s="21">
        <f t="shared" si="92"/>
        <v>0</v>
      </c>
      <c r="I407" s="21">
        <f t="shared" si="92"/>
        <v>0</v>
      </c>
      <c r="J407" s="21">
        <f t="shared" si="92"/>
        <v>0</v>
      </c>
      <c r="K407" s="112"/>
    </row>
    <row r="408" spans="1:12" x14ac:dyDescent="0.25">
      <c r="A408" s="5" t="s">
        <v>12</v>
      </c>
      <c r="B408" s="21"/>
      <c r="C408" s="21"/>
      <c r="D408" s="21"/>
      <c r="E408" s="21"/>
      <c r="F408" s="21"/>
      <c r="G408" s="21"/>
      <c r="H408" s="21"/>
      <c r="I408" s="21"/>
      <c r="J408" s="21"/>
      <c r="K408" s="112"/>
    </row>
    <row r="409" spans="1:12" x14ac:dyDescent="0.25">
      <c r="A409" s="5" t="s">
        <v>13</v>
      </c>
      <c r="B409" s="15">
        <v>0</v>
      </c>
      <c r="C409" s="15">
        <v>0</v>
      </c>
      <c r="D409" s="15">
        <v>0</v>
      </c>
      <c r="E409" s="15">
        <v>0</v>
      </c>
      <c r="F409" s="15">
        <v>0</v>
      </c>
      <c r="G409" s="15">
        <v>0</v>
      </c>
      <c r="H409" s="15">
        <v>0</v>
      </c>
      <c r="I409" s="15">
        <v>0</v>
      </c>
      <c r="J409" s="15">
        <v>0</v>
      </c>
      <c r="K409" s="112"/>
    </row>
    <row r="410" spans="1:12" ht="51" x14ac:dyDescent="0.25">
      <c r="A410" s="5" t="s">
        <v>14</v>
      </c>
      <c r="B410" s="15">
        <v>0</v>
      </c>
      <c r="C410" s="15">
        <v>0</v>
      </c>
      <c r="D410" s="15">
        <v>0</v>
      </c>
      <c r="E410" s="15">
        <v>0</v>
      </c>
      <c r="F410" s="15">
        <v>0</v>
      </c>
      <c r="G410" s="15">
        <v>0</v>
      </c>
      <c r="H410" s="15">
        <v>0</v>
      </c>
      <c r="I410" s="15">
        <v>0</v>
      </c>
      <c r="J410" s="15">
        <v>0</v>
      </c>
      <c r="K410" s="112"/>
    </row>
    <row r="411" spans="1:12" x14ac:dyDescent="0.25">
      <c r="A411" s="6" t="s">
        <v>15</v>
      </c>
      <c r="B411" s="15"/>
      <c r="C411" s="15"/>
      <c r="D411" s="15"/>
      <c r="E411" s="15"/>
      <c r="F411" s="15"/>
      <c r="G411" s="15"/>
      <c r="H411" s="15"/>
      <c r="I411" s="15"/>
      <c r="J411" s="15"/>
      <c r="K411" s="112"/>
    </row>
    <row r="412" spans="1:12" x14ac:dyDescent="0.25">
      <c r="A412" s="5" t="s">
        <v>16</v>
      </c>
      <c r="B412" s="15"/>
      <c r="C412" s="15"/>
      <c r="D412" s="15"/>
      <c r="E412" s="15"/>
      <c r="F412" s="15"/>
      <c r="G412" s="15"/>
      <c r="H412" s="15"/>
      <c r="I412" s="15"/>
      <c r="J412" s="15"/>
      <c r="K412" s="112"/>
    </row>
    <row r="413" spans="1:12" x14ac:dyDescent="0.25">
      <c r="A413" s="5" t="s">
        <v>17</v>
      </c>
      <c r="B413" s="15"/>
      <c r="C413" s="15"/>
      <c r="D413" s="15"/>
      <c r="E413" s="15"/>
      <c r="F413" s="15"/>
      <c r="G413" s="15"/>
      <c r="H413" s="15"/>
      <c r="I413" s="15"/>
      <c r="J413" s="15"/>
      <c r="K413" s="112"/>
    </row>
    <row r="414" spans="1:12" x14ac:dyDescent="0.25">
      <c r="A414" s="5" t="s">
        <v>18</v>
      </c>
      <c r="B414" s="15">
        <v>0</v>
      </c>
      <c r="C414" s="15">
        <v>0</v>
      </c>
      <c r="D414" s="15">
        <v>0</v>
      </c>
      <c r="E414" s="15">
        <v>0</v>
      </c>
      <c r="F414" s="15">
        <v>0</v>
      </c>
      <c r="G414" s="15">
        <v>0</v>
      </c>
      <c r="H414" s="15">
        <v>0</v>
      </c>
      <c r="I414" s="15">
        <v>0</v>
      </c>
      <c r="J414" s="15">
        <v>0</v>
      </c>
      <c r="K414" s="112"/>
    </row>
    <row r="415" spans="1:12" ht="51" x14ac:dyDescent="0.25">
      <c r="A415" s="14" t="s">
        <v>19</v>
      </c>
      <c r="B415" s="15">
        <v>0</v>
      </c>
      <c r="C415" s="15">
        <v>0</v>
      </c>
      <c r="D415" s="15">
        <v>0</v>
      </c>
      <c r="E415" s="15">
        <v>0</v>
      </c>
      <c r="F415" s="15">
        <v>0</v>
      </c>
      <c r="G415" s="15">
        <v>0</v>
      </c>
      <c r="H415" s="15">
        <v>0</v>
      </c>
      <c r="I415" s="15">
        <v>0</v>
      </c>
      <c r="J415" s="15">
        <v>0</v>
      </c>
      <c r="K415" s="112"/>
    </row>
    <row r="416" spans="1:12" ht="18.75" x14ac:dyDescent="0.25">
      <c r="A416" s="104" t="s">
        <v>62</v>
      </c>
      <c r="B416" s="104"/>
      <c r="C416" s="104"/>
      <c r="D416" s="104"/>
      <c r="E416" s="104"/>
      <c r="F416" s="104"/>
      <c r="G416" s="104"/>
      <c r="H416" s="104"/>
      <c r="I416" s="104"/>
      <c r="J416" s="104"/>
      <c r="K416" s="104"/>
    </row>
    <row r="417" spans="1:11" x14ac:dyDescent="0.25">
      <c r="A417" s="51" t="s">
        <v>22</v>
      </c>
      <c r="B417" s="52">
        <f>B418+B419+B420+B421</f>
        <v>1498000</v>
      </c>
      <c r="C417" s="52">
        <f t="shared" ref="C417:J417" si="93">C418+C419+C420+C421</f>
        <v>6350000</v>
      </c>
      <c r="D417" s="52">
        <f t="shared" si="93"/>
        <v>11050000</v>
      </c>
      <c r="E417" s="52">
        <f t="shared" si="93"/>
        <v>0</v>
      </c>
      <c r="F417" s="52">
        <f t="shared" si="93"/>
        <v>0</v>
      </c>
      <c r="G417" s="52">
        <f t="shared" si="93"/>
        <v>0</v>
      </c>
      <c r="H417" s="52">
        <f t="shared" si="93"/>
        <v>0</v>
      </c>
      <c r="I417" s="52">
        <f t="shared" si="93"/>
        <v>0</v>
      </c>
      <c r="J417" s="52">
        <f t="shared" si="93"/>
        <v>0</v>
      </c>
      <c r="K417" s="53"/>
    </row>
    <row r="418" spans="1:11" ht="15.75" customHeight="1" x14ac:dyDescent="0.25">
      <c r="A418" s="54" t="s">
        <v>8</v>
      </c>
      <c r="B418" s="30">
        <f>B432+B446+B460+B474+B488</f>
        <v>0</v>
      </c>
      <c r="C418" s="30">
        <f t="shared" ref="C418:J420" si="94">C432+C446+C460+C474+C488</f>
        <v>0</v>
      </c>
      <c r="D418" s="30">
        <f t="shared" si="94"/>
        <v>0</v>
      </c>
      <c r="E418" s="30">
        <f t="shared" si="94"/>
        <v>0</v>
      </c>
      <c r="F418" s="30">
        <f t="shared" si="94"/>
        <v>0</v>
      </c>
      <c r="G418" s="30">
        <f t="shared" si="94"/>
        <v>0</v>
      </c>
      <c r="H418" s="30">
        <f t="shared" si="94"/>
        <v>0</v>
      </c>
      <c r="I418" s="30">
        <f t="shared" si="94"/>
        <v>0</v>
      </c>
      <c r="J418" s="30">
        <f t="shared" si="94"/>
        <v>0</v>
      </c>
      <c r="K418" s="53"/>
    </row>
    <row r="419" spans="1:11" x14ac:dyDescent="0.25">
      <c r="A419" s="54" t="s">
        <v>9</v>
      </c>
      <c r="B419" s="30">
        <f>B433+B447+B461+B475+B489</f>
        <v>1498000</v>
      </c>
      <c r="C419" s="30">
        <f t="shared" si="94"/>
        <v>6350000</v>
      </c>
      <c r="D419" s="30">
        <f t="shared" si="94"/>
        <v>11050000</v>
      </c>
      <c r="E419" s="30">
        <f t="shared" si="94"/>
        <v>0</v>
      </c>
      <c r="F419" s="30">
        <f t="shared" si="94"/>
        <v>0</v>
      </c>
      <c r="G419" s="30">
        <f t="shared" si="94"/>
        <v>0</v>
      </c>
      <c r="H419" s="30">
        <f t="shared" si="94"/>
        <v>0</v>
      </c>
      <c r="I419" s="30">
        <f t="shared" si="94"/>
        <v>0</v>
      </c>
      <c r="J419" s="30">
        <f t="shared" si="94"/>
        <v>0</v>
      </c>
      <c r="K419" s="53"/>
    </row>
    <row r="420" spans="1:11" ht="25.5" x14ac:dyDescent="0.25">
      <c r="A420" s="54" t="s">
        <v>10</v>
      </c>
      <c r="B420" s="30">
        <f>B434+B448+B462+B476+B490</f>
        <v>0</v>
      </c>
      <c r="C420" s="30">
        <f t="shared" si="94"/>
        <v>0</v>
      </c>
      <c r="D420" s="30">
        <f t="shared" si="94"/>
        <v>0</v>
      </c>
      <c r="E420" s="30">
        <f t="shared" si="94"/>
        <v>0</v>
      </c>
      <c r="F420" s="30">
        <f t="shared" si="94"/>
        <v>0</v>
      </c>
      <c r="G420" s="30">
        <f t="shared" si="94"/>
        <v>0</v>
      </c>
      <c r="H420" s="30">
        <f t="shared" si="94"/>
        <v>0</v>
      </c>
      <c r="I420" s="30">
        <f t="shared" si="94"/>
        <v>0</v>
      </c>
      <c r="J420" s="30">
        <f t="shared" si="94"/>
        <v>0</v>
      </c>
      <c r="K420" s="53"/>
    </row>
    <row r="421" spans="1:11" ht="25.5" x14ac:dyDescent="0.25">
      <c r="A421" s="51" t="s">
        <v>11</v>
      </c>
      <c r="B421" s="52">
        <f>B423+B424</f>
        <v>0</v>
      </c>
      <c r="C421" s="52">
        <f t="shared" ref="C421:J421" si="95">C423+C424</f>
        <v>0</v>
      </c>
      <c r="D421" s="52">
        <f t="shared" si="95"/>
        <v>0</v>
      </c>
      <c r="E421" s="52">
        <f t="shared" si="95"/>
        <v>0</v>
      </c>
      <c r="F421" s="52">
        <f t="shared" si="95"/>
        <v>0</v>
      </c>
      <c r="G421" s="52">
        <f t="shared" si="95"/>
        <v>0</v>
      </c>
      <c r="H421" s="52">
        <f t="shared" si="95"/>
        <v>0</v>
      </c>
      <c r="I421" s="52">
        <f t="shared" si="95"/>
        <v>0</v>
      </c>
      <c r="J421" s="52">
        <f t="shared" si="95"/>
        <v>0</v>
      </c>
      <c r="K421" s="53"/>
    </row>
    <row r="422" spans="1:11" x14ac:dyDescent="0.25">
      <c r="A422" s="54" t="s">
        <v>12</v>
      </c>
      <c r="B422" s="52"/>
      <c r="C422" s="52"/>
      <c r="D422" s="52"/>
      <c r="E422" s="52"/>
      <c r="F422" s="52"/>
      <c r="G422" s="52"/>
      <c r="H422" s="52"/>
      <c r="I422" s="52"/>
      <c r="J422" s="52"/>
      <c r="K422" s="53"/>
    </row>
    <row r="423" spans="1:11" x14ac:dyDescent="0.25">
      <c r="A423" s="54" t="s">
        <v>13</v>
      </c>
      <c r="B423" s="30">
        <f>B437+B451+B465+B479+B493</f>
        <v>0</v>
      </c>
      <c r="C423" s="30">
        <f t="shared" ref="C423:J424" si="96">C437+C451+C465+C479+C493</f>
        <v>0</v>
      </c>
      <c r="D423" s="30">
        <f t="shared" si="96"/>
        <v>0</v>
      </c>
      <c r="E423" s="30">
        <f t="shared" si="96"/>
        <v>0</v>
      </c>
      <c r="F423" s="30">
        <f t="shared" si="96"/>
        <v>0</v>
      </c>
      <c r="G423" s="30">
        <f t="shared" si="96"/>
        <v>0</v>
      </c>
      <c r="H423" s="30">
        <f t="shared" si="96"/>
        <v>0</v>
      </c>
      <c r="I423" s="30">
        <f t="shared" si="96"/>
        <v>0</v>
      </c>
      <c r="J423" s="30">
        <f t="shared" si="96"/>
        <v>0</v>
      </c>
      <c r="K423" s="53"/>
    </row>
    <row r="424" spans="1:11" ht="51" x14ac:dyDescent="0.25">
      <c r="A424" s="54" t="s">
        <v>14</v>
      </c>
      <c r="B424" s="30">
        <f>B438+B452+B466+B480+B494</f>
        <v>0</v>
      </c>
      <c r="C424" s="30">
        <f t="shared" si="96"/>
        <v>0</v>
      </c>
      <c r="D424" s="30">
        <f t="shared" si="96"/>
        <v>0</v>
      </c>
      <c r="E424" s="30">
        <f t="shared" si="96"/>
        <v>0</v>
      </c>
      <c r="F424" s="30">
        <f t="shared" si="96"/>
        <v>0</v>
      </c>
      <c r="G424" s="30">
        <f t="shared" si="96"/>
        <v>0</v>
      </c>
      <c r="H424" s="30">
        <f t="shared" si="96"/>
        <v>0</v>
      </c>
      <c r="I424" s="30">
        <f t="shared" si="96"/>
        <v>0</v>
      </c>
      <c r="J424" s="30">
        <f t="shared" si="96"/>
        <v>0</v>
      </c>
      <c r="K424" s="53"/>
    </row>
    <row r="425" spans="1:11" x14ac:dyDescent="0.25">
      <c r="A425" s="51" t="s">
        <v>15</v>
      </c>
      <c r="B425" s="52"/>
      <c r="C425" s="52"/>
      <c r="D425" s="52"/>
      <c r="E425" s="52"/>
      <c r="F425" s="52"/>
      <c r="G425" s="52"/>
      <c r="H425" s="52"/>
      <c r="I425" s="52"/>
      <c r="J425" s="52"/>
      <c r="K425" s="53"/>
    </row>
    <row r="426" spans="1:11" x14ac:dyDescent="0.25">
      <c r="A426" s="54" t="s">
        <v>16</v>
      </c>
      <c r="B426" s="52"/>
      <c r="C426" s="52"/>
      <c r="D426" s="52"/>
      <c r="E426" s="52"/>
      <c r="F426" s="52"/>
      <c r="G426" s="52"/>
      <c r="H426" s="52"/>
      <c r="I426" s="52"/>
      <c r="J426" s="52"/>
      <c r="K426" s="53"/>
    </row>
    <row r="427" spans="1:11" x14ac:dyDescent="0.25">
      <c r="A427" s="54" t="s">
        <v>17</v>
      </c>
      <c r="B427" s="52"/>
      <c r="C427" s="52"/>
      <c r="D427" s="52"/>
      <c r="E427" s="52"/>
      <c r="F427" s="52"/>
      <c r="G427" s="52"/>
      <c r="H427" s="52"/>
      <c r="I427" s="52"/>
      <c r="J427" s="52"/>
      <c r="K427" s="53"/>
    </row>
    <row r="428" spans="1:11" x14ac:dyDescent="0.25">
      <c r="A428" s="54" t="s">
        <v>18</v>
      </c>
      <c r="B428" s="30">
        <f>B442+B456+B470+B484+B498</f>
        <v>0</v>
      </c>
      <c r="C428" s="30">
        <f t="shared" ref="C428:J429" si="97">C442+C456+C470+C484+C498</f>
        <v>0</v>
      </c>
      <c r="D428" s="30">
        <f t="shared" si="97"/>
        <v>0</v>
      </c>
      <c r="E428" s="30">
        <f t="shared" si="97"/>
        <v>0</v>
      </c>
      <c r="F428" s="30">
        <f t="shared" si="97"/>
        <v>0</v>
      </c>
      <c r="G428" s="30">
        <f t="shared" si="97"/>
        <v>0</v>
      </c>
      <c r="H428" s="30">
        <f t="shared" si="97"/>
        <v>0</v>
      </c>
      <c r="I428" s="30">
        <f t="shared" si="97"/>
        <v>0</v>
      </c>
      <c r="J428" s="30">
        <f t="shared" si="97"/>
        <v>0</v>
      </c>
      <c r="K428" s="53"/>
    </row>
    <row r="429" spans="1:11" ht="51" x14ac:dyDescent="0.25">
      <c r="A429" s="54" t="s">
        <v>19</v>
      </c>
      <c r="B429" s="30">
        <f>B443+B457+B471+B485+B499</f>
        <v>0</v>
      </c>
      <c r="C429" s="30">
        <f t="shared" si="97"/>
        <v>0</v>
      </c>
      <c r="D429" s="30">
        <f t="shared" si="97"/>
        <v>0</v>
      </c>
      <c r="E429" s="30">
        <f t="shared" si="97"/>
        <v>0</v>
      </c>
      <c r="F429" s="30">
        <f t="shared" si="97"/>
        <v>0</v>
      </c>
      <c r="G429" s="30">
        <f t="shared" si="97"/>
        <v>0</v>
      </c>
      <c r="H429" s="30">
        <f t="shared" si="97"/>
        <v>0</v>
      </c>
      <c r="I429" s="30">
        <f t="shared" si="97"/>
        <v>0</v>
      </c>
      <c r="J429" s="30">
        <f t="shared" si="97"/>
        <v>0</v>
      </c>
      <c r="K429" s="53"/>
    </row>
    <row r="430" spans="1:11" x14ac:dyDescent="0.25">
      <c r="A430" s="103" t="s">
        <v>63</v>
      </c>
      <c r="B430" s="103"/>
      <c r="C430" s="103"/>
      <c r="D430" s="103"/>
      <c r="E430" s="103"/>
      <c r="F430" s="103"/>
      <c r="G430" s="103"/>
      <c r="H430" s="103"/>
      <c r="I430" s="103"/>
      <c r="J430" s="103"/>
      <c r="K430" s="103"/>
    </row>
    <row r="431" spans="1:11" ht="76.5" x14ac:dyDescent="0.25">
      <c r="A431" s="6" t="s">
        <v>22</v>
      </c>
      <c r="B431" s="21">
        <f>SUM(B432:B435)</f>
        <v>0</v>
      </c>
      <c r="C431" s="21">
        <f t="shared" ref="C431:J431" si="98">SUM(C432:C435)</f>
        <v>5000000</v>
      </c>
      <c r="D431" s="21">
        <f t="shared" si="98"/>
        <v>10000000</v>
      </c>
      <c r="E431" s="21">
        <f t="shared" si="98"/>
        <v>0</v>
      </c>
      <c r="F431" s="21">
        <f t="shared" si="98"/>
        <v>0</v>
      </c>
      <c r="G431" s="21">
        <f t="shared" si="98"/>
        <v>0</v>
      </c>
      <c r="H431" s="21">
        <f t="shared" si="98"/>
        <v>0</v>
      </c>
      <c r="I431" s="21">
        <f t="shared" si="98"/>
        <v>0</v>
      </c>
      <c r="J431" s="21">
        <f t="shared" si="98"/>
        <v>0</v>
      </c>
      <c r="K431" s="13" t="s">
        <v>146</v>
      </c>
    </row>
    <row r="432" spans="1:11" x14ac:dyDescent="0.25">
      <c r="A432" s="5" t="s">
        <v>8</v>
      </c>
      <c r="B432" s="15">
        <v>0</v>
      </c>
      <c r="C432" s="15">
        <v>0</v>
      </c>
      <c r="D432" s="15">
        <v>0</v>
      </c>
      <c r="E432" s="15">
        <v>0</v>
      </c>
      <c r="F432" s="15">
        <v>0</v>
      </c>
      <c r="G432" s="15">
        <v>0</v>
      </c>
      <c r="H432" s="15">
        <v>0</v>
      </c>
      <c r="I432" s="15">
        <v>0</v>
      </c>
      <c r="J432" s="15">
        <v>0</v>
      </c>
      <c r="K432" s="13"/>
    </row>
    <row r="433" spans="1:12" x14ac:dyDescent="0.25">
      <c r="A433" s="5" t="s">
        <v>64</v>
      </c>
      <c r="B433" s="15">
        <v>0</v>
      </c>
      <c r="C433" s="15">
        <v>5000000</v>
      </c>
      <c r="D433" s="15">
        <v>10000000</v>
      </c>
      <c r="E433" s="15">
        <v>0</v>
      </c>
      <c r="F433" s="15">
        <v>0</v>
      </c>
      <c r="G433" s="15">
        <v>0</v>
      </c>
      <c r="H433" s="15">
        <v>0</v>
      </c>
      <c r="I433" s="15">
        <v>0</v>
      </c>
      <c r="J433" s="15">
        <v>0</v>
      </c>
      <c r="K433" s="13"/>
    </row>
    <row r="434" spans="1:12" ht="25.5" x14ac:dyDescent="0.25">
      <c r="A434" s="5" t="s">
        <v>10</v>
      </c>
      <c r="B434" s="15">
        <v>0</v>
      </c>
      <c r="C434" s="15">
        <v>0</v>
      </c>
      <c r="D434" s="15">
        <v>0</v>
      </c>
      <c r="E434" s="15">
        <v>0</v>
      </c>
      <c r="F434" s="15">
        <v>0</v>
      </c>
      <c r="G434" s="15">
        <v>0</v>
      </c>
      <c r="H434" s="15">
        <v>0</v>
      </c>
      <c r="I434" s="15">
        <v>0</v>
      </c>
      <c r="J434" s="15">
        <v>0</v>
      </c>
      <c r="K434" s="13"/>
    </row>
    <row r="435" spans="1:12" ht="25.5" x14ac:dyDescent="0.25">
      <c r="A435" s="6" t="s">
        <v>11</v>
      </c>
      <c r="B435" s="21">
        <f>SUM(B437:B438)</f>
        <v>0</v>
      </c>
      <c r="C435" s="21">
        <f t="shared" ref="C435:J435" si="99">SUM(C437:C438)</f>
        <v>0</v>
      </c>
      <c r="D435" s="21">
        <f t="shared" si="99"/>
        <v>0</v>
      </c>
      <c r="E435" s="21">
        <f t="shared" si="99"/>
        <v>0</v>
      </c>
      <c r="F435" s="21">
        <f t="shared" si="99"/>
        <v>0</v>
      </c>
      <c r="G435" s="21">
        <f t="shared" si="99"/>
        <v>0</v>
      </c>
      <c r="H435" s="21">
        <f t="shared" si="99"/>
        <v>0</v>
      </c>
      <c r="I435" s="21">
        <f t="shared" si="99"/>
        <v>0</v>
      </c>
      <c r="J435" s="21">
        <f t="shared" si="99"/>
        <v>0</v>
      </c>
    </row>
    <row r="436" spans="1:12" x14ac:dyDescent="0.25">
      <c r="A436" s="5" t="s">
        <v>12</v>
      </c>
      <c r="B436" s="15"/>
      <c r="C436" s="15"/>
      <c r="D436" s="15"/>
      <c r="E436" s="15"/>
      <c r="F436" s="15"/>
      <c r="G436" s="15"/>
      <c r="H436" s="15"/>
      <c r="I436" s="15"/>
      <c r="J436" s="15"/>
      <c r="K436" s="13"/>
    </row>
    <row r="437" spans="1:12" x14ac:dyDescent="0.25">
      <c r="A437" s="5" t="s">
        <v>13</v>
      </c>
      <c r="B437" s="15">
        <v>0</v>
      </c>
      <c r="C437" s="15">
        <v>0</v>
      </c>
      <c r="D437" s="15">
        <v>0</v>
      </c>
      <c r="E437" s="15">
        <v>0</v>
      </c>
      <c r="F437" s="15">
        <v>0</v>
      </c>
      <c r="G437" s="15">
        <v>0</v>
      </c>
      <c r="H437" s="15">
        <v>0</v>
      </c>
      <c r="I437" s="15">
        <v>0</v>
      </c>
      <c r="J437" s="15">
        <v>0</v>
      </c>
      <c r="K437" s="13"/>
    </row>
    <row r="438" spans="1:12" ht="102" x14ac:dyDescent="0.25">
      <c r="A438" s="5" t="s">
        <v>14</v>
      </c>
      <c r="B438" s="15">
        <v>0</v>
      </c>
      <c r="C438" s="15">
        <v>0</v>
      </c>
      <c r="D438" s="15">
        <v>0</v>
      </c>
      <c r="E438" s="15">
        <v>0</v>
      </c>
      <c r="F438" s="15">
        <v>0</v>
      </c>
      <c r="G438" s="15">
        <v>0</v>
      </c>
      <c r="H438" s="15">
        <v>0</v>
      </c>
      <c r="I438" s="15">
        <v>0</v>
      </c>
      <c r="J438" s="15">
        <v>0</v>
      </c>
      <c r="K438" s="13" t="s">
        <v>163</v>
      </c>
    </row>
    <row r="439" spans="1:12" x14ac:dyDescent="0.25">
      <c r="A439" s="6" t="s">
        <v>15</v>
      </c>
      <c r="B439" s="15"/>
      <c r="C439" s="15"/>
      <c r="D439" s="15"/>
      <c r="E439" s="15"/>
      <c r="F439" s="15"/>
      <c r="G439" s="15"/>
      <c r="H439" s="15"/>
      <c r="I439" s="15"/>
      <c r="J439" s="15"/>
      <c r="K439" s="13"/>
    </row>
    <row r="440" spans="1:12" x14ac:dyDescent="0.25">
      <c r="A440" s="5" t="s">
        <v>16</v>
      </c>
      <c r="B440" s="15"/>
      <c r="C440" s="15"/>
      <c r="D440" s="15"/>
      <c r="E440" s="15"/>
      <c r="F440" s="15"/>
      <c r="G440" s="15"/>
      <c r="H440" s="15"/>
      <c r="I440" s="15"/>
      <c r="J440" s="15"/>
      <c r="K440" s="13"/>
    </row>
    <row r="441" spans="1:12" x14ac:dyDescent="0.25">
      <c r="A441" s="5" t="s">
        <v>17</v>
      </c>
      <c r="B441" s="15"/>
      <c r="C441" s="15"/>
      <c r="D441" s="15"/>
      <c r="E441" s="15"/>
      <c r="F441" s="15"/>
      <c r="G441" s="15"/>
      <c r="H441" s="15"/>
      <c r="I441" s="15"/>
      <c r="J441" s="15"/>
      <c r="K441" s="13"/>
    </row>
    <row r="442" spans="1:12" ht="15.75" customHeight="1" x14ac:dyDescent="0.25">
      <c r="A442" s="5" t="s">
        <v>18</v>
      </c>
      <c r="B442" s="15">
        <v>0</v>
      </c>
      <c r="C442" s="15">
        <v>0</v>
      </c>
      <c r="D442" s="15">
        <v>0</v>
      </c>
      <c r="E442" s="15">
        <v>0</v>
      </c>
      <c r="F442" s="15">
        <v>0</v>
      </c>
      <c r="G442" s="15">
        <v>0</v>
      </c>
      <c r="H442" s="15">
        <v>0</v>
      </c>
      <c r="I442" s="15">
        <v>0</v>
      </c>
      <c r="J442" s="15">
        <v>0</v>
      </c>
      <c r="K442" s="13"/>
    </row>
    <row r="443" spans="1:12" ht="51" x14ac:dyDescent="0.25">
      <c r="A443" s="14" t="s">
        <v>19</v>
      </c>
      <c r="B443" s="15">
        <v>0</v>
      </c>
      <c r="C443" s="15">
        <v>0</v>
      </c>
      <c r="D443" s="15">
        <v>0</v>
      </c>
      <c r="E443" s="15">
        <v>0</v>
      </c>
      <c r="F443" s="15">
        <v>0</v>
      </c>
      <c r="G443" s="15">
        <v>0</v>
      </c>
      <c r="H443" s="15">
        <v>0</v>
      </c>
      <c r="I443" s="15">
        <v>0</v>
      </c>
      <c r="J443" s="15">
        <v>0</v>
      </c>
      <c r="K443" s="13"/>
      <c r="L443" s="20"/>
    </row>
    <row r="444" spans="1:12" x14ac:dyDescent="0.25">
      <c r="A444" s="103" t="s">
        <v>65</v>
      </c>
      <c r="B444" s="103"/>
      <c r="C444" s="103"/>
      <c r="D444" s="103"/>
      <c r="E444" s="103"/>
      <c r="F444" s="103"/>
      <c r="G444" s="103"/>
      <c r="H444" s="103"/>
      <c r="I444" s="103"/>
      <c r="J444" s="103"/>
      <c r="K444" s="103"/>
    </row>
    <row r="445" spans="1:12" ht="89.25" x14ac:dyDescent="0.25">
      <c r="A445" s="6" t="s">
        <v>22</v>
      </c>
      <c r="B445" s="21">
        <f>SUM(B446:B449)</f>
        <v>407000</v>
      </c>
      <c r="C445" s="21">
        <f t="shared" ref="C445:J445" si="100">SUM(C446:C449)</f>
        <v>1050000</v>
      </c>
      <c r="D445" s="21">
        <f t="shared" si="100"/>
        <v>1050000</v>
      </c>
      <c r="E445" s="21">
        <f t="shared" si="100"/>
        <v>0</v>
      </c>
      <c r="F445" s="21">
        <f t="shared" si="100"/>
        <v>0</v>
      </c>
      <c r="G445" s="21">
        <f t="shared" si="100"/>
        <v>0</v>
      </c>
      <c r="H445" s="21">
        <f t="shared" si="100"/>
        <v>0</v>
      </c>
      <c r="I445" s="21">
        <f t="shared" si="100"/>
        <v>0</v>
      </c>
      <c r="J445" s="21">
        <f t="shared" si="100"/>
        <v>0</v>
      </c>
      <c r="K445" s="13" t="s">
        <v>147</v>
      </c>
    </row>
    <row r="446" spans="1:12" x14ac:dyDescent="0.25">
      <c r="A446" s="5" t="s">
        <v>8</v>
      </c>
      <c r="B446" s="15">
        <v>0</v>
      </c>
      <c r="C446" s="15">
        <v>0</v>
      </c>
      <c r="D446" s="15">
        <v>0</v>
      </c>
      <c r="E446" s="15">
        <v>0</v>
      </c>
      <c r="F446" s="15">
        <v>0</v>
      </c>
      <c r="G446" s="15">
        <v>0</v>
      </c>
      <c r="H446" s="15">
        <v>0</v>
      </c>
      <c r="I446" s="15">
        <v>0</v>
      </c>
      <c r="J446" s="15">
        <v>0</v>
      </c>
      <c r="K446" s="13"/>
    </row>
    <row r="447" spans="1:12" x14ac:dyDescent="0.25">
      <c r="A447" s="5" t="s">
        <v>64</v>
      </c>
      <c r="B447" s="15">
        <v>407000</v>
      </c>
      <c r="C447" s="15">
        <v>1050000</v>
      </c>
      <c r="D447" s="15">
        <v>1050000</v>
      </c>
      <c r="E447" s="15">
        <v>0</v>
      </c>
      <c r="F447" s="15">
        <v>0</v>
      </c>
      <c r="G447" s="15">
        <v>0</v>
      </c>
      <c r="H447" s="15">
        <v>0</v>
      </c>
      <c r="I447" s="15">
        <v>0</v>
      </c>
      <c r="J447" s="15">
        <v>0</v>
      </c>
      <c r="K447" s="13"/>
    </row>
    <row r="448" spans="1:12" ht="25.5" x14ac:dyDescent="0.25">
      <c r="A448" s="5" t="s">
        <v>10</v>
      </c>
      <c r="B448" s="15">
        <v>0</v>
      </c>
      <c r="C448" s="15">
        <v>0</v>
      </c>
      <c r="D448" s="15">
        <v>0</v>
      </c>
      <c r="E448" s="15">
        <v>0</v>
      </c>
      <c r="F448" s="15">
        <v>0</v>
      </c>
      <c r="G448" s="15">
        <v>0</v>
      </c>
      <c r="H448" s="15">
        <v>0</v>
      </c>
      <c r="I448" s="15">
        <v>0</v>
      </c>
      <c r="J448" s="15">
        <v>0</v>
      </c>
      <c r="K448" s="13"/>
    </row>
    <row r="449" spans="1:12" ht="25.5" x14ac:dyDescent="0.25">
      <c r="A449" s="6" t="s">
        <v>11</v>
      </c>
      <c r="B449" s="15">
        <f>SUM(B451:B452)</f>
        <v>0</v>
      </c>
      <c r="C449" s="15">
        <f t="shared" ref="C449:J449" si="101">SUM(C451:C452)</f>
        <v>0</v>
      </c>
      <c r="D449" s="15">
        <f t="shared" si="101"/>
        <v>0</v>
      </c>
      <c r="E449" s="15">
        <f t="shared" si="101"/>
        <v>0</v>
      </c>
      <c r="F449" s="15">
        <f t="shared" si="101"/>
        <v>0</v>
      </c>
      <c r="G449" s="15">
        <f t="shared" si="101"/>
        <v>0</v>
      </c>
      <c r="H449" s="15">
        <f t="shared" si="101"/>
        <v>0</v>
      </c>
      <c r="I449" s="15">
        <f t="shared" si="101"/>
        <v>0</v>
      </c>
      <c r="J449" s="15">
        <f t="shared" si="101"/>
        <v>0</v>
      </c>
      <c r="K449" s="23"/>
    </row>
    <row r="450" spans="1:12" x14ac:dyDescent="0.25">
      <c r="A450" s="5" t="s">
        <v>12</v>
      </c>
      <c r="B450" s="15"/>
      <c r="C450" s="15"/>
      <c r="D450" s="15"/>
      <c r="E450" s="15"/>
      <c r="F450" s="15"/>
      <c r="G450" s="15"/>
      <c r="H450" s="15"/>
      <c r="I450" s="15"/>
      <c r="J450" s="15"/>
      <c r="K450" s="13"/>
    </row>
    <row r="451" spans="1:12" x14ac:dyDescent="0.25">
      <c r="A451" s="5" t="s">
        <v>13</v>
      </c>
      <c r="B451" s="15">
        <v>0</v>
      </c>
      <c r="C451" s="15">
        <v>0</v>
      </c>
      <c r="D451" s="15">
        <v>0</v>
      </c>
      <c r="E451" s="15">
        <v>0</v>
      </c>
      <c r="F451" s="15">
        <v>0</v>
      </c>
      <c r="G451" s="15">
        <v>0</v>
      </c>
      <c r="H451" s="15">
        <v>0</v>
      </c>
      <c r="I451" s="15">
        <v>0</v>
      </c>
      <c r="J451" s="15">
        <v>0</v>
      </c>
      <c r="K451" s="13"/>
    </row>
    <row r="452" spans="1:12" ht="89.25" x14ac:dyDescent="0.25">
      <c r="A452" s="5" t="s">
        <v>14</v>
      </c>
      <c r="B452" s="15">
        <v>0</v>
      </c>
      <c r="C452" s="15">
        <v>0</v>
      </c>
      <c r="D452" s="15">
        <v>0</v>
      </c>
      <c r="E452" s="15">
        <v>0</v>
      </c>
      <c r="F452" s="15">
        <v>0</v>
      </c>
      <c r="G452" s="15">
        <v>0</v>
      </c>
      <c r="H452" s="15">
        <v>0</v>
      </c>
      <c r="I452" s="15">
        <v>0</v>
      </c>
      <c r="J452" s="15">
        <v>0</v>
      </c>
      <c r="K452" s="13" t="s">
        <v>164</v>
      </c>
    </row>
    <row r="453" spans="1:12" x14ac:dyDescent="0.25">
      <c r="A453" s="6" t="s">
        <v>15</v>
      </c>
      <c r="B453" s="15"/>
      <c r="C453" s="15"/>
      <c r="D453" s="15"/>
      <c r="E453" s="15"/>
      <c r="F453" s="15"/>
      <c r="G453" s="15"/>
      <c r="H453" s="15"/>
      <c r="I453" s="15"/>
      <c r="J453" s="15"/>
      <c r="K453" s="13"/>
    </row>
    <row r="454" spans="1:12" x14ac:dyDescent="0.25">
      <c r="A454" s="5" t="s">
        <v>16</v>
      </c>
      <c r="B454" s="15"/>
      <c r="C454" s="15"/>
      <c r="D454" s="15"/>
      <c r="E454" s="15"/>
      <c r="F454" s="15"/>
      <c r="G454" s="15"/>
      <c r="H454" s="15"/>
      <c r="I454" s="15"/>
      <c r="J454" s="15"/>
      <c r="K454" s="13"/>
    </row>
    <row r="455" spans="1:12" x14ac:dyDescent="0.25">
      <c r="A455" s="5" t="s">
        <v>17</v>
      </c>
      <c r="B455" s="15"/>
      <c r="C455" s="15"/>
      <c r="D455" s="15"/>
      <c r="E455" s="15"/>
      <c r="F455" s="15"/>
      <c r="G455" s="15"/>
      <c r="H455" s="15"/>
      <c r="I455" s="15"/>
      <c r="J455" s="15"/>
      <c r="K455" s="13"/>
    </row>
    <row r="456" spans="1:12" ht="15.75" customHeight="1" x14ac:dyDescent="0.25">
      <c r="A456" s="5" t="s">
        <v>18</v>
      </c>
      <c r="B456" s="15">
        <v>0</v>
      </c>
      <c r="C456" s="15">
        <v>0</v>
      </c>
      <c r="D456" s="15">
        <v>0</v>
      </c>
      <c r="E456" s="15">
        <v>0</v>
      </c>
      <c r="F456" s="15">
        <v>0</v>
      </c>
      <c r="G456" s="15">
        <v>0</v>
      </c>
      <c r="H456" s="15">
        <v>0</v>
      </c>
      <c r="I456" s="15">
        <v>0</v>
      </c>
      <c r="J456" s="15">
        <v>0</v>
      </c>
      <c r="K456" s="13"/>
    </row>
    <row r="457" spans="1:12" ht="51" x14ac:dyDescent="0.25">
      <c r="A457" s="14" t="s">
        <v>19</v>
      </c>
      <c r="B457" s="15">
        <v>0</v>
      </c>
      <c r="C457" s="15">
        <v>0</v>
      </c>
      <c r="D457" s="15">
        <v>0</v>
      </c>
      <c r="E457" s="15">
        <v>0</v>
      </c>
      <c r="F457" s="15">
        <v>0</v>
      </c>
      <c r="G457" s="15">
        <v>0</v>
      </c>
      <c r="H457" s="15">
        <v>0</v>
      </c>
      <c r="I457" s="15">
        <v>0</v>
      </c>
      <c r="J457" s="15">
        <v>0</v>
      </c>
      <c r="K457" s="13"/>
      <c r="L457" s="20"/>
    </row>
    <row r="458" spans="1:12" x14ac:dyDescent="0.25">
      <c r="A458" s="103" t="s">
        <v>66</v>
      </c>
      <c r="B458" s="103"/>
      <c r="C458" s="103"/>
      <c r="D458" s="103"/>
      <c r="E458" s="103"/>
      <c r="F458" s="103"/>
      <c r="G458" s="103"/>
      <c r="H458" s="103"/>
      <c r="I458" s="103"/>
      <c r="J458" s="103"/>
      <c r="K458" s="103"/>
    </row>
    <row r="459" spans="1:12" x14ac:dyDescent="0.25">
      <c r="A459" s="6" t="s">
        <v>22</v>
      </c>
      <c r="B459" s="21">
        <f t="shared" ref="B459:J459" si="102">SUM(B460:B463)</f>
        <v>0</v>
      </c>
      <c r="C459" s="21">
        <f t="shared" si="102"/>
        <v>0</v>
      </c>
      <c r="D459" s="21">
        <f t="shared" si="102"/>
        <v>0</v>
      </c>
      <c r="E459" s="21">
        <f t="shared" si="102"/>
        <v>0</v>
      </c>
      <c r="F459" s="21">
        <f t="shared" si="102"/>
        <v>0</v>
      </c>
      <c r="G459" s="21">
        <f t="shared" si="102"/>
        <v>0</v>
      </c>
      <c r="H459" s="21">
        <f t="shared" si="102"/>
        <v>0</v>
      </c>
      <c r="I459" s="21">
        <f t="shared" si="102"/>
        <v>0</v>
      </c>
      <c r="J459" s="21">
        <f t="shared" si="102"/>
        <v>0</v>
      </c>
      <c r="K459" s="112" t="s">
        <v>67</v>
      </c>
    </row>
    <row r="460" spans="1:12" x14ac:dyDescent="0.25">
      <c r="A460" s="5" t="s">
        <v>8</v>
      </c>
      <c r="B460" s="15">
        <v>0</v>
      </c>
      <c r="C460" s="15">
        <v>0</v>
      </c>
      <c r="D460" s="15">
        <v>0</v>
      </c>
      <c r="E460" s="15">
        <v>0</v>
      </c>
      <c r="F460" s="15">
        <v>0</v>
      </c>
      <c r="G460" s="15">
        <v>0</v>
      </c>
      <c r="H460" s="15">
        <v>0</v>
      </c>
      <c r="I460" s="15">
        <v>0</v>
      </c>
      <c r="J460" s="15">
        <v>0</v>
      </c>
      <c r="K460" s="112"/>
    </row>
    <row r="461" spans="1:12" x14ac:dyDescent="0.25">
      <c r="A461" s="5" t="s">
        <v>9</v>
      </c>
      <c r="B461" s="15">
        <v>0</v>
      </c>
      <c r="C461" s="15">
        <v>0</v>
      </c>
      <c r="D461" s="15">
        <v>0</v>
      </c>
      <c r="E461" s="15">
        <v>0</v>
      </c>
      <c r="F461" s="15">
        <v>0</v>
      </c>
      <c r="G461" s="15">
        <v>0</v>
      </c>
      <c r="H461" s="15">
        <v>0</v>
      </c>
      <c r="I461" s="15">
        <v>0</v>
      </c>
      <c r="J461" s="15">
        <v>0</v>
      </c>
      <c r="K461" s="112"/>
    </row>
    <row r="462" spans="1:12" ht="25.5" x14ac:dyDescent="0.25">
      <c r="A462" s="5" t="s">
        <v>10</v>
      </c>
      <c r="B462" s="15">
        <v>0</v>
      </c>
      <c r="C462" s="15">
        <v>0</v>
      </c>
      <c r="D462" s="15">
        <v>0</v>
      </c>
      <c r="E462" s="15">
        <v>0</v>
      </c>
      <c r="F462" s="15">
        <v>0</v>
      </c>
      <c r="G462" s="15">
        <v>0</v>
      </c>
      <c r="H462" s="15">
        <v>0</v>
      </c>
      <c r="I462" s="15">
        <v>0</v>
      </c>
      <c r="J462" s="15">
        <v>0</v>
      </c>
      <c r="K462" s="112"/>
    </row>
    <row r="463" spans="1:12" ht="25.5" x14ac:dyDescent="0.25">
      <c r="A463" s="6" t="s">
        <v>11</v>
      </c>
      <c r="B463" s="21">
        <f>SUM(B465:B466)</f>
        <v>0</v>
      </c>
      <c r="C463" s="21">
        <f t="shared" ref="C463:J463" si="103">SUM(C465:C466)</f>
        <v>0</v>
      </c>
      <c r="D463" s="21">
        <f t="shared" si="103"/>
        <v>0</v>
      </c>
      <c r="E463" s="21">
        <f t="shared" si="103"/>
        <v>0</v>
      </c>
      <c r="F463" s="21">
        <f t="shared" si="103"/>
        <v>0</v>
      </c>
      <c r="G463" s="21">
        <f t="shared" si="103"/>
        <v>0</v>
      </c>
      <c r="H463" s="21">
        <f t="shared" si="103"/>
        <v>0</v>
      </c>
      <c r="I463" s="21">
        <f t="shared" si="103"/>
        <v>0</v>
      </c>
      <c r="J463" s="21">
        <f t="shared" si="103"/>
        <v>0</v>
      </c>
      <c r="K463" s="112"/>
    </row>
    <row r="464" spans="1:12" x14ac:dyDescent="0.25">
      <c r="A464" s="5" t="s">
        <v>12</v>
      </c>
      <c r="B464" s="21"/>
      <c r="C464" s="21"/>
      <c r="D464" s="21"/>
      <c r="E464" s="21"/>
      <c r="F464" s="21"/>
      <c r="G464" s="21"/>
      <c r="H464" s="21"/>
      <c r="I464" s="21"/>
      <c r="J464" s="21"/>
      <c r="K464" s="112"/>
    </row>
    <row r="465" spans="1:12" x14ac:dyDescent="0.25">
      <c r="A465" s="5" t="s">
        <v>13</v>
      </c>
      <c r="B465" s="15">
        <v>0</v>
      </c>
      <c r="C465" s="15">
        <v>0</v>
      </c>
      <c r="D465" s="15">
        <v>0</v>
      </c>
      <c r="E465" s="15">
        <v>0</v>
      </c>
      <c r="F465" s="15">
        <v>0</v>
      </c>
      <c r="G465" s="15">
        <v>0</v>
      </c>
      <c r="H465" s="15">
        <v>0</v>
      </c>
      <c r="I465" s="15">
        <v>0</v>
      </c>
      <c r="J465" s="15">
        <v>0</v>
      </c>
      <c r="K465" s="112"/>
    </row>
    <row r="466" spans="1:12" ht="51" x14ac:dyDescent="0.25">
      <c r="A466" s="5" t="s">
        <v>14</v>
      </c>
      <c r="B466" s="15">
        <v>0</v>
      </c>
      <c r="C466" s="15">
        <v>0</v>
      </c>
      <c r="D466" s="15">
        <v>0</v>
      </c>
      <c r="E466" s="15">
        <v>0</v>
      </c>
      <c r="F466" s="15">
        <v>0</v>
      </c>
      <c r="G466" s="15">
        <v>0</v>
      </c>
      <c r="H466" s="15">
        <v>0</v>
      </c>
      <c r="I466" s="15">
        <v>0</v>
      </c>
      <c r="J466" s="15">
        <v>0</v>
      </c>
      <c r="K466" s="112"/>
    </row>
    <row r="467" spans="1:12" x14ac:dyDescent="0.25">
      <c r="A467" s="6" t="s">
        <v>15</v>
      </c>
      <c r="B467" s="15"/>
      <c r="C467" s="15"/>
      <c r="D467" s="15"/>
      <c r="E467" s="15"/>
      <c r="F467" s="15"/>
      <c r="G467" s="15"/>
      <c r="H467" s="15"/>
      <c r="I467" s="15"/>
      <c r="J467" s="15"/>
      <c r="K467" s="112"/>
    </row>
    <row r="468" spans="1:12" x14ac:dyDescent="0.25">
      <c r="A468" s="5" t="s">
        <v>16</v>
      </c>
      <c r="B468" s="15"/>
      <c r="C468" s="15"/>
      <c r="D468" s="15"/>
      <c r="E468" s="15"/>
      <c r="F468" s="15"/>
      <c r="G468" s="15"/>
      <c r="H468" s="15"/>
      <c r="I468" s="15"/>
      <c r="J468" s="15"/>
      <c r="K468" s="112"/>
    </row>
    <row r="469" spans="1:12" x14ac:dyDescent="0.25">
      <c r="A469" s="5" t="s">
        <v>17</v>
      </c>
      <c r="B469" s="15"/>
      <c r="C469" s="15"/>
      <c r="D469" s="15"/>
      <c r="E469" s="15"/>
      <c r="F469" s="15"/>
      <c r="G469" s="15"/>
      <c r="H469" s="15"/>
      <c r="I469" s="15"/>
      <c r="J469" s="15"/>
      <c r="K469" s="112"/>
    </row>
    <row r="470" spans="1:12" ht="18" customHeight="1" x14ac:dyDescent="0.25">
      <c r="A470" s="5" t="s">
        <v>18</v>
      </c>
      <c r="B470" s="15">
        <v>0</v>
      </c>
      <c r="C470" s="15">
        <v>0</v>
      </c>
      <c r="D470" s="15">
        <v>0</v>
      </c>
      <c r="E470" s="15">
        <v>0</v>
      </c>
      <c r="F470" s="15">
        <v>0</v>
      </c>
      <c r="G470" s="15">
        <v>0</v>
      </c>
      <c r="H470" s="15">
        <v>0</v>
      </c>
      <c r="I470" s="15">
        <v>0</v>
      </c>
      <c r="J470" s="15">
        <v>0</v>
      </c>
      <c r="K470" s="112"/>
    </row>
    <row r="471" spans="1:12" ht="51" x14ac:dyDescent="0.25">
      <c r="A471" s="14" t="s">
        <v>19</v>
      </c>
      <c r="B471" s="15">
        <v>0</v>
      </c>
      <c r="C471" s="15">
        <v>0</v>
      </c>
      <c r="D471" s="15">
        <v>0</v>
      </c>
      <c r="E471" s="15">
        <v>0</v>
      </c>
      <c r="F471" s="15">
        <v>0</v>
      </c>
      <c r="G471" s="15">
        <v>0</v>
      </c>
      <c r="H471" s="15">
        <v>0</v>
      </c>
      <c r="I471" s="15">
        <v>0</v>
      </c>
      <c r="J471" s="15">
        <v>0</v>
      </c>
      <c r="K471" s="112"/>
      <c r="L471" s="20"/>
    </row>
    <row r="472" spans="1:12" x14ac:dyDescent="0.25">
      <c r="A472" s="103" t="s">
        <v>68</v>
      </c>
      <c r="B472" s="103"/>
      <c r="C472" s="103"/>
      <c r="D472" s="103"/>
      <c r="E472" s="103"/>
      <c r="F472" s="103"/>
      <c r="G472" s="103"/>
      <c r="H472" s="103"/>
      <c r="I472" s="103"/>
      <c r="J472" s="103"/>
      <c r="K472" s="103"/>
    </row>
    <row r="473" spans="1:12" x14ac:dyDescent="0.25">
      <c r="A473" s="6" t="s">
        <v>22</v>
      </c>
      <c r="B473" s="21">
        <f>SUM(B474:B477)</f>
        <v>0</v>
      </c>
      <c r="C473" s="21">
        <f t="shared" ref="C473:J473" si="104">SUM(C474:C477)</f>
        <v>300000</v>
      </c>
      <c r="D473" s="21">
        <f t="shared" si="104"/>
        <v>0</v>
      </c>
      <c r="E473" s="21">
        <f t="shared" si="104"/>
        <v>0</v>
      </c>
      <c r="F473" s="21">
        <f t="shared" si="104"/>
        <v>0</v>
      </c>
      <c r="G473" s="21">
        <f t="shared" si="104"/>
        <v>0</v>
      </c>
      <c r="H473" s="21">
        <f t="shared" si="104"/>
        <v>0</v>
      </c>
      <c r="I473" s="21">
        <f t="shared" si="104"/>
        <v>0</v>
      </c>
      <c r="J473" s="21">
        <f t="shared" si="104"/>
        <v>0</v>
      </c>
      <c r="K473" s="111" t="s">
        <v>69</v>
      </c>
    </row>
    <row r="474" spans="1:12" x14ac:dyDescent="0.25">
      <c r="A474" s="5" t="s">
        <v>8</v>
      </c>
      <c r="B474" s="15">
        <v>0</v>
      </c>
      <c r="C474" s="15">
        <v>0</v>
      </c>
      <c r="D474" s="15">
        <v>0</v>
      </c>
      <c r="E474" s="15">
        <v>0</v>
      </c>
      <c r="F474" s="15">
        <v>0</v>
      </c>
      <c r="G474" s="15">
        <v>0</v>
      </c>
      <c r="H474" s="15">
        <v>0</v>
      </c>
      <c r="I474" s="15">
        <v>0</v>
      </c>
      <c r="J474" s="15">
        <v>0</v>
      </c>
      <c r="K474" s="111"/>
    </row>
    <row r="475" spans="1:12" x14ac:dyDescent="0.25">
      <c r="A475" s="5" t="s">
        <v>64</v>
      </c>
      <c r="B475" s="15">
        <v>0</v>
      </c>
      <c r="C475" s="15">
        <v>300000</v>
      </c>
      <c r="D475" s="15">
        <v>0</v>
      </c>
      <c r="E475" s="15">
        <v>0</v>
      </c>
      <c r="F475" s="15">
        <v>0</v>
      </c>
      <c r="G475" s="15">
        <v>0</v>
      </c>
      <c r="H475" s="15">
        <v>0</v>
      </c>
      <c r="I475" s="15">
        <v>0</v>
      </c>
      <c r="J475" s="15">
        <v>0</v>
      </c>
      <c r="K475" s="111"/>
    </row>
    <row r="476" spans="1:12" ht="25.5" x14ac:dyDescent="0.25">
      <c r="A476" s="5" t="s">
        <v>10</v>
      </c>
      <c r="B476" s="15">
        <v>0</v>
      </c>
      <c r="C476" s="15">
        <v>0</v>
      </c>
      <c r="D476" s="15">
        <v>0</v>
      </c>
      <c r="E476" s="15">
        <v>0</v>
      </c>
      <c r="F476" s="15">
        <v>0</v>
      </c>
      <c r="G476" s="15">
        <v>0</v>
      </c>
      <c r="H476" s="15">
        <v>0</v>
      </c>
      <c r="I476" s="15">
        <v>0</v>
      </c>
      <c r="J476" s="15">
        <v>0</v>
      </c>
      <c r="K476" s="111"/>
    </row>
    <row r="477" spans="1:12" ht="25.5" x14ac:dyDescent="0.25">
      <c r="A477" s="6" t="s">
        <v>11</v>
      </c>
      <c r="B477" s="15">
        <f>SUM(B479:B480)</f>
        <v>0</v>
      </c>
      <c r="C477" s="15">
        <f t="shared" ref="C477:J477" si="105">SUM(C479:C480)</f>
        <v>0</v>
      </c>
      <c r="D477" s="15">
        <f t="shared" si="105"/>
        <v>0</v>
      </c>
      <c r="E477" s="15">
        <f t="shared" si="105"/>
        <v>0</v>
      </c>
      <c r="F477" s="15">
        <f t="shared" si="105"/>
        <v>0</v>
      </c>
      <c r="G477" s="15">
        <f t="shared" si="105"/>
        <v>0</v>
      </c>
      <c r="H477" s="15">
        <f t="shared" si="105"/>
        <v>0</v>
      </c>
      <c r="I477" s="15">
        <f t="shared" si="105"/>
        <v>0</v>
      </c>
      <c r="J477" s="15">
        <f t="shared" si="105"/>
        <v>0</v>
      </c>
      <c r="K477" s="111"/>
    </row>
    <row r="478" spans="1:12" x14ac:dyDescent="0.25">
      <c r="A478" s="5" t="s">
        <v>12</v>
      </c>
      <c r="B478" s="15"/>
      <c r="C478" s="15"/>
      <c r="D478" s="15"/>
      <c r="E478" s="15"/>
      <c r="F478" s="15"/>
      <c r="G478" s="15"/>
      <c r="H478" s="15"/>
      <c r="I478" s="15"/>
      <c r="J478" s="15"/>
      <c r="K478" s="111"/>
    </row>
    <row r="479" spans="1:12" x14ac:dyDescent="0.25">
      <c r="A479" s="5" t="s">
        <v>13</v>
      </c>
      <c r="B479" s="15">
        <v>0</v>
      </c>
      <c r="C479" s="15">
        <v>0</v>
      </c>
      <c r="D479" s="15">
        <v>0</v>
      </c>
      <c r="E479" s="15">
        <v>0</v>
      </c>
      <c r="F479" s="15">
        <v>0</v>
      </c>
      <c r="G479" s="15">
        <v>0</v>
      </c>
      <c r="H479" s="15">
        <v>0</v>
      </c>
      <c r="I479" s="15">
        <v>0</v>
      </c>
      <c r="J479" s="15">
        <v>0</v>
      </c>
      <c r="K479" s="111"/>
    </row>
    <row r="480" spans="1:12" ht="51" x14ac:dyDescent="0.25">
      <c r="A480" s="5" t="s">
        <v>14</v>
      </c>
      <c r="B480" s="15">
        <v>0</v>
      </c>
      <c r="C480" s="15">
        <v>0</v>
      </c>
      <c r="D480" s="15">
        <v>0</v>
      </c>
      <c r="E480" s="15">
        <v>0</v>
      </c>
      <c r="F480" s="15">
        <v>0</v>
      </c>
      <c r="G480" s="15">
        <v>0</v>
      </c>
      <c r="H480" s="15">
        <v>0</v>
      </c>
      <c r="I480" s="15">
        <v>0</v>
      </c>
      <c r="J480" s="15">
        <v>0</v>
      </c>
      <c r="K480" s="111"/>
    </row>
    <row r="481" spans="1:22" x14ac:dyDescent="0.25">
      <c r="A481" s="6" t="s">
        <v>15</v>
      </c>
      <c r="B481" s="15"/>
      <c r="C481" s="15"/>
      <c r="D481" s="15"/>
      <c r="E481" s="15"/>
      <c r="F481" s="15"/>
      <c r="G481" s="15"/>
      <c r="H481" s="15"/>
      <c r="I481" s="15"/>
      <c r="J481" s="15"/>
      <c r="K481" s="111"/>
    </row>
    <row r="482" spans="1:22" x14ac:dyDescent="0.25">
      <c r="A482" s="5" t="s">
        <v>16</v>
      </c>
      <c r="B482" s="15"/>
      <c r="C482" s="15"/>
      <c r="D482" s="15"/>
      <c r="E482" s="15"/>
      <c r="F482" s="15"/>
      <c r="G482" s="15"/>
      <c r="H482" s="15"/>
      <c r="I482" s="15"/>
      <c r="J482" s="15"/>
      <c r="K482" s="111"/>
    </row>
    <row r="483" spans="1:22" x14ac:dyDescent="0.25">
      <c r="A483" s="5" t="s">
        <v>17</v>
      </c>
      <c r="B483" s="15"/>
      <c r="C483" s="15"/>
      <c r="D483" s="15"/>
      <c r="E483" s="15"/>
      <c r="F483" s="15"/>
      <c r="G483" s="15"/>
      <c r="H483" s="15"/>
      <c r="I483" s="15"/>
      <c r="J483" s="15"/>
      <c r="K483" s="111"/>
    </row>
    <row r="484" spans="1:22" x14ac:dyDescent="0.25">
      <c r="A484" s="5" t="s">
        <v>18</v>
      </c>
      <c r="B484" s="15">
        <v>0</v>
      </c>
      <c r="C484" s="15">
        <v>0</v>
      </c>
      <c r="D484" s="15">
        <v>0</v>
      </c>
      <c r="E484" s="15">
        <v>0</v>
      </c>
      <c r="F484" s="15">
        <v>0</v>
      </c>
      <c r="G484" s="15">
        <v>0</v>
      </c>
      <c r="H484" s="15">
        <v>0</v>
      </c>
      <c r="I484" s="15">
        <v>0</v>
      </c>
      <c r="J484" s="15">
        <v>0</v>
      </c>
      <c r="K484" s="111"/>
    </row>
    <row r="485" spans="1:22" ht="51" x14ac:dyDescent="0.25">
      <c r="A485" s="14" t="s">
        <v>19</v>
      </c>
      <c r="B485" s="15">
        <v>0</v>
      </c>
      <c r="C485" s="15">
        <v>0</v>
      </c>
      <c r="D485" s="15">
        <v>0</v>
      </c>
      <c r="E485" s="15">
        <v>0</v>
      </c>
      <c r="F485" s="15">
        <v>0</v>
      </c>
      <c r="G485" s="15">
        <v>0</v>
      </c>
      <c r="H485" s="15">
        <v>0</v>
      </c>
      <c r="I485" s="15">
        <v>0</v>
      </c>
      <c r="J485" s="15">
        <v>0</v>
      </c>
      <c r="K485" s="111"/>
    </row>
    <row r="486" spans="1:22" x14ac:dyDescent="0.25">
      <c r="A486" s="103" t="s">
        <v>70</v>
      </c>
      <c r="B486" s="103"/>
      <c r="C486" s="103"/>
      <c r="D486" s="103"/>
      <c r="E486" s="103"/>
      <c r="F486" s="103"/>
      <c r="G486" s="103"/>
      <c r="H486" s="103"/>
      <c r="I486" s="103"/>
      <c r="J486" s="103"/>
      <c r="K486" s="103"/>
      <c r="L486" s="116"/>
      <c r="M486" s="116"/>
      <c r="N486" s="116"/>
      <c r="O486" s="116"/>
      <c r="P486" s="116"/>
      <c r="Q486" s="116"/>
      <c r="R486" s="116"/>
      <c r="S486" s="116"/>
      <c r="T486" s="116"/>
      <c r="U486" s="116"/>
      <c r="V486" s="116"/>
    </row>
    <row r="487" spans="1:22" x14ac:dyDescent="0.25">
      <c r="A487" s="6" t="s">
        <v>22</v>
      </c>
      <c r="B487" s="21">
        <f>SUM(B488:B491)</f>
        <v>1091000</v>
      </c>
      <c r="C487" s="21">
        <f t="shared" ref="C487:J487" si="106">SUM(C488:C491)</f>
        <v>0</v>
      </c>
      <c r="D487" s="21">
        <f t="shared" si="106"/>
        <v>0</v>
      </c>
      <c r="E487" s="21">
        <f t="shared" si="106"/>
        <v>0</v>
      </c>
      <c r="F487" s="21">
        <f t="shared" si="106"/>
        <v>0</v>
      </c>
      <c r="G487" s="21">
        <f t="shared" si="106"/>
        <v>0</v>
      </c>
      <c r="H487" s="21">
        <f t="shared" si="106"/>
        <v>0</v>
      </c>
      <c r="I487" s="21">
        <f t="shared" si="106"/>
        <v>0</v>
      </c>
      <c r="J487" s="21">
        <f t="shared" si="106"/>
        <v>0</v>
      </c>
      <c r="K487" s="111" t="s">
        <v>69</v>
      </c>
    </row>
    <row r="488" spans="1:22" x14ac:dyDescent="0.25">
      <c r="A488" s="5" t="s">
        <v>8</v>
      </c>
      <c r="B488" s="15">
        <v>0</v>
      </c>
      <c r="C488" s="15">
        <v>0</v>
      </c>
      <c r="D488" s="15">
        <v>0</v>
      </c>
      <c r="E488" s="15">
        <v>0</v>
      </c>
      <c r="F488" s="15">
        <v>0</v>
      </c>
      <c r="G488" s="15">
        <v>0</v>
      </c>
      <c r="H488" s="15">
        <v>0</v>
      </c>
      <c r="I488" s="15">
        <v>0</v>
      </c>
      <c r="J488" s="15">
        <v>0</v>
      </c>
      <c r="K488" s="111"/>
    </row>
    <row r="489" spans="1:22" x14ac:dyDescent="0.25">
      <c r="A489" s="5" t="s">
        <v>64</v>
      </c>
      <c r="B489" s="15">
        <v>1091000</v>
      </c>
      <c r="C489" s="15">
        <v>0</v>
      </c>
      <c r="D489" s="15">
        <v>0</v>
      </c>
      <c r="E489" s="15">
        <v>0</v>
      </c>
      <c r="F489" s="15">
        <v>0</v>
      </c>
      <c r="G489" s="15">
        <v>0</v>
      </c>
      <c r="H489" s="15">
        <v>0</v>
      </c>
      <c r="I489" s="15">
        <v>0</v>
      </c>
      <c r="J489" s="15">
        <v>0</v>
      </c>
      <c r="K489" s="111"/>
    </row>
    <row r="490" spans="1:22" ht="25.5" x14ac:dyDescent="0.25">
      <c r="A490" s="5" t="s">
        <v>10</v>
      </c>
      <c r="B490" s="15">
        <v>0</v>
      </c>
      <c r="C490" s="15">
        <v>0</v>
      </c>
      <c r="D490" s="15">
        <v>0</v>
      </c>
      <c r="E490" s="15">
        <v>0</v>
      </c>
      <c r="F490" s="15">
        <v>0</v>
      </c>
      <c r="G490" s="15">
        <v>0</v>
      </c>
      <c r="H490" s="15">
        <v>0</v>
      </c>
      <c r="I490" s="15">
        <v>0</v>
      </c>
      <c r="J490" s="15">
        <v>0</v>
      </c>
      <c r="K490" s="111"/>
    </row>
    <row r="491" spans="1:22" ht="25.5" x14ac:dyDescent="0.25">
      <c r="A491" s="6" t="s">
        <v>11</v>
      </c>
      <c r="B491" s="15">
        <f>SUM(B493:B494)</f>
        <v>0</v>
      </c>
      <c r="C491" s="15">
        <f t="shared" ref="C491:J491" si="107">SUM(C493:C494)</f>
        <v>0</v>
      </c>
      <c r="D491" s="15">
        <f t="shared" si="107"/>
        <v>0</v>
      </c>
      <c r="E491" s="15">
        <f t="shared" si="107"/>
        <v>0</v>
      </c>
      <c r="F491" s="15">
        <f t="shared" si="107"/>
        <v>0</v>
      </c>
      <c r="G491" s="15">
        <f t="shared" si="107"/>
        <v>0</v>
      </c>
      <c r="H491" s="15">
        <f t="shared" si="107"/>
        <v>0</v>
      </c>
      <c r="I491" s="15">
        <f t="shared" si="107"/>
        <v>0</v>
      </c>
      <c r="J491" s="15">
        <f t="shared" si="107"/>
        <v>0</v>
      </c>
      <c r="K491" s="111"/>
    </row>
    <row r="492" spans="1:22" x14ac:dyDescent="0.25">
      <c r="A492" s="5" t="s">
        <v>12</v>
      </c>
      <c r="B492" s="15"/>
      <c r="C492" s="15"/>
      <c r="D492" s="15"/>
      <c r="E492" s="15"/>
      <c r="F492" s="15"/>
      <c r="G492" s="15"/>
      <c r="H492" s="15"/>
      <c r="I492" s="15"/>
      <c r="J492" s="15"/>
      <c r="K492" s="111"/>
    </row>
    <row r="493" spans="1:22" x14ac:dyDescent="0.25">
      <c r="A493" s="5" t="s">
        <v>13</v>
      </c>
      <c r="B493" s="15">
        <v>0</v>
      </c>
      <c r="C493" s="15">
        <v>0</v>
      </c>
      <c r="D493" s="15">
        <v>0</v>
      </c>
      <c r="E493" s="15">
        <v>0</v>
      </c>
      <c r="F493" s="15">
        <v>0</v>
      </c>
      <c r="G493" s="15">
        <v>0</v>
      </c>
      <c r="H493" s="15">
        <v>0</v>
      </c>
      <c r="I493" s="15">
        <v>0</v>
      </c>
      <c r="J493" s="15">
        <v>0</v>
      </c>
      <c r="K493" s="111"/>
    </row>
    <row r="494" spans="1:22" ht="51" x14ac:dyDescent="0.25">
      <c r="A494" s="5" t="s">
        <v>14</v>
      </c>
      <c r="B494" s="15">
        <v>0</v>
      </c>
      <c r="C494" s="15">
        <v>0</v>
      </c>
      <c r="D494" s="15">
        <v>0</v>
      </c>
      <c r="E494" s="15">
        <v>0</v>
      </c>
      <c r="F494" s="15">
        <v>0</v>
      </c>
      <c r="G494" s="15">
        <v>0</v>
      </c>
      <c r="H494" s="15">
        <v>0</v>
      </c>
      <c r="I494" s="15">
        <v>0</v>
      </c>
      <c r="J494" s="15">
        <v>0</v>
      </c>
      <c r="K494" s="111"/>
    </row>
    <row r="495" spans="1:22" x14ac:dyDescent="0.25">
      <c r="A495" s="6" t="s">
        <v>15</v>
      </c>
      <c r="B495" s="15"/>
      <c r="C495" s="15"/>
      <c r="D495" s="15"/>
      <c r="E495" s="15"/>
      <c r="F495" s="15"/>
      <c r="G495" s="15"/>
      <c r="H495" s="15"/>
      <c r="I495" s="15"/>
      <c r="J495" s="15"/>
      <c r="K495" s="111"/>
    </row>
    <row r="496" spans="1:22" x14ac:dyDescent="0.25">
      <c r="A496" s="5" t="s">
        <v>16</v>
      </c>
      <c r="B496" s="15"/>
      <c r="C496" s="15"/>
      <c r="D496" s="15"/>
      <c r="E496" s="15"/>
      <c r="F496" s="15"/>
      <c r="G496" s="15"/>
      <c r="H496" s="15"/>
      <c r="I496" s="15"/>
      <c r="J496" s="15"/>
      <c r="K496" s="111"/>
    </row>
    <row r="497" spans="1:11" x14ac:dyDescent="0.25">
      <c r="A497" s="5" t="s">
        <v>17</v>
      </c>
      <c r="B497" s="15"/>
      <c r="C497" s="15"/>
      <c r="D497" s="15"/>
      <c r="E497" s="15"/>
      <c r="F497" s="15"/>
      <c r="G497" s="15"/>
      <c r="H497" s="15"/>
      <c r="I497" s="15"/>
      <c r="J497" s="15"/>
      <c r="K497" s="111"/>
    </row>
    <row r="498" spans="1:11" x14ac:dyDescent="0.25">
      <c r="A498" s="5" t="s">
        <v>18</v>
      </c>
      <c r="B498" s="15">
        <v>0</v>
      </c>
      <c r="C498" s="15">
        <v>0</v>
      </c>
      <c r="D498" s="15">
        <v>0</v>
      </c>
      <c r="E498" s="15">
        <v>0</v>
      </c>
      <c r="F498" s="15">
        <v>0</v>
      </c>
      <c r="G498" s="15">
        <v>0</v>
      </c>
      <c r="H498" s="15">
        <v>0</v>
      </c>
      <c r="I498" s="15">
        <v>0</v>
      </c>
      <c r="J498" s="15">
        <v>0</v>
      </c>
      <c r="K498" s="111"/>
    </row>
    <row r="499" spans="1:11" ht="51" x14ac:dyDescent="0.25">
      <c r="A499" s="14" t="s">
        <v>19</v>
      </c>
      <c r="B499" s="15">
        <v>0</v>
      </c>
      <c r="C499" s="15">
        <v>0</v>
      </c>
      <c r="D499" s="15">
        <v>0</v>
      </c>
      <c r="E499" s="15">
        <v>0</v>
      </c>
      <c r="F499" s="15">
        <v>0</v>
      </c>
      <c r="G499" s="15">
        <v>0</v>
      </c>
      <c r="H499" s="15">
        <v>0</v>
      </c>
      <c r="I499" s="15">
        <v>0</v>
      </c>
      <c r="J499" s="15">
        <v>0</v>
      </c>
      <c r="K499" s="111"/>
    </row>
    <row r="500" spans="1:11" ht="18.95" customHeight="1" x14ac:dyDescent="0.25">
      <c r="A500" s="104" t="s">
        <v>71</v>
      </c>
      <c r="B500" s="104"/>
      <c r="C500" s="104"/>
      <c r="D500" s="104"/>
      <c r="E500" s="104"/>
      <c r="F500" s="104"/>
      <c r="G500" s="104"/>
      <c r="H500" s="104"/>
      <c r="I500" s="104"/>
      <c r="J500" s="104"/>
      <c r="K500" s="104"/>
    </row>
    <row r="501" spans="1:11" x14ac:dyDescent="0.25">
      <c r="A501" s="51" t="s">
        <v>22</v>
      </c>
      <c r="B501" s="75">
        <f t="shared" ref="B501:J501" si="108">SUM(B502:B505)</f>
        <v>0</v>
      </c>
      <c r="C501" s="75">
        <f t="shared" si="108"/>
        <v>0</v>
      </c>
      <c r="D501" s="75">
        <f t="shared" si="108"/>
        <v>0</v>
      </c>
      <c r="E501" s="75">
        <f t="shared" si="108"/>
        <v>0</v>
      </c>
      <c r="F501" s="75">
        <f t="shared" si="108"/>
        <v>0</v>
      </c>
      <c r="G501" s="75">
        <f t="shared" si="108"/>
        <v>0</v>
      </c>
      <c r="H501" s="75">
        <f t="shared" si="108"/>
        <v>0</v>
      </c>
      <c r="I501" s="75">
        <f t="shared" si="108"/>
        <v>0</v>
      </c>
      <c r="J501" s="75">
        <f t="shared" si="108"/>
        <v>0</v>
      </c>
      <c r="K501" s="53"/>
    </row>
    <row r="502" spans="1:11" ht="15.75" customHeight="1" x14ac:dyDescent="0.25">
      <c r="A502" s="54" t="s">
        <v>8</v>
      </c>
      <c r="B502" s="76">
        <v>0</v>
      </c>
      <c r="C502" s="76">
        <v>0</v>
      </c>
      <c r="D502" s="76">
        <v>0</v>
      </c>
      <c r="E502" s="76">
        <v>0</v>
      </c>
      <c r="F502" s="76">
        <v>0</v>
      </c>
      <c r="G502" s="76">
        <v>0</v>
      </c>
      <c r="H502" s="76">
        <v>0</v>
      </c>
      <c r="I502" s="76">
        <v>0</v>
      </c>
      <c r="J502" s="76">
        <v>0</v>
      </c>
      <c r="K502" s="53"/>
    </row>
    <row r="503" spans="1:11" x14ac:dyDescent="0.25">
      <c r="A503" s="54" t="s">
        <v>9</v>
      </c>
      <c r="B503" s="76">
        <v>0</v>
      </c>
      <c r="C503" s="76">
        <v>0</v>
      </c>
      <c r="D503" s="76">
        <v>0</v>
      </c>
      <c r="E503" s="76">
        <v>0</v>
      </c>
      <c r="F503" s="76">
        <v>0</v>
      </c>
      <c r="G503" s="76">
        <v>0</v>
      </c>
      <c r="H503" s="76">
        <v>0</v>
      </c>
      <c r="I503" s="76">
        <v>0</v>
      </c>
      <c r="J503" s="76">
        <v>0</v>
      </c>
      <c r="K503" s="53"/>
    </row>
    <row r="504" spans="1:11" ht="25.5" x14ac:dyDescent="0.25">
      <c r="A504" s="54" t="s">
        <v>10</v>
      </c>
      <c r="B504" s="76">
        <v>0</v>
      </c>
      <c r="C504" s="76">
        <v>0</v>
      </c>
      <c r="D504" s="76">
        <v>0</v>
      </c>
      <c r="E504" s="76">
        <v>0</v>
      </c>
      <c r="F504" s="76">
        <v>0</v>
      </c>
      <c r="G504" s="76">
        <v>0</v>
      </c>
      <c r="H504" s="76">
        <v>0</v>
      </c>
      <c r="I504" s="76">
        <v>0</v>
      </c>
      <c r="J504" s="76">
        <v>0</v>
      </c>
      <c r="K504" s="53"/>
    </row>
    <row r="505" spans="1:11" ht="25.5" x14ac:dyDescent="0.25">
      <c r="A505" s="51" t="s">
        <v>11</v>
      </c>
      <c r="B505" s="75">
        <f>SUM(B507:B508)</f>
        <v>0</v>
      </c>
      <c r="C505" s="75">
        <f t="shared" ref="C505:J505" si="109">SUM(C507:C508)</f>
        <v>0</v>
      </c>
      <c r="D505" s="75">
        <f t="shared" si="109"/>
        <v>0</v>
      </c>
      <c r="E505" s="75">
        <f t="shared" si="109"/>
        <v>0</v>
      </c>
      <c r="F505" s="75">
        <f t="shared" si="109"/>
        <v>0</v>
      </c>
      <c r="G505" s="75">
        <f t="shared" si="109"/>
        <v>0</v>
      </c>
      <c r="H505" s="75">
        <f t="shared" si="109"/>
        <v>0</v>
      </c>
      <c r="I505" s="75">
        <f t="shared" si="109"/>
        <v>0</v>
      </c>
      <c r="J505" s="75">
        <f t="shared" si="109"/>
        <v>0</v>
      </c>
      <c r="K505" s="53"/>
    </row>
    <row r="506" spans="1:11" x14ac:dyDescent="0.25">
      <c r="A506" s="54" t="s">
        <v>12</v>
      </c>
      <c r="B506" s="75"/>
      <c r="C506" s="75"/>
      <c r="D506" s="75"/>
      <c r="E506" s="75"/>
      <c r="F506" s="75"/>
      <c r="G506" s="75"/>
      <c r="H506" s="75"/>
      <c r="I506" s="75"/>
      <c r="J506" s="75"/>
      <c r="K506" s="53"/>
    </row>
    <row r="507" spans="1:11" x14ac:dyDescent="0.25">
      <c r="A507" s="54" t="s">
        <v>13</v>
      </c>
      <c r="B507" s="76">
        <v>0</v>
      </c>
      <c r="C507" s="76">
        <v>0</v>
      </c>
      <c r="D507" s="76">
        <v>0</v>
      </c>
      <c r="E507" s="76">
        <v>0</v>
      </c>
      <c r="F507" s="76">
        <v>0</v>
      </c>
      <c r="G507" s="76">
        <v>0</v>
      </c>
      <c r="H507" s="76">
        <v>0</v>
      </c>
      <c r="I507" s="76">
        <v>0</v>
      </c>
      <c r="J507" s="76">
        <v>0</v>
      </c>
      <c r="K507" s="53"/>
    </row>
    <row r="508" spans="1:11" ht="51" x14ac:dyDescent="0.25">
      <c r="A508" s="54" t="s">
        <v>14</v>
      </c>
      <c r="B508" s="76">
        <v>0</v>
      </c>
      <c r="C508" s="76">
        <v>0</v>
      </c>
      <c r="D508" s="76">
        <v>0</v>
      </c>
      <c r="E508" s="76">
        <v>0</v>
      </c>
      <c r="F508" s="76">
        <v>0</v>
      </c>
      <c r="G508" s="76">
        <v>0</v>
      </c>
      <c r="H508" s="76">
        <v>0</v>
      </c>
      <c r="I508" s="76">
        <v>0</v>
      </c>
      <c r="J508" s="76">
        <v>0</v>
      </c>
      <c r="K508" s="53"/>
    </row>
    <row r="509" spans="1:11" x14ac:dyDescent="0.25">
      <c r="A509" s="51" t="s">
        <v>15</v>
      </c>
      <c r="B509" s="76"/>
      <c r="C509" s="76"/>
      <c r="D509" s="76"/>
      <c r="E509" s="76"/>
      <c r="F509" s="76"/>
      <c r="G509" s="76"/>
      <c r="H509" s="76"/>
      <c r="I509" s="76"/>
      <c r="J509" s="76"/>
      <c r="K509" s="53"/>
    </row>
    <row r="510" spans="1:11" x14ac:dyDescent="0.25">
      <c r="A510" s="54" t="s">
        <v>16</v>
      </c>
      <c r="B510" s="76"/>
      <c r="C510" s="76"/>
      <c r="D510" s="76"/>
      <c r="E510" s="76"/>
      <c r="F510" s="76"/>
      <c r="G510" s="76"/>
      <c r="H510" s="76"/>
      <c r="I510" s="76"/>
      <c r="J510" s="76"/>
      <c r="K510" s="53"/>
    </row>
    <row r="511" spans="1:11" x14ac:dyDescent="0.25">
      <c r="A511" s="54" t="s">
        <v>17</v>
      </c>
      <c r="B511" s="76"/>
      <c r="C511" s="76"/>
      <c r="D511" s="76"/>
      <c r="E511" s="76"/>
      <c r="F511" s="76"/>
      <c r="G511" s="76"/>
      <c r="H511" s="76"/>
      <c r="I511" s="76"/>
      <c r="J511" s="76"/>
      <c r="K511" s="53"/>
    </row>
    <row r="512" spans="1:11" x14ac:dyDescent="0.25">
      <c r="A512" s="54" t="s">
        <v>18</v>
      </c>
      <c r="B512" s="76">
        <v>0</v>
      </c>
      <c r="C512" s="76">
        <v>0</v>
      </c>
      <c r="D512" s="76">
        <v>0</v>
      </c>
      <c r="E512" s="76">
        <v>0</v>
      </c>
      <c r="F512" s="76">
        <v>0</v>
      </c>
      <c r="G512" s="76">
        <v>0</v>
      </c>
      <c r="H512" s="76">
        <v>0</v>
      </c>
      <c r="I512" s="76">
        <v>0</v>
      </c>
      <c r="J512" s="76">
        <v>0</v>
      </c>
      <c r="K512" s="53"/>
    </row>
    <row r="513" spans="1:11" ht="51" x14ac:dyDescent="0.25">
      <c r="A513" s="54" t="s">
        <v>19</v>
      </c>
      <c r="B513" s="76">
        <v>0</v>
      </c>
      <c r="C513" s="76">
        <v>0</v>
      </c>
      <c r="D513" s="76">
        <v>0</v>
      </c>
      <c r="E513" s="76">
        <v>0</v>
      </c>
      <c r="F513" s="76">
        <v>0</v>
      </c>
      <c r="G513" s="76">
        <v>0</v>
      </c>
      <c r="H513" s="76">
        <v>0</v>
      </c>
      <c r="I513" s="76">
        <v>0</v>
      </c>
      <c r="J513" s="76">
        <v>0</v>
      </c>
      <c r="K513" s="53"/>
    </row>
    <row r="514" spans="1:11" ht="15" customHeight="1" x14ac:dyDescent="0.25">
      <c r="A514" s="103" t="s">
        <v>72</v>
      </c>
      <c r="B514" s="103"/>
      <c r="C514" s="103"/>
      <c r="D514" s="103"/>
      <c r="E514" s="103"/>
      <c r="F514" s="103"/>
      <c r="G514" s="103"/>
      <c r="H514" s="103"/>
      <c r="I514" s="103"/>
      <c r="J514" s="103"/>
      <c r="K514" s="103"/>
    </row>
    <row r="515" spans="1:11" ht="25.5" x14ac:dyDescent="0.25">
      <c r="A515" s="6" t="s">
        <v>22</v>
      </c>
      <c r="B515" s="21">
        <f t="shared" ref="B515:J515" si="110">SUM(B516:B519)</f>
        <v>0</v>
      </c>
      <c r="C515" s="21">
        <f t="shared" si="110"/>
        <v>0</v>
      </c>
      <c r="D515" s="21">
        <f t="shared" si="110"/>
        <v>0</v>
      </c>
      <c r="E515" s="21">
        <f t="shared" si="110"/>
        <v>0</v>
      </c>
      <c r="F515" s="21">
        <f t="shared" si="110"/>
        <v>0</v>
      </c>
      <c r="G515" s="21">
        <f t="shared" si="110"/>
        <v>0</v>
      </c>
      <c r="H515" s="21">
        <f t="shared" si="110"/>
        <v>0</v>
      </c>
      <c r="I515" s="21">
        <f t="shared" si="110"/>
        <v>0</v>
      </c>
      <c r="J515" s="21">
        <f t="shared" si="110"/>
        <v>0</v>
      </c>
      <c r="K515" s="13" t="s">
        <v>145</v>
      </c>
    </row>
    <row r="516" spans="1:11" x14ac:dyDescent="0.25">
      <c r="A516" s="5" t="s">
        <v>8</v>
      </c>
      <c r="B516" s="15">
        <v>0</v>
      </c>
      <c r="C516" s="15">
        <v>0</v>
      </c>
      <c r="D516" s="15">
        <v>0</v>
      </c>
      <c r="E516" s="15">
        <v>0</v>
      </c>
      <c r="F516" s="15">
        <v>0</v>
      </c>
      <c r="G516" s="15">
        <v>0</v>
      </c>
      <c r="H516" s="15">
        <v>0</v>
      </c>
      <c r="I516" s="15">
        <v>0</v>
      </c>
      <c r="J516" s="15">
        <v>0</v>
      </c>
      <c r="K516" s="13"/>
    </row>
    <row r="517" spans="1:11" x14ac:dyDescent="0.25">
      <c r="A517" s="5" t="s">
        <v>9</v>
      </c>
      <c r="B517" s="15">
        <v>0</v>
      </c>
      <c r="C517" s="15">
        <v>0</v>
      </c>
      <c r="D517" s="15">
        <v>0</v>
      </c>
      <c r="E517" s="15">
        <v>0</v>
      </c>
      <c r="F517" s="15">
        <v>0</v>
      </c>
      <c r="G517" s="15">
        <v>0</v>
      </c>
      <c r="H517" s="15">
        <v>0</v>
      </c>
      <c r="I517" s="15">
        <v>0</v>
      </c>
      <c r="J517" s="15">
        <v>0</v>
      </c>
      <c r="K517" s="13"/>
    </row>
    <row r="518" spans="1:11" ht="25.5" x14ac:dyDescent="0.25">
      <c r="A518" s="5" t="s">
        <v>10</v>
      </c>
      <c r="B518" s="15">
        <v>0</v>
      </c>
      <c r="C518" s="15">
        <v>0</v>
      </c>
      <c r="D518" s="15">
        <v>0</v>
      </c>
      <c r="E518" s="15">
        <v>0</v>
      </c>
      <c r="F518" s="15">
        <v>0</v>
      </c>
      <c r="G518" s="15">
        <v>0</v>
      </c>
      <c r="H518" s="15">
        <v>0</v>
      </c>
      <c r="I518" s="15">
        <v>0</v>
      </c>
      <c r="J518" s="15">
        <v>0</v>
      </c>
      <c r="K518" s="13"/>
    </row>
    <row r="519" spans="1:11" ht="25.5" x14ac:dyDescent="0.25">
      <c r="A519" s="6" t="s">
        <v>11</v>
      </c>
      <c r="B519" s="21">
        <f>SUM(B521:B522)</f>
        <v>0</v>
      </c>
      <c r="C519" s="21">
        <f t="shared" ref="C519:J519" si="111">SUM(C521:C522)</f>
        <v>0</v>
      </c>
      <c r="D519" s="21">
        <f t="shared" si="111"/>
        <v>0</v>
      </c>
      <c r="E519" s="21">
        <f t="shared" si="111"/>
        <v>0</v>
      </c>
      <c r="F519" s="21">
        <f t="shared" si="111"/>
        <v>0</v>
      </c>
      <c r="G519" s="21">
        <f t="shared" si="111"/>
        <v>0</v>
      </c>
      <c r="H519" s="21">
        <f t="shared" si="111"/>
        <v>0</v>
      </c>
      <c r="I519" s="21">
        <f t="shared" si="111"/>
        <v>0</v>
      </c>
      <c r="J519" s="21">
        <f t="shared" si="111"/>
        <v>0</v>
      </c>
      <c r="K519" s="13"/>
    </row>
    <row r="520" spans="1:11" x14ac:dyDescent="0.25">
      <c r="A520" s="5" t="s">
        <v>12</v>
      </c>
      <c r="B520" s="21"/>
      <c r="C520" s="21"/>
      <c r="D520" s="21"/>
      <c r="E520" s="21"/>
      <c r="F520" s="21"/>
      <c r="G520" s="21"/>
      <c r="H520" s="21"/>
      <c r="I520" s="21"/>
      <c r="J520" s="21"/>
      <c r="K520" s="13"/>
    </row>
    <row r="521" spans="1:11" x14ac:dyDescent="0.25">
      <c r="A521" s="5" t="s">
        <v>13</v>
      </c>
      <c r="B521" s="15">
        <v>0</v>
      </c>
      <c r="C521" s="15">
        <v>0</v>
      </c>
      <c r="D521" s="15">
        <v>0</v>
      </c>
      <c r="E521" s="15">
        <v>0</v>
      </c>
      <c r="F521" s="15">
        <v>0</v>
      </c>
      <c r="G521" s="15">
        <v>0</v>
      </c>
      <c r="H521" s="15">
        <v>0</v>
      </c>
      <c r="I521" s="15">
        <v>0</v>
      </c>
      <c r="J521" s="15">
        <v>0</v>
      </c>
      <c r="K521" s="13"/>
    </row>
    <row r="522" spans="1:11" ht="76.5" x14ac:dyDescent="0.25">
      <c r="A522" s="5" t="s">
        <v>14</v>
      </c>
      <c r="B522" s="15">
        <v>0</v>
      </c>
      <c r="C522" s="15">
        <v>0</v>
      </c>
      <c r="D522" s="15">
        <v>0</v>
      </c>
      <c r="E522" s="15">
        <v>0</v>
      </c>
      <c r="F522" s="15">
        <v>0</v>
      </c>
      <c r="G522" s="15">
        <v>0</v>
      </c>
      <c r="H522" s="15">
        <v>0</v>
      </c>
      <c r="I522" s="15">
        <v>0</v>
      </c>
      <c r="J522" s="15">
        <v>0</v>
      </c>
      <c r="K522" s="13" t="s">
        <v>165</v>
      </c>
    </row>
    <row r="523" spans="1:11" x14ac:dyDescent="0.25">
      <c r="A523" s="6" t="s">
        <v>15</v>
      </c>
      <c r="B523" s="15"/>
      <c r="C523" s="15"/>
      <c r="D523" s="15"/>
      <c r="E523" s="15"/>
      <c r="F523" s="15"/>
      <c r="G523" s="15"/>
      <c r="H523" s="15"/>
      <c r="I523" s="15"/>
      <c r="J523" s="15"/>
      <c r="K523" s="13"/>
    </row>
    <row r="524" spans="1:11" x14ac:dyDescent="0.25">
      <c r="A524" s="5" t="s">
        <v>16</v>
      </c>
      <c r="B524" s="15"/>
      <c r="C524" s="15"/>
      <c r="D524" s="15"/>
      <c r="E524" s="15"/>
      <c r="F524" s="15"/>
      <c r="G524" s="15"/>
      <c r="H524" s="15"/>
      <c r="I524" s="15"/>
      <c r="J524" s="15"/>
      <c r="K524" s="13"/>
    </row>
    <row r="525" spans="1:11" x14ac:dyDescent="0.25">
      <c r="A525" s="5" t="s">
        <v>17</v>
      </c>
      <c r="B525" s="15"/>
      <c r="C525" s="15"/>
      <c r="D525" s="15"/>
      <c r="E525" s="15"/>
      <c r="F525" s="15"/>
      <c r="G525" s="15"/>
      <c r="H525" s="15"/>
      <c r="I525" s="15"/>
      <c r="J525" s="15"/>
      <c r="K525" s="13"/>
    </row>
    <row r="526" spans="1:11" x14ac:dyDescent="0.25">
      <c r="A526" s="5" t="s">
        <v>18</v>
      </c>
      <c r="B526" s="15">
        <v>0</v>
      </c>
      <c r="C526" s="15">
        <v>0</v>
      </c>
      <c r="D526" s="15">
        <v>0</v>
      </c>
      <c r="E526" s="15">
        <v>0</v>
      </c>
      <c r="F526" s="15">
        <v>0</v>
      </c>
      <c r="G526" s="15">
        <v>0</v>
      </c>
      <c r="H526" s="15">
        <v>0</v>
      </c>
      <c r="I526" s="15">
        <v>0</v>
      </c>
      <c r="J526" s="15">
        <v>0</v>
      </c>
      <c r="K526" s="13"/>
    </row>
    <row r="527" spans="1:11" ht="51" x14ac:dyDescent="0.25">
      <c r="A527" s="14" t="s">
        <v>19</v>
      </c>
      <c r="B527" s="15">
        <v>0</v>
      </c>
      <c r="C527" s="15">
        <v>0</v>
      </c>
      <c r="D527" s="15">
        <v>0</v>
      </c>
      <c r="E527" s="15">
        <v>0</v>
      </c>
      <c r="F527" s="15">
        <v>0</v>
      </c>
      <c r="G527" s="15">
        <v>0</v>
      </c>
      <c r="H527" s="15">
        <v>0</v>
      </c>
      <c r="I527" s="15">
        <v>0</v>
      </c>
      <c r="J527" s="15">
        <v>0</v>
      </c>
      <c r="K527" s="13"/>
    </row>
    <row r="528" spans="1:11" ht="18.95" customHeight="1" x14ac:dyDescent="0.25">
      <c r="A528" s="104" t="s">
        <v>73</v>
      </c>
      <c r="B528" s="104"/>
      <c r="C528" s="104"/>
      <c r="D528" s="104"/>
      <c r="E528" s="104"/>
      <c r="F528" s="104"/>
      <c r="G528" s="104"/>
      <c r="H528" s="104"/>
      <c r="I528" s="104"/>
      <c r="J528" s="104"/>
      <c r="K528" s="104"/>
    </row>
    <row r="529" spans="1:11" x14ac:dyDescent="0.25">
      <c r="A529" s="51" t="s">
        <v>22</v>
      </c>
      <c r="B529" s="52">
        <f>B530+B531+B532+B533</f>
        <v>25793608</v>
      </c>
      <c r="C529" s="52">
        <f t="shared" ref="C529:J529" si="112">C530+C531+C532+C533</f>
        <v>48378040</v>
      </c>
      <c r="D529" s="52">
        <f t="shared" si="112"/>
        <v>49030465</v>
      </c>
      <c r="E529" s="52">
        <f t="shared" si="112"/>
        <v>2600000</v>
      </c>
      <c r="F529" s="52">
        <f t="shared" si="112"/>
        <v>3381250</v>
      </c>
      <c r="G529" s="52">
        <f t="shared" si="112"/>
        <v>17328483</v>
      </c>
      <c r="H529" s="52">
        <f t="shared" si="112"/>
        <v>101516023</v>
      </c>
      <c r="I529" s="52">
        <f t="shared" si="112"/>
        <v>177996023</v>
      </c>
      <c r="J529" s="52">
        <f t="shared" si="112"/>
        <v>160543725</v>
      </c>
      <c r="K529" s="53"/>
    </row>
    <row r="530" spans="1:11" ht="15.75" customHeight="1" x14ac:dyDescent="0.25">
      <c r="A530" s="54" t="s">
        <v>8</v>
      </c>
      <c r="B530" s="30">
        <f>B544+B558+B572+B586</f>
        <v>0</v>
      </c>
      <c r="C530" s="30">
        <f t="shared" ref="C530:J532" si="113">C544+C558+C572+C586</f>
        <v>0</v>
      </c>
      <c r="D530" s="30">
        <f t="shared" si="113"/>
        <v>0</v>
      </c>
      <c r="E530" s="30">
        <f t="shared" si="113"/>
        <v>0</v>
      </c>
      <c r="F530" s="30">
        <f t="shared" si="113"/>
        <v>0</v>
      </c>
      <c r="G530" s="30">
        <f t="shared" si="113"/>
        <v>0</v>
      </c>
      <c r="H530" s="30">
        <f t="shared" si="113"/>
        <v>0</v>
      </c>
      <c r="I530" s="30">
        <f t="shared" si="113"/>
        <v>0</v>
      </c>
      <c r="J530" s="30">
        <f t="shared" si="113"/>
        <v>0</v>
      </c>
      <c r="K530" s="53"/>
    </row>
    <row r="531" spans="1:11" x14ac:dyDescent="0.25">
      <c r="A531" s="54" t="s">
        <v>9</v>
      </c>
      <c r="B531" s="30">
        <f>B545+B559+B573+B587</f>
        <v>0</v>
      </c>
      <c r="C531" s="30">
        <f t="shared" si="113"/>
        <v>0</v>
      </c>
      <c r="D531" s="30">
        <f t="shared" si="113"/>
        <v>0</v>
      </c>
      <c r="E531" s="30">
        <f t="shared" si="113"/>
        <v>0</v>
      </c>
      <c r="F531" s="30">
        <f t="shared" si="113"/>
        <v>0</v>
      </c>
      <c r="G531" s="30">
        <f t="shared" si="113"/>
        <v>0</v>
      </c>
      <c r="H531" s="30">
        <f t="shared" si="113"/>
        <v>0</v>
      </c>
      <c r="I531" s="30">
        <f t="shared" si="113"/>
        <v>0</v>
      </c>
      <c r="J531" s="30">
        <f t="shared" si="113"/>
        <v>0</v>
      </c>
      <c r="K531" s="53"/>
    </row>
    <row r="532" spans="1:11" ht="25.5" x14ac:dyDescent="0.25">
      <c r="A532" s="54" t="s">
        <v>10</v>
      </c>
      <c r="B532" s="30">
        <f>B546+B560+B574+B588</f>
        <v>0</v>
      </c>
      <c r="C532" s="30">
        <f t="shared" si="113"/>
        <v>0</v>
      </c>
      <c r="D532" s="30">
        <f t="shared" si="113"/>
        <v>0</v>
      </c>
      <c r="E532" s="30">
        <f t="shared" si="113"/>
        <v>0</v>
      </c>
      <c r="F532" s="30">
        <f t="shared" si="113"/>
        <v>0</v>
      </c>
      <c r="G532" s="30">
        <f t="shared" si="113"/>
        <v>0</v>
      </c>
      <c r="H532" s="30">
        <f t="shared" si="113"/>
        <v>0</v>
      </c>
      <c r="I532" s="30">
        <f t="shared" si="113"/>
        <v>0</v>
      </c>
      <c r="J532" s="30">
        <f t="shared" si="113"/>
        <v>0</v>
      </c>
      <c r="K532" s="53"/>
    </row>
    <row r="533" spans="1:11" ht="25.5" x14ac:dyDescent="0.25">
      <c r="A533" s="51" t="s">
        <v>11</v>
      </c>
      <c r="B533" s="52">
        <f>B535+B536</f>
        <v>25793608</v>
      </c>
      <c r="C533" s="52">
        <f t="shared" ref="C533:J533" si="114">C535+C536</f>
        <v>48378040</v>
      </c>
      <c r="D533" s="52">
        <f t="shared" si="114"/>
        <v>49030465</v>
      </c>
      <c r="E533" s="52">
        <f t="shared" si="114"/>
        <v>2600000</v>
      </c>
      <c r="F533" s="52">
        <f t="shared" si="114"/>
        <v>3381250</v>
      </c>
      <c r="G533" s="52">
        <f t="shared" si="114"/>
        <v>17328483</v>
      </c>
      <c r="H533" s="52">
        <f t="shared" si="114"/>
        <v>101516023</v>
      </c>
      <c r="I533" s="52">
        <f t="shared" si="114"/>
        <v>177996023</v>
      </c>
      <c r="J533" s="52">
        <f t="shared" si="114"/>
        <v>160543725</v>
      </c>
      <c r="K533" s="53"/>
    </row>
    <row r="534" spans="1:11" x14ac:dyDescent="0.25">
      <c r="A534" s="54" t="s">
        <v>12</v>
      </c>
      <c r="B534" s="52"/>
      <c r="C534" s="52"/>
      <c r="D534" s="52"/>
      <c r="E534" s="52"/>
      <c r="F534" s="52"/>
      <c r="G534" s="52"/>
      <c r="H534" s="52"/>
      <c r="I534" s="52"/>
      <c r="J534" s="52"/>
      <c r="K534" s="53"/>
    </row>
    <row r="535" spans="1:11" x14ac:dyDescent="0.25">
      <c r="A535" s="54" t="s">
        <v>13</v>
      </c>
      <c r="B535" s="30">
        <f>B549+B563+B577+B591</f>
        <v>25793608</v>
      </c>
      <c r="C535" s="30">
        <f t="shared" ref="C535:J536" si="115">C549+C563+C577+C591</f>
        <v>48378040</v>
      </c>
      <c r="D535" s="30">
        <f t="shared" si="115"/>
        <v>49030465</v>
      </c>
      <c r="E535" s="30">
        <f t="shared" si="115"/>
        <v>0</v>
      </c>
      <c r="F535" s="30">
        <f t="shared" si="115"/>
        <v>0</v>
      </c>
      <c r="G535" s="30">
        <f t="shared" si="115"/>
        <v>13947233</v>
      </c>
      <c r="H535" s="30">
        <f t="shared" si="115"/>
        <v>13947233</v>
      </c>
      <c r="I535" s="30">
        <f t="shared" si="115"/>
        <v>13947233</v>
      </c>
      <c r="J535" s="30">
        <f t="shared" si="115"/>
        <v>13947233</v>
      </c>
      <c r="K535" s="53"/>
    </row>
    <row r="536" spans="1:11" ht="51" x14ac:dyDescent="0.25">
      <c r="A536" s="54" t="s">
        <v>14</v>
      </c>
      <c r="B536" s="30">
        <f>B550+B564+B578+B592</f>
        <v>0</v>
      </c>
      <c r="C536" s="30">
        <f t="shared" si="115"/>
        <v>0</v>
      </c>
      <c r="D536" s="30">
        <f t="shared" si="115"/>
        <v>0</v>
      </c>
      <c r="E536" s="30">
        <f>E550+E564+E578+E592</f>
        <v>2600000</v>
      </c>
      <c r="F536" s="30">
        <f t="shared" si="115"/>
        <v>3381250</v>
      </c>
      <c r="G536" s="30">
        <f t="shared" si="115"/>
        <v>3381250</v>
      </c>
      <c r="H536" s="30">
        <f t="shared" si="115"/>
        <v>87568790</v>
      </c>
      <c r="I536" s="30">
        <f t="shared" si="115"/>
        <v>164048790</v>
      </c>
      <c r="J536" s="30">
        <f t="shared" si="115"/>
        <v>146596492</v>
      </c>
      <c r="K536" s="53"/>
    </row>
    <row r="537" spans="1:11" x14ac:dyDescent="0.25">
      <c r="A537" s="51" t="s">
        <v>15</v>
      </c>
      <c r="B537" s="52"/>
      <c r="C537" s="52"/>
      <c r="D537" s="52"/>
      <c r="E537" s="52"/>
      <c r="F537" s="52"/>
      <c r="G537" s="52"/>
      <c r="H537" s="52"/>
      <c r="I537" s="52"/>
      <c r="J537" s="52"/>
      <c r="K537" s="53"/>
    </row>
    <row r="538" spans="1:11" x14ac:dyDescent="0.25">
      <c r="A538" s="54" t="s">
        <v>16</v>
      </c>
      <c r="B538" s="52"/>
      <c r="C538" s="52"/>
      <c r="D538" s="52"/>
      <c r="E538" s="52"/>
      <c r="F538" s="52"/>
      <c r="G538" s="52"/>
      <c r="H538" s="52"/>
      <c r="I538" s="52"/>
      <c r="J538" s="52"/>
      <c r="K538" s="53"/>
    </row>
    <row r="539" spans="1:11" x14ac:dyDescent="0.25">
      <c r="A539" s="54" t="s">
        <v>17</v>
      </c>
      <c r="B539" s="52"/>
      <c r="C539" s="52"/>
      <c r="D539" s="52"/>
      <c r="E539" s="52"/>
      <c r="F539" s="52"/>
      <c r="G539" s="52"/>
      <c r="H539" s="52"/>
      <c r="I539" s="52"/>
      <c r="J539" s="52"/>
      <c r="K539" s="53"/>
    </row>
    <row r="540" spans="1:11" x14ac:dyDescent="0.25">
      <c r="A540" s="54" t="s">
        <v>18</v>
      </c>
      <c r="B540" s="30">
        <f>B554+B568+B582+B596</f>
        <v>25793608</v>
      </c>
      <c r="C540" s="30">
        <f t="shared" ref="C540:J541" si="116">C554+C568+C582+C596</f>
        <v>48378040</v>
      </c>
      <c r="D540" s="30">
        <f t="shared" si="116"/>
        <v>49030465</v>
      </c>
      <c r="E540" s="30">
        <f t="shared" si="116"/>
        <v>0</v>
      </c>
      <c r="F540" s="30">
        <f t="shared" si="116"/>
        <v>0</v>
      </c>
      <c r="G540" s="30">
        <f t="shared" si="116"/>
        <v>13947233</v>
      </c>
      <c r="H540" s="30">
        <f t="shared" si="116"/>
        <v>13947233</v>
      </c>
      <c r="I540" s="30">
        <f t="shared" si="116"/>
        <v>13947233</v>
      </c>
      <c r="J540" s="30">
        <f t="shared" si="116"/>
        <v>13947233</v>
      </c>
      <c r="K540" s="53"/>
    </row>
    <row r="541" spans="1:11" ht="51" x14ac:dyDescent="0.25">
      <c r="A541" s="54" t="s">
        <v>19</v>
      </c>
      <c r="B541" s="30">
        <f>B555+B569+B583+B597</f>
        <v>0</v>
      </c>
      <c r="C541" s="30">
        <f t="shared" si="116"/>
        <v>0</v>
      </c>
      <c r="D541" s="30">
        <f t="shared" si="116"/>
        <v>0</v>
      </c>
      <c r="E541" s="30">
        <f t="shared" si="116"/>
        <v>2600000</v>
      </c>
      <c r="F541" s="30">
        <f t="shared" si="116"/>
        <v>3381250</v>
      </c>
      <c r="G541" s="30">
        <f t="shared" si="116"/>
        <v>3381250</v>
      </c>
      <c r="H541" s="30">
        <f t="shared" si="116"/>
        <v>87568790</v>
      </c>
      <c r="I541" s="30">
        <f t="shared" si="116"/>
        <v>164048790</v>
      </c>
      <c r="J541" s="30">
        <f t="shared" si="116"/>
        <v>146596492</v>
      </c>
      <c r="K541" s="53"/>
    </row>
    <row r="542" spans="1:11" x14ac:dyDescent="0.25">
      <c r="A542" s="103" t="s">
        <v>74</v>
      </c>
      <c r="B542" s="103"/>
      <c r="C542" s="103"/>
      <c r="D542" s="103"/>
      <c r="E542" s="103"/>
      <c r="F542" s="103"/>
      <c r="G542" s="103"/>
      <c r="H542" s="103"/>
      <c r="I542" s="103"/>
      <c r="J542" s="103"/>
      <c r="K542" s="103"/>
    </row>
    <row r="543" spans="1:11" x14ac:dyDescent="0.25">
      <c r="A543" s="6" t="s">
        <v>22</v>
      </c>
      <c r="B543" s="8">
        <f>SUM(B544:B547)</f>
        <v>17500000</v>
      </c>
      <c r="C543" s="8">
        <f t="shared" ref="C543:J543" si="117">SUM(C544:C547)</f>
        <v>35800000</v>
      </c>
      <c r="D543" s="8">
        <f t="shared" si="117"/>
        <v>37000000</v>
      </c>
      <c r="E543" s="8">
        <f t="shared" si="117"/>
        <v>0</v>
      </c>
      <c r="F543" s="8">
        <f t="shared" si="117"/>
        <v>0</v>
      </c>
      <c r="G543" s="8">
        <f t="shared" si="117"/>
        <v>0</v>
      </c>
      <c r="H543" s="8">
        <f t="shared" si="117"/>
        <v>84187540</v>
      </c>
      <c r="I543" s="8">
        <f t="shared" si="117"/>
        <v>160667540</v>
      </c>
      <c r="J543" s="8">
        <f t="shared" si="117"/>
        <v>145871492</v>
      </c>
      <c r="K543" s="9"/>
    </row>
    <row r="544" spans="1:11" x14ac:dyDescent="0.25">
      <c r="A544" s="5" t="s">
        <v>8</v>
      </c>
      <c r="B544" s="3">
        <v>0</v>
      </c>
      <c r="C544" s="3">
        <v>0</v>
      </c>
      <c r="D544" s="3">
        <v>0</v>
      </c>
      <c r="E544" s="3">
        <v>0</v>
      </c>
      <c r="F544" s="3">
        <v>0</v>
      </c>
      <c r="G544" s="3">
        <v>0</v>
      </c>
      <c r="H544" s="3">
        <v>0</v>
      </c>
      <c r="I544" s="3">
        <v>0</v>
      </c>
      <c r="J544" s="3">
        <v>0</v>
      </c>
      <c r="K544" s="9"/>
    </row>
    <row r="545" spans="1:11" x14ac:dyDescent="0.25">
      <c r="A545" s="5" t="s">
        <v>9</v>
      </c>
      <c r="B545" s="3">
        <v>0</v>
      </c>
      <c r="C545" s="3">
        <v>0</v>
      </c>
      <c r="D545" s="3">
        <v>0</v>
      </c>
      <c r="E545" s="3">
        <v>0</v>
      </c>
      <c r="F545" s="3">
        <v>0</v>
      </c>
      <c r="G545" s="3">
        <v>0</v>
      </c>
      <c r="H545" s="3">
        <v>0</v>
      </c>
      <c r="I545" s="3">
        <v>0</v>
      </c>
      <c r="J545" s="3">
        <v>0</v>
      </c>
      <c r="K545" s="9"/>
    </row>
    <row r="546" spans="1:11" ht="25.5" x14ac:dyDescent="0.25">
      <c r="A546" s="5" t="s">
        <v>10</v>
      </c>
      <c r="B546" s="3">
        <v>0</v>
      </c>
      <c r="C546" s="3">
        <v>0</v>
      </c>
      <c r="D546" s="3">
        <v>0</v>
      </c>
      <c r="E546" s="3">
        <v>0</v>
      </c>
      <c r="F546" s="3">
        <v>0</v>
      </c>
      <c r="G546" s="3">
        <v>0</v>
      </c>
      <c r="H546" s="3">
        <v>0</v>
      </c>
      <c r="I546" s="3">
        <v>0</v>
      </c>
      <c r="J546" s="3">
        <v>0</v>
      </c>
      <c r="K546" s="9"/>
    </row>
    <row r="547" spans="1:11" ht="25.5" x14ac:dyDescent="0.25">
      <c r="A547" s="6" t="s">
        <v>11</v>
      </c>
      <c r="B547" s="8">
        <f>SUM(B549:B550)</f>
        <v>17500000</v>
      </c>
      <c r="C547" s="8">
        <f t="shared" ref="C547:J547" si="118">SUM(C549:C550)</f>
        <v>35800000</v>
      </c>
      <c r="D547" s="8">
        <f t="shared" si="118"/>
        <v>37000000</v>
      </c>
      <c r="E547" s="8">
        <f t="shared" si="118"/>
        <v>0</v>
      </c>
      <c r="F547" s="8">
        <f t="shared" si="118"/>
        <v>0</v>
      </c>
      <c r="G547" s="8">
        <f t="shared" si="118"/>
        <v>0</v>
      </c>
      <c r="H547" s="8">
        <f t="shared" si="118"/>
        <v>84187540</v>
      </c>
      <c r="I547" s="8">
        <f t="shared" si="118"/>
        <v>160667540</v>
      </c>
      <c r="J547" s="8">
        <f t="shared" si="118"/>
        <v>145871492</v>
      </c>
      <c r="K547" s="9"/>
    </row>
    <row r="548" spans="1:11" x14ac:dyDescent="0.25">
      <c r="A548" s="5" t="s">
        <v>12</v>
      </c>
      <c r="B548" s="3"/>
      <c r="C548" s="3"/>
      <c r="D548" s="3"/>
      <c r="E548" s="3"/>
      <c r="F548" s="3"/>
      <c r="G548" s="3"/>
      <c r="H548" s="3"/>
      <c r="I548" s="3"/>
      <c r="J548" s="3"/>
      <c r="K548" s="9"/>
    </row>
    <row r="549" spans="1:11" x14ac:dyDescent="0.25">
      <c r="A549" s="5" t="s">
        <v>13</v>
      </c>
      <c r="B549" s="3">
        <v>17500000</v>
      </c>
      <c r="C549" s="3">
        <v>35800000</v>
      </c>
      <c r="D549" s="3">
        <v>37000000</v>
      </c>
      <c r="E549" s="3">
        <v>0</v>
      </c>
      <c r="F549" s="3">
        <v>0</v>
      </c>
      <c r="G549" s="3">
        <v>0</v>
      </c>
      <c r="H549" s="3">
        <v>0</v>
      </c>
      <c r="I549" s="3">
        <v>0</v>
      </c>
      <c r="J549" s="3">
        <v>0</v>
      </c>
      <c r="K549" s="9" t="s">
        <v>155</v>
      </c>
    </row>
    <row r="550" spans="1:11" ht="51" x14ac:dyDescent="0.25">
      <c r="A550" s="5" t="s">
        <v>14</v>
      </c>
      <c r="B550" s="3">
        <v>0</v>
      </c>
      <c r="C550" s="3">
        <v>0</v>
      </c>
      <c r="D550" s="3">
        <v>0</v>
      </c>
      <c r="E550" s="3">
        <v>0</v>
      </c>
      <c r="F550" s="3">
        <v>0</v>
      </c>
      <c r="G550" s="3">
        <v>0</v>
      </c>
      <c r="H550" s="3">
        <f>64000000+20187540</f>
        <v>84187540</v>
      </c>
      <c r="I550" s="3">
        <f>140480000+20187540</f>
        <v>160667540</v>
      </c>
      <c r="J550" s="3">
        <f>125683952+20187540</f>
        <v>145871492</v>
      </c>
      <c r="K550" s="13" t="s">
        <v>168</v>
      </c>
    </row>
    <row r="551" spans="1:11" x14ac:dyDescent="0.25">
      <c r="A551" s="6" t="s">
        <v>15</v>
      </c>
      <c r="B551" s="3"/>
      <c r="C551" s="3"/>
      <c r="D551" s="3"/>
      <c r="E551" s="3"/>
      <c r="F551" s="3"/>
      <c r="G551" s="3"/>
      <c r="H551" s="3"/>
      <c r="I551" s="3"/>
      <c r="J551" s="3"/>
      <c r="K551" s="9"/>
    </row>
    <row r="552" spans="1:11" x14ac:dyDescent="0.25">
      <c r="A552" s="5" t="s">
        <v>16</v>
      </c>
      <c r="B552" s="3"/>
      <c r="C552" s="3"/>
      <c r="D552" s="3"/>
      <c r="E552" s="3"/>
      <c r="F552" s="3"/>
      <c r="G552" s="3"/>
      <c r="H552" s="3"/>
      <c r="I552" s="3"/>
      <c r="J552" s="3"/>
      <c r="K552" s="9"/>
    </row>
    <row r="553" spans="1:11" x14ac:dyDescent="0.25">
      <c r="A553" s="5" t="s">
        <v>17</v>
      </c>
      <c r="B553" s="3"/>
      <c r="C553" s="3"/>
      <c r="D553" s="3"/>
      <c r="E553" s="3"/>
      <c r="F553" s="3"/>
      <c r="G553" s="3"/>
      <c r="H553" s="3"/>
      <c r="I553" s="3"/>
      <c r="J553" s="3"/>
      <c r="K553" s="9"/>
    </row>
    <row r="554" spans="1:11" ht="15.75" customHeight="1" x14ac:dyDescent="0.25">
      <c r="A554" s="5" t="s">
        <v>18</v>
      </c>
      <c r="B554" s="3">
        <v>17500000</v>
      </c>
      <c r="C554" s="3">
        <v>35800000</v>
      </c>
      <c r="D554" s="3">
        <v>37000000</v>
      </c>
      <c r="E554" s="3">
        <v>0</v>
      </c>
      <c r="F554" s="3">
        <v>0</v>
      </c>
      <c r="G554" s="3">
        <v>0</v>
      </c>
      <c r="H554" s="3">
        <v>0</v>
      </c>
      <c r="I554" s="3">
        <v>0</v>
      </c>
      <c r="J554" s="3">
        <v>0</v>
      </c>
      <c r="K554" s="9"/>
    </row>
    <row r="555" spans="1:11" ht="51" x14ac:dyDescent="0.25">
      <c r="A555" s="14" t="s">
        <v>19</v>
      </c>
      <c r="B555" s="3">
        <v>0</v>
      </c>
      <c r="C555" s="3">
        <v>0</v>
      </c>
      <c r="D555" s="3">
        <v>0</v>
      </c>
      <c r="E555" s="3">
        <v>0</v>
      </c>
      <c r="F555" s="3">
        <v>0</v>
      </c>
      <c r="G555" s="3">
        <v>0</v>
      </c>
      <c r="H555" s="3">
        <v>84187540</v>
      </c>
      <c r="I555" s="3">
        <v>160667540</v>
      </c>
      <c r="J555" s="3">
        <v>145871492</v>
      </c>
      <c r="K555" s="9"/>
    </row>
    <row r="556" spans="1:11" x14ac:dyDescent="0.25">
      <c r="A556" s="105" t="s">
        <v>75</v>
      </c>
      <c r="B556" s="105"/>
      <c r="C556" s="105"/>
      <c r="D556" s="105"/>
      <c r="E556" s="105"/>
      <c r="F556" s="105"/>
      <c r="G556" s="105"/>
      <c r="H556" s="105"/>
      <c r="I556" s="105"/>
      <c r="J556" s="105"/>
      <c r="K556" s="105"/>
    </row>
    <row r="557" spans="1:11" x14ac:dyDescent="0.25">
      <c r="A557" s="6" t="s">
        <v>22</v>
      </c>
      <c r="B557" s="21">
        <f t="shared" ref="B557:J557" si="119">SUM(B558:B561)</f>
        <v>8293608</v>
      </c>
      <c r="C557" s="21">
        <f t="shared" si="119"/>
        <v>12578040</v>
      </c>
      <c r="D557" s="21">
        <f t="shared" si="119"/>
        <v>12030465</v>
      </c>
      <c r="E557" s="21">
        <f t="shared" si="119"/>
        <v>0</v>
      </c>
      <c r="F557" s="21">
        <f t="shared" si="119"/>
        <v>0</v>
      </c>
      <c r="G557" s="21">
        <f t="shared" si="119"/>
        <v>13947233</v>
      </c>
      <c r="H557" s="21">
        <f t="shared" si="119"/>
        <v>13947233</v>
      </c>
      <c r="I557" s="21">
        <f t="shared" si="119"/>
        <v>13947233</v>
      </c>
      <c r="J557" s="21">
        <f t="shared" si="119"/>
        <v>13947233</v>
      </c>
      <c r="K557" s="113" t="s">
        <v>76</v>
      </c>
    </row>
    <row r="558" spans="1:11" x14ac:dyDescent="0.25">
      <c r="A558" s="5" t="s">
        <v>8</v>
      </c>
      <c r="B558" s="15">
        <v>0</v>
      </c>
      <c r="C558" s="15">
        <v>0</v>
      </c>
      <c r="D558" s="15">
        <v>0</v>
      </c>
      <c r="E558" s="15">
        <v>0</v>
      </c>
      <c r="F558" s="15">
        <v>0</v>
      </c>
      <c r="G558" s="15">
        <v>0</v>
      </c>
      <c r="H558" s="15">
        <v>0</v>
      </c>
      <c r="I558" s="15">
        <v>0</v>
      </c>
      <c r="J558" s="15">
        <v>0</v>
      </c>
      <c r="K558" s="114"/>
    </row>
    <row r="559" spans="1:11" x14ac:dyDescent="0.25">
      <c r="A559" s="5" t="s">
        <v>9</v>
      </c>
      <c r="B559" s="15">
        <v>0</v>
      </c>
      <c r="C559" s="15">
        <v>0</v>
      </c>
      <c r="D559" s="15">
        <v>0</v>
      </c>
      <c r="E559" s="15">
        <v>0</v>
      </c>
      <c r="F559" s="15">
        <v>0</v>
      </c>
      <c r="G559" s="15">
        <v>0</v>
      </c>
      <c r="H559" s="15">
        <v>0</v>
      </c>
      <c r="I559" s="15">
        <v>0</v>
      </c>
      <c r="J559" s="15">
        <v>0</v>
      </c>
      <c r="K559" s="114"/>
    </row>
    <row r="560" spans="1:11" ht="25.5" x14ac:dyDescent="0.25">
      <c r="A560" s="5" t="s">
        <v>10</v>
      </c>
      <c r="B560" s="15">
        <v>0</v>
      </c>
      <c r="C560" s="15">
        <v>0</v>
      </c>
      <c r="D560" s="15">
        <v>0</v>
      </c>
      <c r="E560" s="15">
        <v>0</v>
      </c>
      <c r="F560" s="15">
        <v>0</v>
      </c>
      <c r="G560" s="15">
        <v>0</v>
      </c>
      <c r="H560" s="15">
        <v>0</v>
      </c>
      <c r="I560" s="15">
        <v>0</v>
      </c>
      <c r="J560" s="15">
        <v>0</v>
      </c>
      <c r="K560" s="114"/>
    </row>
    <row r="561" spans="1:17" ht="25.5" x14ac:dyDescent="0.25">
      <c r="A561" s="6" t="s">
        <v>11</v>
      </c>
      <c r="B561" s="21">
        <f>SUM(B563:B564)</f>
        <v>8293608</v>
      </c>
      <c r="C561" s="21">
        <f t="shared" ref="C561:J561" si="120">SUM(C563:C564)</f>
        <v>12578040</v>
      </c>
      <c r="D561" s="21">
        <f t="shared" si="120"/>
        <v>12030465</v>
      </c>
      <c r="E561" s="21">
        <f t="shared" si="120"/>
        <v>0</v>
      </c>
      <c r="F561" s="21">
        <f t="shared" si="120"/>
        <v>0</v>
      </c>
      <c r="G561" s="21">
        <f t="shared" si="120"/>
        <v>13947233</v>
      </c>
      <c r="H561" s="21">
        <f t="shared" si="120"/>
        <v>13947233</v>
      </c>
      <c r="I561" s="21">
        <f t="shared" si="120"/>
        <v>13947233</v>
      </c>
      <c r="J561" s="21">
        <f t="shared" si="120"/>
        <v>13947233</v>
      </c>
      <c r="K561" s="114"/>
    </row>
    <row r="562" spans="1:17" x14ac:dyDescent="0.25">
      <c r="A562" s="5" t="s">
        <v>12</v>
      </c>
      <c r="B562" s="21"/>
      <c r="C562" s="21"/>
      <c r="D562" s="21"/>
      <c r="E562" s="21"/>
      <c r="F562" s="21"/>
      <c r="G562" s="21"/>
      <c r="H562" s="21"/>
      <c r="I562" s="21"/>
      <c r="J562" s="21"/>
      <c r="K562" s="114"/>
    </row>
    <row r="563" spans="1:17" x14ac:dyDescent="0.25">
      <c r="A563" s="5" t="s">
        <v>13</v>
      </c>
      <c r="B563" s="15">
        <v>8293608</v>
      </c>
      <c r="C563" s="15">
        <v>12578040</v>
      </c>
      <c r="D563" s="15">
        <v>12030465</v>
      </c>
      <c r="E563" s="15">
        <v>0</v>
      </c>
      <c r="F563" s="3">
        <v>0</v>
      </c>
      <c r="G563" s="3">
        <v>13947233</v>
      </c>
      <c r="H563" s="3">
        <v>13947233</v>
      </c>
      <c r="I563" s="3">
        <v>13947233</v>
      </c>
      <c r="J563" s="3">
        <v>13947233</v>
      </c>
      <c r="K563" s="114"/>
    </row>
    <row r="564" spans="1:17" ht="51" x14ac:dyDescent="0.25">
      <c r="A564" s="5" t="s">
        <v>14</v>
      </c>
      <c r="B564" s="15">
        <v>0</v>
      </c>
      <c r="C564" s="15">
        <v>0</v>
      </c>
      <c r="D564" s="15">
        <v>0</v>
      </c>
      <c r="E564" s="15">
        <v>0</v>
      </c>
      <c r="F564" s="15">
        <v>0</v>
      </c>
      <c r="G564" s="15">
        <v>0</v>
      </c>
      <c r="H564" s="15">
        <v>0</v>
      </c>
      <c r="I564" s="15">
        <v>0</v>
      </c>
      <c r="J564" s="15">
        <v>0</v>
      </c>
      <c r="K564" s="114"/>
    </row>
    <row r="565" spans="1:17" x14ac:dyDescent="0.25">
      <c r="A565" s="6" t="s">
        <v>15</v>
      </c>
      <c r="B565" s="15"/>
      <c r="C565" s="15"/>
      <c r="D565" s="15"/>
      <c r="E565" s="15"/>
      <c r="F565" s="15"/>
      <c r="G565" s="15"/>
      <c r="H565" s="15"/>
      <c r="I565" s="15"/>
      <c r="J565" s="15"/>
      <c r="K565" s="114"/>
    </row>
    <row r="566" spans="1:17" x14ac:dyDescent="0.25">
      <c r="A566" s="5" t="s">
        <v>16</v>
      </c>
      <c r="B566" s="15"/>
      <c r="C566" s="15"/>
      <c r="D566" s="15"/>
      <c r="E566" s="15"/>
      <c r="F566" s="15"/>
      <c r="G566" s="15"/>
      <c r="H566" s="15"/>
      <c r="I566" s="15"/>
      <c r="J566" s="15"/>
      <c r="K566" s="114"/>
    </row>
    <row r="567" spans="1:17" x14ac:dyDescent="0.25">
      <c r="A567" s="5" t="s">
        <v>17</v>
      </c>
      <c r="B567" s="15"/>
      <c r="C567" s="15"/>
      <c r="D567" s="15"/>
      <c r="E567" s="15"/>
      <c r="F567" s="15"/>
      <c r="G567" s="15"/>
      <c r="H567" s="15"/>
      <c r="I567" s="15"/>
      <c r="J567" s="15"/>
      <c r="K567" s="114"/>
      <c r="Q567" s="77"/>
    </row>
    <row r="568" spans="1:17" ht="15.75" customHeight="1" x14ac:dyDescent="0.25">
      <c r="A568" s="5" t="s">
        <v>18</v>
      </c>
      <c r="B568" s="15">
        <v>8293608</v>
      </c>
      <c r="C568" s="15">
        <v>12578040</v>
      </c>
      <c r="D568" s="15">
        <v>12030465</v>
      </c>
      <c r="E568" s="15">
        <v>0</v>
      </c>
      <c r="F568" s="3">
        <v>0</v>
      </c>
      <c r="G568" s="3">
        <v>13947233</v>
      </c>
      <c r="H568" s="3">
        <v>13947233</v>
      </c>
      <c r="I568" s="3">
        <v>13947233</v>
      </c>
      <c r="J568" s="3">
        <v>13947233</v>
      </c>
      <c r="K568" s="114"/>
    </row>
    <row r="569" spans="1:17" ht="54.95" customHeight="1" x14ac:dyDescent="0.25">
      <c r="A569" s="14" t="s">
        <v>19</v>
      </c>
      <c r="B569" s="15">
        <v>0</v>
      </c>
      <c r="C569" s="15">
        <v>0</v>
      </c>
      <c r="D569" s="15">
        <v>0</v>
      </c>
      <c r="E569" s="15">
        <v>0</v>
      </c>
      <c r="F569" s="15">
        <v>0</v>
      </c>
      <c r="G569" s="15">
        <v>0</v>
      </c>
      <c r="H569" s="15">
        <v>0</v>
      </c>
      <c r="I569" s="15">
        <v>0</v>
      </c>
      <c r="J569" s="15">
        <v>0</v>
      </c>
      <c r="K569" s="115"/>
      <c r="L569" s="78"/>
    </row>
    <row r="570" spans="1:17" x14ac:dyDescent="0.25">
      <c r="A570" s="105" t="s">
        <v>77</v>
      </c>
      <c r="B570" s="105"/>
      <c r="C570" s="105"/>
      <c r="D570" s="105"/>
      <c r="E570" s="105"/>
      <c r="F570" s="105"/>
      <c r="G570" s="105"/>
      <c r="H570" s="105"/>
      <c r="I570" s="105"/>
      <c r="J570" s="105"/>
      <c r="K570" s="105"/>
    </row>
    <row r="571" spans="1:17" x14ac:dyDescent="0.25">
      <c r="A571" s="6" t="s">
        <v>22</v>
      </c>
      <c r="B571" s="21">
        <f t="shared" ref="B571:J571" si="121">SUM(B572:B575)</f>
        <v>0</v>
      </c>
      <c r="C571" s="21">
        <f t="shared" si="121"/>
        <v>0</v>
      </c>
      <c r="D571" s="21">
        <f t="shared" si="121"/>
        <v>0</v>
      </c>
      <c r="E571" s="21">
        <f t="shared" si="121"/>
        <v>0</v>
      </c>
      <c r="F571" s="21">
        <f t="shared" si="121"/>
        <v>0</v>
      </c>
      <c r="G571" s="21">
        <f t="shared" si="121"/>
        <v>0</v>
      </c>
      <c r="H571" s="21">
        <f t="shared" si="121"/>
        <v>0</v>
      </c>
      <c r="I571" s="21">
        <f t="shared" si="121"/>
        <v>0</v>
      </c>
      <c r="J571" s="21">
        <f t="shared" si="121"/>
        <v>0</v>
      </c>
      <c r="K571" s="111" t="s">
        <v>78</v>
      </c>
    </row>
    <row r="572" spans="1:17" x14ac:dyDescent="0.25">
      <c r="A572" s="5" t="s">
        <v>8</v>
      </c>
      <c r="B572" s="15">
        <v>0</v>
      </c>
      <c r="C572" s="15">
        <v>0</v>
      </c>
      <c r="D572" s="15">
        <v>0</v>
      </c>
      <c r="E572" s="15">
        <v>0</v>
      </c>
      <c r="F572" s="15">
        <v>0</v>
      </c>
      <c r="G572" s="15">
        <v>0</v>
      </c>
      <c r="H572" s="15">
        <v>0</v>
      </c>
      <c r="I572" s="15">
        <v>0</v>
      </c>
      <c r="J572" s="15">
        <v>0</v>
      </c>
      <c r="K572" s="111"/>
    </row>
    <row r="573" spans="1:17" x14ac:dyDescent="0.25">
      <c r="A573" s="5" t="s">
        <v>9</v>
      </c>
      <c r="B573" s="15">
        <v>0</v>
      </c>
      <c r="C573" s="15">
        <v>0</v>
      </c>
      <c r="D573" s="15">
        <v>0</v>
      </c>
      <c r="E573" s="15">
        <v>0</v>
      </c>
      <c r="F573" s="15">
        <v>0</v>
      </c>
      <c r="G573" s="15">
        <v>0</v>
      </c>
      <c r="H573" s="15">
        <v>0</v>
      </c>
      <c r="I573" s="15">
        <v>0</v>
      </c>
      <c r="J573" s="15">
        <v>0</v>
      </c>
      <c r="K573" s="111"/>
    </row>
    <row r="574" spans="1:17" ht="25.5" x14ac:dyDescent="0.25">
      <c r="A574" s="5" t="s">
        <v>10</v>
      </c>
      <c r="B574" s="15">
        <v>0</v>
      </c>
      <c r="C574" s="15">
        <v>0</v>
      </c>
      <c r="D574" s="15">
        <v>0</v>
      </c>
      <c r="E574" s="15">
        <v>0</v>
      </c>
      <c r="F574" s="15">
        <v>0</v>
      </c>
      <c r="G574" s="15">
        <v>0</v>
      </c>
      <c r="H574" s="15">
        <v>0</v>
      </c>
      <c r="I574" s="15">
        <v>0</v>
      </c>
      <c r="J574" s="15">
        <v>0</v>
      </c>
      <c r="K574" s="111"/>
    </row>
    <row r="575" spans="1:17" ht="25.5" x14ac:dyDescent="0.25">
      <c r="A575" s="6" t="s">
        <v>11</v>
      </c>
      <c r="B575" s="21">
        <f>SUM(B577:B578)</f>
        <v>0</v>
      </c>
      <c r="C575" s="21">
        <f t="shared" ref="C575:J575" si="122">SUM(C577:C578)</f>
        <v>0</v>
      </c>
      <c r="D575" s="21">
        <f t="shared" si="122"/>
        <v>0</v>
      </c>
      <c r="E575" s="21">
        <f t="shared" si="122"/>
        <v>0</v>
      </c>
      <c r="F575" s="21">
        <f t="shared" si="122"/>
        <v>0</v>
      </c>
      <c r="G575" s="21">
        <f t="shared" si="122"/>
        <v>0</v>
      </c>
      <c r="H575" s="21">
        <f t="shared" si="122"/>
        <v>0</v>
      </c>
      <c r="I575" s="21">
        <f t="shared" si="122"/>
        <v>0</v>
      </c>
      <c r="J575" s="21">
        <f t="shared" si="122"/>
        <v>0</v>
      </c>
      <c r="K575" s="111"/>
    </row>
    <row r="576" spans="1:17" x14ac:dyDescent="0.25">
      <c r="A576" s="5" t="s">
        <v>12</v>
      </c>
      <c r="B576" s="21"/>
      <c r="C576" s="21"/>
      <c r="D576" s="21"/>
      <c r="E576" s="21"/>
      <c r="F576" s="21"/>
      <c r="G576" s="21"/>
      <c r="H576" s="21"/>
      <c r="I576" s="21"/>
      <c r="J576" s="21"/>
      <c r="K576" s="111"/>
    </row>
    <row r="577" spans="1:11" x14ac:dyDescent="0.25">
      <c r="A577" s="5" t="s">
        <v>13</v>
      </c>
      <c r="B577" s="15">
        <v>0</v>
      </c>
      <c r="C577" s="15">
        <v>0</v>
      </c>
      <c r="D577" s="15">
        <v>0</v>
      </c>
      <c r="E577" s="15">
        <v>0</v>
      </c>
      <c r="F577" s="15">
        <v>0</v>
      </c>
      <c r="G577" s="15">
        <v>0</v>
      </c>
      <c r="H577" s="15">
        <v>0</v>
      </c>
      <c r="I577" s="15">
        <v>0</v>
      </c>
      <c r="J577" s="15">
        <v>0</v>
      </c>
      <c r="K577" s="111"/>
    </row>
    <row r="578" spans="1:11" ht="51" x14ac:dyDescent="0.25">
      <c r="A578" s="5" t="s">
        <v>14</v>
      </c>
      <c r="B578" s="15">
        <v>0</v>
      </c>
      <c r="C578" s="15">
        <v>0</v>
      </c>
      <c r="D578" s="15">
        <v>0</v>
      </c>
      <c r="E578" s="15">
        <v>0</v>
      </c>
      <c r="F578" s="15">
        <v>0</v>
      </c>
      <c r="G578" s="15">
        <v>0</v>
      </c>
      <c r="H578" s="15">
        <v>0</v>
      </c>
      <c r="I578" s="15">
        <v>0</v>
      </c>
      <c r="J578" s="15">
        <v>0</v>
      </c>
      <c r="K578" s="111"/>
    </row>
    <row r="579" spans="1:11" x14ac:dyDescent="0.25">
      <c r="A579" s="6" t="s">
        <v>15</v>
      </c>
      <c r="B579" s="15"/>
      <c r="C579" s="15"/>
      <c r="D579" s="15"/>
      <c r="E579" s="15"/>
      <c r="F579" s="15"/>
      <c r="G579" s="15"/>
      <c r="H579" s="15"/>
      <c r="I579" s="15"/>
      <c r="J579" s="15"/>
      <c r="K579" s="111"/>
    </row>
    <row r="580" spans="1:11" x14ac:dyDescent="0.25">
      <c r="A580" s="5" t="s">
        <v>16</v>
      </c>
      <c r="B580" s="15"/>
      <c r="C580" s="15"/>
      <c r="D580" s="15"/>
      <c r="E580" s="15"/>
      <c r="F580" s="15"/>
      <c r="G580" s="15"/>
      <c r="H580" s="15"/>
      <c r="I580" s="15"/>
      <c r="J580" s="15"/>
      <c r="K580" s="111"/>
    </row>
    <row r="581" spans="1:11" x14ac:dyDescent="0.25">
      <c r="A581" s="5" t="s">
        <v>17</v>
      </c>
      <c r="B581" s="15"/>
      <c r="C581" s="15"/>
      <c r="D581" s="15"/>
      <c r="E581" s="15"/>
      <c r="F581" s="15"/>
      <c r="G581" s="15"/>
      <c r="H581" s="15"/>
      <c r="I581" s="15"/>
      <c r="J581" s="15"/>
      <c r="K581" s="111"/>
    </row>
    <row r="582" spans="1:11" x14ac:dyDescent="0.25">
      <c r="A582" s="5" t="s">
        <v>18</v>
      </c>
      <c r="B582" s="15">
        <v>0</v>
      </c>
      <c r="C582" s="15">
        <v>0</v>
      </c>
      <c r="D582" s="15">
        <v>0</v>
      </c>
      <c r="E582" s="15">
        <v>0</v>
      </c>
      <c r="F582" s="15">
        <v>0</v>
      </c>
      <c r="G582" s="15">
        <v>0</v>
      </c>
      <c r="H582" s="15">
        <v>0</v>
      </c>
      <c r="I582" s="15">
        <v>0</v>
      </c>
      <c r="J582" s="15">
        <v>0</v>
      </c>
      <c r="K582" s="111"/>
    </row>
    <row r="583" spans="1:11" ht="51" x14ac:dyDescent="0.25">
      <c r="A583" s="14" t="s">
        <v>19</v>
      </c>
      <c r="B583" s="15">
        <v>0</v>
      </c>
      <c r="C583" s="15">
        <v>0</v>
      </c>
      <c r="D583" s="15">
        <v>0</v>
      </c>
      <c r="E583" s="15">
        <v>0</v>
      </c>
      <c r="F583" s="15">
        <v>0</v>
      </c>
      <c r="G583" s="15">
        <v>0</v>
      </c>
      <c r="H583" s="15">
        <v>0</v>
      </c>
      <c r="I583" s="15">
        <v>0</v>
      </c>
      <c r="J583" s="15">
        <v>0</v>
      </c>
      <c r="K583" s="111"/>
    </row>
    <row r="584" spans="1:11" x14ac:dyDescent="0.25">
      <c r="A584" s="103" t="s">
        <v>79</v>
      </c>
      <c r="B584" s="103"/>
      <c r="C584" s="103"/>
      <c r="D584" s="103"/>
      <c r="E584" s="103"/>
      <c r="F584" s="103"/>
      <c r="G584" s="103"/>
      <c r="H584" s="103"/>
      <c r="I584" s="103"/>
      <c r="J584" s="103"/>
      <c r="K584" s="103"/>
    </row>
    <row r="585" spans="1:11" ht="51" x14ac:dyDescent="0.25">
      <c r="A585" s="6" t="s">
        <v>22</v>
      </c>
      <c r="B585" s="21">
        <f t="shared" ref="B585:J585" si="123">SUM(B586:B589)</f>
        <v>0</v>
      </c>
      <c r="C585" s="21">
        <f t="shared" si="123"/>
        <v>0</v>
      </c>
      <c r="D585" s="21">
        <f t="shared" si="123"/>
        <v>0</v>
      </c>
      <c r="E585" s="21">
        <f t="shared" si="123"/>
        <v>2600000</v>
      </c>
      <c r="F585" s="21">
        <f t="shared" si="123"/>
        <v>3381250</v>
      </c>
      <c r="G585" s="21">
        <f t="shared" si="123"/>
        <v>3381250</v>
      </c>
      <c r="H585" s="21">
        <f t="shared" si="123"/>
        <v>3381250</v>
      </c>
      <c r="I585" s="21">
        <f t="shared" si="123"/>
        <v>3381250</v>
      </c>
      <c r="J585" s="21">
        <f t="shared" si="123"/>
        <v>725000</v>
      </c>
      <c r="K585" s="9" t="s">
        <v>80</v>
      </c>
    </row>
    <row r="586" spans="1:11" x14ac:dyDescent="0.25">
      <c r="A586" s="5" t="s">
        <v>8</v>
      </c>
      <c r="B586" s="15">
        <v>0</v>
      </c>
      <c r="C586" s="15">
        <v>0</v>
      </c>
      <c r="D586" s="15">
        <v>0</v>
      </c>
      <c r="E586" s="15">
        <v>0</v>
      </c>
      <c r="F586" s="15">
        <v>0</v>
      </c>
      <c r="G586" s="15">
        <v>0</v>
      </c>
      <c r="H586" s="15">
        <v>0</v>
      </c>
      <c r="I586" s="15">
        <v>0</v>
      </c>
      <c r="J586" s="15">
        <v>0</v>
      </c>
      <c r="K586" s="23"/>
    </row>
    <row r="587" spans="1:11" x14ac:dyDescent="0.25">
      <c r="A587" s="5" t="s">
        <v>9</v>
      </c>
      <c r="B587" s="15">
        <v>0</v>
      </c>
      <c r="C587" s="15">
        <v>0</v>
      </c>
      <c r="D587" s="15">
        <v>0</v>
      </c>
      <c r="E587" s="15">
        <v>0</v>
      </c>
      <c r="F587" s="15">
        <v>0</v>
      </c>
      <c r="G587" s="15">
        <v>0</v>
      </c>
      <c r="H587" s="15">
        <v>0</v>
      </c>
      <c r="I587" s="15">
        <v>0</v>
      </c>
      <c r="J587" s="15">
        <v>0</v>
      </c>
      <c r="K587" s="23"/>
    </row>
    <row r="588" spans="1:11" ht="25.5" x14ac:dyDescent="0.25">
      <c r="A588" s="5" t="s">
        <v>10</v>
      </c>
      <c r="B588" s="15">
        <v>0</v>
      </c>
      <c r="C588" s="15">
        <v>0</v>
      </c>
      <c r="D588" s="15">
        <v>0</v>
      </c>
      <c r="E588" s="15">
        <v>0</v>
      </c>
      <c r="F588" s="15">
        <v>0</v>
      </c>
      <c r="G588" s="15">
        <v>0</v>
      </c>
      <c r="H588" s="15">
        <v>0</v>
      </c>
      <c r="I588" s="15">
        <v>0</v>
      </c>
      <c r="J588" s="15">
        <v>0</v>
      </c>
      <c r="K588" s="23"/>
    </row>
    <row r="589" spans="1:11" ht="25.5" x14ac:dyDescent="0.25">
      <c r="A589" s="6" t="s">
        <v>11</v>
      </c>
      <c r="B589" s="21">
        <f>SUM(B591:B592)</f>
        <v>0</v>
      </c>
      <c r="C589" s="21">
        <f t="shared" ref="C589:J589" si="124">SUM(C591:C592)</f>
        <v>0</v>
      </c>
      <c r="D589" s="21">
        <f t="shared" si="124"/>
        <v>0</v>
      </c>
      <c r="E589" s="21">
        <f t="shared" si="124"/>
        <v>2600000</v>
      </c>
      <c r="F589" s="21">
        <f t="shared" si="124"/>
        <v>3381250</v>
      </c>
      <c r="G589" s="21">
        <f t="shared" si="124"/>
        <v>3381250</v>
      </c>
      <c r="H589" s="21">
        <f t="shared" si="124"/>
        <v>3381250</v>
      </c>
      <c r="I589" s="21">
        <f t="shared" si="124"/>
        <v>3381250</v>
      </c>
      <c r="J589" s="21">
        <f t="shared" si="124"/>
        <v>725000</v>
      </c>
      <c r="K589" s="23"/>
    </row>
    <row r="590" spans="1:11" x14ac:dyDescent="0.25">
      <c r="A590" s="5" t="s">
        <v>12</v>
      </c>
      <c r="B590" s="21"/>
      <c r="C590" s="21"/>
      <c r="D590" s="21"/>
      <c r="E590" s="21"/>
      <c r="F590" s="21"/>
      <c r="G590" s="21"/>
      <c r="H590" s="21"/>
      <c r="I590" s="21"/>
      <c r="J590" s="21"/>
      <c r="K590" s="23"/>
    </row>
    <row r="591" spans="1:11" x14ac:dyDescent="0.25">
      <c r="A591" s="5" t="s">
        <v>13</v>
      </c>
      <c r="B591" s="15">
        <v>0</v>
      </c>
      <c r="C591" s="15">
        <v>0</v>
      </c>
      <c r="D591" s="15">
        <v>0</v>
      </c>
      <c r="E591" s="3">
        <v>0</v>
      </c>
      <c r="F591" s="3">
        <v>0</v>
      </c>
      <c r="G591" s="3">
        <v>0</v>
      </c>
      <c r="H591" s="3">
        <v>0</v>
      </c>
      <c r="I591" s="3">
        <v>0</v>
      </c>
      <c r="J591" s="3">
        <v>0</v>
      </c>
      <c r="K591" s="24"/>
    </row>
    <row r="592" spans="1:11" ht="51" x14ac:dyDescent="0.25">
      <c r="A592" s="5" t="s">
        <v>14</v>
      </c>
      <c r="B592" s="15">
        <v>0</v>
      </c>
      <c r="C592" s="15">
        <v>0</v>
      </c>
      <c r="D592" s="15">
        <v>0</v>
      </c>
      <c r="E592" s="3">
        <f>725000+1875000</f>
        <v>2600000</v>
      </c>
      <c r="F592" s="3">
        <f>725000+2656250</f>
        <v>3381250</v>
      </c>
      <c r="G592" s="3">
        <f>725000+2656250</f>
        <v>3381250</v>
      </c>
      <c r="H592" s="3">
        <f>725000+2656250</f>
        <v>3381250</v>
      </c>
      <c r="I592" s="3">
        <f>725000+2656250</f>
        <v>3381250</v>
      </c>
      <c r="J592" s="3">
        <v>725000</v>
      </c>
      <c r="K592" s="14" t="s">
        <v>81</v>
      </c>
    </row>
    <row r="593" spans="1:11" x14ac:dyDescent="0.25">
      <c r="A593" s="6" t="s">
        <v>15</v>
      </c>
      <c r="B593" s="15"/>
      <c r="C593" s="15"/>
      <c r="D593" s="15"/>
      <c r="E593" s="15"/>
      <c r="F593" s="15"/>
      <c r="G593" s="15"/>
      <c r="H593" s="15"/>
      <c r="I593" s="15"/>
      <c r="J593" s="15"/>
      <c r="K593" s="14"/>
    </row>
    <row r="594" spans="1:11" x14ac:dyDescent="0.25">
      <c r="A594" s="5" t="s">
        <v>16</v>
      </c>
      <c r="B594" s="15"/>
      <c r="C594" s="15"/>
      <c r="D594" s="15"/>
      <c r="E594" s="15"/>
      <c r="F594" s="15"/>
      <c r="G594" s="15"/>
      <c r="H594" s="15"/>
      <c r="I594" s="15"/>
      <c r="J594" s="15"/>
      <c r="K594" s="14"/>
    </row>
    <row r="595" spans="1:11" x14ac:dyDescent="0.25">
      <c r="A595" s="5" t="s">
        <v>17</v>
      </c>
      <c r="B595" s="15"/>
      <c r="C595" s="15"/>
      <c r="D595" s="15"/>
      <c r="E595" s="15"/>
      <c r="F595" s="15"/>
      <c r="G595" s="15"/>
      <c r="H595" s="15"/>
      <c r="I595" s="15"/>
      <c r="J595" s="15"/>
      <c r="K595" s="14"/>
    </row>
    <row r="596" spans="1:11" x14ac:dyDescent="0.25">
      <c r="A596" s="5" t="s">
        <v>18</v>
      </c>
      <c r="B596" s="15">
        <v>0</v>
      </c>
      <c r="C596" s="15">
        <v>0</v>
      </c>
      <c r="D596" s="15">
        <v>0</v>
      </c>
      <c r="E596" s="3">
        <v>0</v>
      </c>
      <c r="F596" s="3">
        <v>0</v>
      </c>
      <c r="G596" s="3">
        <v>0</v>
      </c>
      <c r="H596" s="3">
        <v>0</v>
      </c>
      <c r="I596" s="3">
        <v>0</v>
      </c>
      <c r="J596" s="3">
        <v>0</v>
      </c>
      <c r="K596" s="14"/>
    </row>
    <row r="597" spans="1:11" ht="51" x14ac:dyDescent="0.25">
      <c r="A597" s="14" t="s">
        <v>19</v>
      </c>
      <c r="B597" s="15">
        <v>0</v>
      </c>
      <c r="C597" s="15">
        <v>0</v>
      </c>
      <c r="D597" s="15">
        <v>0</v>
      </c>
      <c r="E597" s="3">
        <v>2600000</v>
      </c>
      <c r="F597" s="3">
        <v>3381250</v>
      </c>
      <c r="G597" s="3">
        <v>3381250</v>
      </c>
      <c r="H597" s="3">
        <v>3381250</v>
      </c>
      <c r="I597" s="3">
        <v>3381250</v>
      </c>
      <c r="J597" s="3">
        <v>725000</v>
      </c>
      <c r="K597" s="23"/>
    </row>
    <row r="598" spans="1:11" ht="20.25" x14ac:dyDescent="0.25">
      <c r="A598" s="106" t="s">
        <v>82</v>
      </c>
      <c r="B598" s="106"/>
      <c r="C598" s="106"/>
      <c r="D598" s="106"/>
      <c r="E598" s="106"/>
      <c r="F598" s="106"/>
      <c r="G598" s="106"/>
      <c r="H598" s="106"/>
      <c r="I598" s="106"/>
      <c r="J598" s="106"/>
      <c r="K598" s="106"/>
    </row>
    <row r="599" spans="1:11" x14ac:dyDescent="0.25">
      <c r="A599" s="65" t="s">
        <v>22</v>
      </c>
      <c r="B599" s="79">
        <f>SUM(B600:B603)</f>
        <v>931020</v>
      </c>
      <c r="C599" s="79">
        <f t="shared" ref="C599:J599" si="125">SUM(C600:C603)</f>
        <v>825020</v>
      </c>
      <c r="D599" s="79">
        <f t="shared" si="125"/>
        <v>407220</v>
      </c>
      <c r="E599" s="79">
        <f t="shared" si="125"/>
        <v>3295600</v>
      </c>
      <c r="F599" s="79">
        <f t="shared" si="125"/>
        <v>10991600</v>
      </c>
      <c r="G599" s="79">
        <f t="shared" si="125"/>
        <v>25921320</v>
      </c>
      <c r="H599" s="79">
        <f t="shared" si="125"/>
        <v>36506320</v>
      </c>
      <c r="I599" s="79">
        <f t="shared" si="125"/>
        <v>34091320</v>
      </c>
      <c r="J599" s="79">
        <f t="shared" si="125"/>
        <v>14406320</v>
      </c>
      <c r="K599" s="67"/>
    </row>
    <row r="600" spans="1:11" x14ac:dyDescent="0.25">
      <c r="A600" s="68" t="s">
        <v>8</v>
      </c>
      <c r="B600" s="80">
        <f t="shared" ref="B600:J600" si="126">B614+B684</f>
        <v>15600</v>
      </c>
      <c r="C600" s="80">
        <f t="shared" si="126"/>
        <v>0</v>
      </c>
      <c r="D600" s="80">
        <f t="shared" si="126"/>
        <v>0</v>
      </c>
      <c r="E600" s="80">
        <f t="shared" si="126"/>
        <v>344000</v>
      </c>
      <c r="F600" s="80">
        <f t="shared" si="126"/>
        <v>420000</v>
      </c>
      <c r="G600" s="80">
        <f t="shared" si="126"/>
        <v>175000</v>
      </c>
      <c r="H600" s="80">
        <f t="shared" si="126"/>
        <v>175000</v>
      </c>
      <c r="I600" s="80">
        <f t="shared" si="126"/>
        <v>175000</v>
      </c>
      <c r="J600" s="80">
        <f t="shared" si="126"/>
        <v>175000</v>
      </c>
      <c r="K600" s="67"/>
    </row>
    <row r="601" spans="1:11" x14ac:dyDescent="0.25">
      <c r="A601" s="68" t="s">
        <v>9</v>
      </c>
      <c r="B601" s="80">
        <f t="shared" ref="B601:J601" si="127">B615+B685</f>
        <v>70000</v>
      </c>
      <c r="C601" s="80">
        <f t="shared" si="127"/>
        <v>80000</v>
      </c>
      <c r="D601" s="80">
        <f t="shared" si="127"/>
        <v>0</v>
      </c>
      <c r="E601" s="80">
        <f t="shared" si="127"/>
        <v>230000</v>
      </c>
      <c r="F601" s="80">
        <f t="shared" si="127"/>
        <v>100000</v>
      </c>
      <c r="G601" s="80">
        <f t="shared" si="127"/>
        <v>50000</v>
      </c>
      <c r="H601" s="80">
        <f t="shared" si="127"/>
        <v>50000</v>
      </c>
      <c r="I601" s="80">
        <f t="shared" si="127"/>
        <v>50000</v>
      </c>
      <c r="J601" s="80">
        <f t="shared" si="127"/>
        <v>50000</v>
      </c>
      <c r="K601" s="67"/>
    </row>
    <row r="602" spans="1:11" ht="25.5" x14ac:dyDescent="0.25">
      <c r="A602" s="68" t="s">
        <v>10</v>
      </c>
      <c r="B602" s="80">
        <f t="shared" ref="B602:J602" si="128">B616+B686</f>
        <v>438200</v>
      </c>
      <c r="C602" s="80">
        <f t="shared" si="128"/>
        <v>337800</v>
      </c>
      <c r="D602" s="80">
        <f t="shared" si="128"/>
        <v>0</v>
      </c>
      <c r="E602" s="80">
        <f t="shared" si="128"/>
        <v>1720000</v>
      </c>
      <c r="F602" s="80">
        <f t="shared" si="128"/>
        <v>5590000</v>
      </c>
      <c r="G602" s="80">
        <f t="shared" si="128"/>
        <v>19607500</v>
      </c>
      <c r="H602" s="80">
        <f t="shared" si="128"/>
        <v>32192500</v>
      </c>
      <c r="I602" s="80">
        <f t="shared" si="128"/>
        <v>29777500</v>
      </c>
      <c r="J602" s="80">
        <f t="shared" si="128"/>
        <v>10092500</v>
      </c>
      <c r="K602" s="67"/>
    </row>
    <row r="603" spans="1:11" ht="25.5" x14ac:dyDescent="0.25">
      <c r="A603" s="65" t="s">
        <v>11</v>
      </c>
      <c r="B603" s="79">
        <f>B605+B606</f>
        <v>407220</v>
      </c>
      <c r="C603" s="79">
        <f t="shared" ref="C603:J603" si="129">C605+C606</f>
        <v>407220</v>
      </c>
      <c r="D603" s="79">
        <f t="shared" si="129"/>
        <v>407220</v>
      </c>
      <c r="E603" s="79">
        <f t="shared" si="129"/>
        <v>1001600</v>
      </c>
      <c r="F603" s="79">
        <f t="shared" si="129"/>
        <v>4881600</v>
      </c>
      <c r="G603" s="79">
        <f t="shared" si="129"/>
        <v>6088820</v>
      </c>
      <c r="H603" s="79">
        <f t="shared" si="129"/>
        <v>4088820</v>
      </c>
      <c r="I603" s="79">
        <f t="shared" si="129"/>
        <v>4088820</v>
      </c>
      <c r="J603" s="79">
        <f t="shared" si="129"/>
        <v>4088820</v>
      </c>
      <c r="K603" s="67"/>
    </row>
    <row r="604" spans="1:11" x14ac:dyDescent="0.25">
      <c r="A604" s="68" t="s">
        <v>12</v>
      </c>
      <c r="B604" s="79"/>
      <c r="C604" s="79"/>
      <c r="D604" s="81"/>
      <c r="E604" s="81"/>
      <c r="F604" s="81"/>
      <c r="G604" s="79"/>
      <c r="H604" s="79"/>
      <c r="I604" s="79"/>
      <c r="J604" s="79"/>
      <c r="K604" s="67"/>
    </row>
    <row r="605" spans="1:11" x14ac:dyDescent="0.25">
      <c r="A605" s="68" t="s">
        <v>13</v>
      </c>
      <c r="B605" s="80">
        <f t="shared" ref="B605:J605" si="130">B619+B689</f>
        <v>407220</v>
      </c>
      <c r="C605" s="80">
        <f t="shared" si="130"/>
        <v>407220</v>
      </c>
      <c r="D605" s="80">
        <f t="shared" si="130"/>
        <v>407220</v>
      </c>
      <c r="E605" s="80">
        <f t="shared" si="130"/>
        <v>201600</v>
      </c>
      <c r="F605" s="80">
        <f t="shared" si="130"/>
        <v>201600</v>
      </c>
      <c r="G605" s="80">
        <f t="shared" si="130"/>
        <v>608820</v>
      </c>
      <c r="H605" s="80">
        <f t="shared" si="130"/>
        <v>608820</v>
      </c>
      <c r="I605" s="80">
        <f t="shared" si="130"/>
        <v>608820</v>
      </c>
      <c r="J605" s="80">
        <f t="shared" si="130"/>
        <v>608820</v>
      </c>
      <c r="K605" s="67"/>
    </row>
    <row r="606" spans="1:11" ht="51" x14ac:dyDescent="0.25">
      <c r="A606" s="68" t="s">
        <v>14</v>
      </c>
      <c r="B606" s="80">
        <f t="shared" ref="B606:J606" si="131">B620+B690</f>
        <v>0</v>
      </c>
      <c r="C606" s="80">
        <f t="shared" si="131"/>
        <v>0</v>
      </c>
      <c r="D606" s="80">
        <f t="shared" si="131"/>
        <v>0</v>
      </c>
      <c r="E606" s="80">
        <f t="shared" si="131"/>
        <v>800000</v>
      </c>
      <c r="F606" s="80">
        <f t="shared" si="131"/>
        <v>4680000</v>
      </c>
      <c r="G606" s="80">
        <f t="shared" si="131"/>
        <v>5480000</v>
      </c>
      <c r="H606" s="80">
        <f t="shared" si="131"/>
        <v>3480000</v>
      </c>
      <c r="I606" s="80">
        <f t="shared" si="131"/>
        <v>3480000</v>
      </c>
      <c r="J606" s="80">
        <f t="shared" si="131"/>
        <v>3480000</v>
      </c>
      <c r="K606" s="67"/>
    </row>
    <row r="607" spans="1:11" x14ac:dyDescent="0.25">
      <c r="A607" s="65" t="s">
        <v>15</v>
      </c>
      <c r="B607" s="79"/>
      <c r="C607" s="80"/>
      <c r="D607" s="82"/>
      <c r="E607" s="82"/>
      <c r="F607" s="82"/>
      <c r="G607" s="80"/>
      <c r="H607" s="80"/>
      <c r="I607" s="80"/>
      <c r="J607" s="80"/>
      <c r="K607" s="67"/>
    </row>
    <row r="608" spans="1:11" x14ac:dyDescent="0.25">
      <c r="A608" s="68" t="s">
        <v>16</v>
      </c>
      <c r="B608" s="79"/>
      <c r="C608" s="80"/>
      <c r="D608" s="82"/>
      <c r="E608" s="82"/>
      <c r="F608" s="82"/>
      <c r="G608" s="80"/>
      <c r="H608" s="80"/>
      <c r="I608" s="80"/>
      <c r="J608" s="80"/>
      <c r="K608" s="67"/>
    </row>
    <row r="609" spans="1:11" x14ac:dyDescent="0.25">
      <c r="A609" s="68" t="s">
        <v>17</v>
      </c>
      <c r="B609" s="79"/>
      <c r="C609" s="80"/>
      <c r="D609" s="82"/>
      <c r="E609" s="82"/>
      <c r="F609" s="82"/>
      <c r="G609" s="80"/>
      <c r="H609" s="80"/>
      <c r="I609" s="80"/>
      <c r="J609" s="80"/>
      <c r="K609" s="67"/>
    </row>
    <row r="610" spans="1:11" ht="15.75" customHeight="1" x14ac:dyDescent="0.25">
      <c r="A610" s="68" t="s">
        <v>18</v>
      </c>
      <c r="B610" s="80">
        <f t="shared" ref="B610:J610" si="132">(B638+B652+B666+B708+B722+B736+B750+B764+B778)</f>
        <v>407220</v>
      </c>
      <c r="C610" s="80">
        <f t="shared" si="132"/>
        <v>407220</v>
      </c>
      <c r="D610" s="80">
        <f t="shared" si="132"/>
        <v>407220</v>
      </c>
      <c r="E610" s="80">
        <f t="shared" si="132"/>
        <v>201600</v>
      </c>
      <c r="F610" s="80">
        <f t="shared" si="132"/>
        <v>201600</v>
      </c>
      <c r="G610" s="80">
        <f t="shared" si="132"/>
        <v>608820</v>
      </c>
      <c r="H610" s="80">
        <f t="shared" si="132"/>
        <v>608820</v>
      </c>
      <c r="I610" s="80">
        <f t="shared" si="132"/>
        <v>608820</v>
      </c>
      <c r="J610" s="80">
        <f t="shared" si="132"/>
        <v>608820</v>
      </c>
      <c r="K610" s="67"/>
    </row>
    <row r="611" spans="1:11" ht="51" x14ac:dyDescent="0.25">
      <c r="A611" s="68" t="s">
        <v>19</v>
      </c>
      <c r="B611" s="80">
        <f t="shared" ref="B611:J611" si="133">(B639+B653+B667+B709+B723+B737+B751+B765+B779)</f>
        <v>0</v>
      </c>
      <c r="C611" s="80">
        <f t="shared" si="133"/>
        <v>0</v>
      </c>
      <c r="D611" s="80">
        <f t="shared" si="133"/>
        <v>0</v>
      </c>
      <c r="E611" s="80">
        <f t="shared" si="133"/>
        <v>800000</v>
      </c>
      <c r="F611" s="80">
        <f t="shared" si="133"/>
        <v>4680000</v>
      </c>
      <c r="G611" s="80">
        <f t="shared" si="133"/>
        <v>5480000</v>
      </c>
      <c r="H611" s="80">
        <f t="shared" si="133"/>
        <v>3480000</v>
      </c>
      <c r="I611" s="80">
        <f t="shared" si="133"/>
        <v>3480000</v>
      </c>
      <c r="J611" s="80">
        <f t="shared" si="133"/>
        <v>3480000</v>
      </c>
      <c r="K611" s="67"/>
    </row>
    <row r="612" spans="1:11" ht="18.95" customHeight="1" x14ac:dyDescent="0.25">
      <c r="A612" s="104" t="s">
        <v>83</v>
      </c>
      <c r="B612" s="104"/>
      <c r="C612" s="104"/>
      <c r="D612" s="104"/>
      <c r="E612" s="104"/>
      <c r="F612" s="104"/>
      <c r="G612" s="104"/>
      <c r="H612" s="104"/>
      <c r="I612" s="104"/>
      <c r="J612" s="104"/>
      <c r="K612" s="104"/>
    </row>
    <row r="613" spans="1:11" x14ac:dyDescent="0.25">
      <c r="A613" s="51" t="s">
        <v>22</v>
      </c>
      <c r="B613" s="52">
        <f>B614+B615+B616+B617</f>
        <v>811020</v>
      </c>
      <c r="C613" s="52">
        <f t="shared" ref="C613:J613" si="134">C614+C615+C616+C617</f>
        <v>825020</v>
      </c>
      <c r="D613" s="52">
        <f t="shared" si="134"/>
        <v>407220</v>
      </c>
      <c r="E613" s="52">
        <f t="shared" si="134"/>
        <v>1151600</v>
      </c>
      <c r="F613" s="52">
        <f t="shared" si="134"/>
        <v>1551600</v>
      </c>
      <c r="G613" s="52">
        <f t="shared" si="134"/>
        <v>2758820</v>
      </c>
      <c r="H613" s="52">
        <f t="shared" si="134"/>
        <v>758820</v>
      </c>
      <c r="I613" s="52">
        <f t="shared" si="134"/>
        <v>758820</v>
      </c>
      <c r="J613" s="52">
        <f t="shared" si="134"/>
        <v>758820</v>
      </c>
      <c r="K613" s="53"/>
    </row>
    <row r="614" spans="1:11" ht="15.75" customHeight="1" x14ac:dyDescent="0.25">
      <c r="A614" s="54" t="s">
        <v>8</v>
      </c>
      <c r="B614" s="30">
        <f>B628+B642+B656</f>
        <v>0</v>
      </c>
      <c r="C614" s="30">
        <f t="shared" ref="C614:J616" si="135">C628+C642+C656</f>
        <v>0</v>
      </c>
      <c r="D614" s="30">
        <f t="shared" si="135"/>
        <v>0</v>
      </c>
      <c r="E614" s="30">
        <f t="shared" si="135"/>
        <v>0</v>
      </c>
      <c r="F614" s="30">
        <f t="shared" si="135"/>
        <v>0</v>
      </c>
      <c r="G614" s="30">
        <f t="shared" si="135"/>
        <v>0</v>
      </c>
      <c r="H614" s="30">
        <f t="shared" si="135"/>
        <v>0</v>
      </c>
      <c r="I614" s="30">
        <f t="shared" si="135"/>
        <v>0</v>
      </c>
      <c r="J614" s="30">
        <f t="shared" si="135"/>
        <v>0</v>
      </c>
      <c r="K614" s="53"/>
    </row>
    <row r="615" spans="1:11" x14ac:dyDescent="0.25">
      <c r="A615" s="54" t="s">
        <v>9</v>
      </c>
      <c r="B615" s="30">
        <f>B629+B643+B657</f>
        <v>70000</v>
      </c>
      <c r="C615" s="30">
        <f t="shared" si="135"/>
        <v>80000</v>
      </c>
      <c r="D615" s="30">
        <f t="shared" si="135"/>
        <v>0</v>
      </c>
      <c r="E615" s="30">
        <f t="shared" si="135"/>
        <v>50000</v>
      </c>
      <c r="F615" s="30">
        <f t="shared" si="135"/>
        <v>50000</v>
      </c>
      <c r="G615" s="30">
        <f t="shared" si="135"/>
        <v>50000</v>
      </c>
      <c r="H615" s="30">
        <f t="shared" si="135"/>
        <v>50000</v>
      </c>
      <c r="I615" s="30">
        <f t="shared" si="135"/>
        <v>50000</v>
      </c>
      <c r="J615" s="30">
        <f t="shared" si="135"/>
        <v>50000</v>
      </c>
      <c r="K615" s="53"/>
    </row>
    <row r="616" spans="1:11" ht="25.5" x14ac:dyDescent="0.25">
      <c r="A616" s="54" t="s">
        <v>10</v>
      </c>
      <c r="B616" s="30">
        <f>B630+B644+B658</f>
        <v>333800</v>
      </c>
      <c r="C616" s="30">
        <f t="shared" si="135"/>
        <v>337800</v>
      </c>
      <c r="D616" s="30">
        <f t="shared" si="135"/>
        <v>0</v>
      </c>
      <c r="E616" s="30">
        <f t="shared" si="135"/>
        <v>100000</v>
      </c>
      <c r="F616" s="30">
        <f t="shared" si="135"/>
        <v>100000</v>
      </c>
      <c r="G616" s="30">
        <f t="shared" si="135"/>
        <v>100000</v>
      </c>
      <c r="H616" s="30">
        <f t="shared" si="135"/>
        <v>100000</v>
      </c>
      <c r="I616" s="30">
        <f t="shared" si="135"/>
        <v>100000</v>
      </c>
      <c r="J616" s="30">
        <f t="shared" si="135"/>
        <v>100000</v>
      </c>
      <c r="K616" s="53"/>
    </row>
    <row r="617" spans="1:11" ht="25.5" x14ac:dyDescent="0.25">
      <c r="A617" s="51" t="s">
        <v>11</v>
      </c>
      <c r="B617" s="52">
        <f>B619+B620</f>
        <v>407220</v>
      </c>
      <c r="C617" s="52">
        <f t="shared" ref="C617:J617" si="136">C619+C620</f>
        <v>407220</v>
      </c>
      <c r="D617" s="52">
        <f t="shared" si="136"/>
        <v>407220</v>
      </c>
      <c r="E617" s="52">
        <f t="shared" si="136"/>
        <v>1001600</v>
      </c>
      <c r="F617" s="52">
        <f t="shared" si="136"/>
        <v>1401600</v>
      </c>
      <c r="G617" s="52">
        <f t="shared" si="136"/>
        <v>2608820</v>
      </c>
      <c r="H617" s="52">
        <f t="shared" si="136"/>
        <v>608820</v>
      </c>
      <c r="I617" s="52">
        <f t="shared" si="136"/>
        <v>608820</v>
      </c>
      <c r="J617" s="52">
        <f t="shared" si="136"/>
        <v>608820</v>
      </c>
      <c r="K617" s="53"/>
    </row>
    <row r="618" spans="1:11" x14ac:dyDescent="0.25">
      <c r="A618" s="54" t="s">
        <v>12</v>
      </c>
      <c r="B618" s="52"/>
      <c r="C618" s="52"/>
      <c r="D618" s="52"/>
      <c r="E618" s="52"/>
      <c r="F618" s="52"/>
      <c r="G618" s="52"/>
      <c r="H618" s="52"/>
      <c r="I618" s="52"/>
      <c r="J618" s="52"/>
      <c r="K618" s="53"/>
    </row>
    <row r="619" spans="1:11" x14ac:dyDescent="0.25">
      <c r="A619" s="54" t="s">
        <v>13</v>
      </c>
      <c r="B619" s="30">
        <f>B633+B647+B661</f>
        <v>407220</v>
      </c>
      <c r="C619" s="30">
        <f t="shared" ref="C619:J620" si="137">C633+C647+C661</f>
        <v>407220</v>
      </c>
      <c r="D619" s="30">
        <f t="shared" si="137"/>
        <v>407220</v>
      </c>
      <c r="E619" s="30">
        <f t="shared" si="137"/>
        <v>201600</v>
      </c>
      <c r="F619" s="30">
        <f t="shared" si="137"/>
        <v>201600</v>
      </c>
      <c r="G619" s="30">
        <f t="shared" si="137"/>
        <v>608820</v>
      </c>
      <c r="H619" s="30">
        <f t="shared" si="137"/>
        <v>608820</v>
      </c>
      <c r="I619" s="30">
        <f t="shared" si="137"/>
        <v>608820</v>
      </c>
      <c r="J619" s="30">
        <f t="shared" si="137"/>
        <v>608820</v>
      </c>
      <c r="K619" s="53"/>
    </row>
    <row r="620" spans="1:11" ht="51" x14ac:dyDescent="0.25">
      <c r="A620" s="54" t="s">
        <v>14</v>
      </c>
      <c r="B620" s="30">
        <f>B634+B648+B662</f>
        <v>0</v>
      </c>
      <c r="C620" s="30">
        <f t="shared" si="137"/>
        <v>0</v>
      </c>
      <c r="D620" s="30">
        <f t="shared" si="137"/>
        <v>0</v>
      </c>
      <c r="E620" s="30">
        <f t="shared" si="137"/>
        <v>800000</v>
      </c>
      <c r="F620" s="30">
        <f t="shared" si="137"/>
        <v>1200000</v>
      </c>
      <c r="G620" s="30">
        <f t="shared" si="137"/>
        <v>2000000</v>
      </c>
      <c r="H620" s="30">
        <f t="shared" si="137"/>
        <v>0</v>
      </c>
      <c r="I620" s="30">
        <f t="shared" si="137"/>
        <v>0</v>
      </c>
      <c r="J620" s="30">
        <f t="shared" si="137"/>
        <v>0</v>
      </c>
      <c r="K620" s="53"/>
    </row>
    <row r="621" spans="1:11" x14ac:dyDescent="0.25">
      <c r="A621" s="51" t="s">
        <v>15</v>
      </c>
      <c r="B621" s="52"/>
      <c r="C621" s="52"/>
      <c r="D621" s="52"/>
      <c r="E621" s="52"/>
      <c r="F621" s="52"/>
      <c r="G621" s="52"/>
      <c r="H621" s="52"/>
      <c r="I621" s="52"/>
      <c r="J621" s="52"/>
      <c r="K621" s="53"/>
    </row>
    <row r="622" spans="1:11" x14ac:dyDescent="0.25">
      <c r="A622" s="54" t="s">
        <v>16</v>
      </c>
      <c r="B622" s="52"/>
      <c r="C622" s="52"/>
      <c r="D622" s="52"/>
      <c r="E622" s="52"/>
      <c r="F622" s="52"/>
      <c r="G622" s="52"/>
      <c r="H622" s="52"/>
      <c r="I622" s="52"/>
      <c r="J622" s="52"/>
      <c r="K622" s="53"/>
    </row>
    <row r="623" spans="1:11" x14ac:dyDescent="0.25">
      <c r="A623" s="54" t="s">
        <v>17</v>
      </c>
      <c r="B623" s="52"/>
      <c r="C623" s="52"/>
      <c r="D623" s="52"/>
      <c r="E623" s="52"/>
      <c r="F623" s="52"/>
      <c r="G623" s="52"/>
      <c r="H623" s="52"/>
      <c r="I623" s="52"/>
      <c r="J623" s="52"/>
      <c r="K623" s="53"/>
    </row>
    <row r="624" spans="1:11" x14ac:dyDescent="0.25">
      <c r="A624" s="54" t="s">
        <v>18</v>
      </c>
      <c r="B624" s="30">
        <f>B638+B652+B666</f>
        <v>407220</v>
      </c>
      <c r="C624" s="30">
        <f t="shared" ref="C624:J624" si="138">C638+C652+C666</f>
        <v>407220</v>
      </c>
      <c r="D624" s="30">
        <f t="shared" si="138"/>
        <v>407220</v>
      </c>
      <c r="E624" s="30">
        <f t="shared" si="138"/>
        <v>201600</v>
      </c>
      <c r="F624" s="30">
        <f t="shared" si="138"/>
        <v>201600</v>
      </c>
      <c r="G624" s="30">
        <f t="shared" si="138"/>
        <v>608820</v>
      </c>
      <c r="H624" s="30">
        <f t="shared" si="138"/>
        <v>608820</v>
      </c>
      <c r="I624" s="30">
        <f t="shared" si="138"/>
        <v>608820</v>
      </c>
      <c r="J624" s="30">
        <f t="shared" si="138"/>
        <v>608820</v>
      </c>
      <c r="K624" s="53"/>
    </row>
    <row r="625" spans="1:11" ht="51" x14ac:dyDescent="0.25">
      <c r="A625" s="54" t="s">
        <v>19</v>
      </c>
      <c r="B625" s="30">
        <f>B639+B653+B667</f>
        <v>0</v>
      </c>
      <c r="C625" s="30">
        <f t="shared" ref="C625:J625" si="139">C639+C653+C667</f>
        <v>0</v>
      </c>
      <c r="D625" s="30">
        <f t="shared" si="139"/>
        <v>0</v>
      </c>
      <c r="E625" s="30">
        <f t="shared" si="139"/>
        <v>800000</v>
      </c>
      <c r="F625" s="30">
        <f t="shared" si="139"/>
        <v>1200000</v>
      </c>
      <c r="G625" s="30">
        <f t="shared" si="139"/>
        <v>2000000</v>
      </c>
      <c r="H625" s="30">
        <f t="shared" si="139"/>
        <v>0</v>
      </c>
      <c r="I625" s="30">
        <f t="shared" si="139"/>
        <v>0</v>
      </c>
      <c r="J625" s="30">
        <f t="shared" si="139"/>
        <v>0</v>
      </c>
      <c r="K625" s="53"/>
    </row>
    <row r="626" spans="1:11" ht="37.5" customHeight="1" x14ac:dyDescent="0.25">
      <c r="A626" s="103" t="s">
        <v>84</v>
      </c>
      <c r="B626" s="103"/>
      <c r="C626" s="103"/>
      <c r="D626" s="103"/>
      <c r="E626" s="103"/>
      <c r="F626" s="103"/>
      <c r="G626" s="103"/>
      <c r="H626" s="103"/>
      <c r="I626" s="103"/>
      <c r="J626" s="103"/>
      <c r="K626" s="103"/>
    </row>
    <row r="627" spans="1:11" x14ac:dyDescent="0.25">
      <c r="A627" s="6" t="s">
        <v>22</v>
      </c>
      <c r="B627" s="21">
        <f t="shared" ref="B627" si="140">SUM(B628:B631)</f>
        <v>0</v>
      </c>
      <c r="C627" s="21">
        <f t="shared" ref="C627:J627" si="141">SUM(C628:C631)</f>
        <v>0</v>
      </c>
      <c r="D627" s="21">
        <f t="shared" si="141"/>
        <v>0</v>
      </c>
      <c r="E627" s="21">
        <f t="shared" si="141"/>
        <v>0</v>
      </c>
      <c r="F627" s="21">
        <f t="shared" si="141"/>
        <v>0</v>
      </c>
      <c r="G627" s="21">
        <f t="shared" si="141"/>
        <v>0</v>
      </c>
      <c r="H627" s="21">
        <f t="shared" si="141"/>
        <v>0</v>
      </c>
      <c r="I627" s="21">
        <f t="shared" si="141"/>
        <v>0</v>
      </c>
      <c r="J627" s="21">
        <f t="shared" si="141"/>
        <v>0</v>
      </c>
      <c r="K627" s="102" t="s">
        <v>85</v>
      </c>
    </row>
    <row r="628" spans="1:11" x14ac:dyDescent="0.25">
      <c r="A628" s="5" t="s">
        <v>8</v>
      </c>
      <c r="B628" s="15">
        <v>0</v>
      </c>
      <c r="C628" s="15">
        <v>0</v>
      </c>
      <c r="D628" s="15">
        <v>0</v>
      </c>
      <c r="E628" s="15">
        <v>0</v>
      </c>
      <c r="F628" s="15">
        <v>0</v>
      </c>
      <c r="G628" s="15">
        <v>0</v>
      </c>
      <c r="H628" s="15">
        <v>0</v>
      </c>
      <c r="I628" s="15">
        <v>0</v>
      </c>
      <c r="J628" s="15">
        <v>0</v>
      </c>
      <c r="K628" s="102"/>
    </row>
    <row r="629" spans="1:11" x14ac:dyDescent="0.25">
      <c r="A629" s="5" t="s">
        <v>9</v>
      </c>
      <c r="B629" s="15">
        <v>0</v>
      </c>
      <c r="C629" s="15">
        <v>0</v>
      </c>
      <c r="D629" s="15">
        <v>0</v>
      </c>
      <c r="E629" s="15">
        <v>0</v>
      </c>
      <c r="F629" s="15">
        <v>0</v>
      </c>
      <c r="G629" s="15">
        <v>0</v>
      </c>
      <c r="H629" s="15">
        <v>0</v>
      </c>
      <c r="I629" s="15">
        <v>0</v>
      </c>
      <c r="J629" s="15">
        <v>0</v>
      </c>
      <c r="K629" s="102"/>
    </row>
    <row r="630" spans="1:11" ht="25.5" x14ac:dyDescent="0.25">
      <c r="A630" s="5" t="s">
        <v>10</v>
      </c>
      <c r="B630" s="15">
        <v>0</v>
      </c>
      <c r="C630" s="15">
        <v>0</v>
      </c>
      <c r="D630" s="15">
        <v>0</v>
      </c>
      <c r="E630" s="15">
        <v>0</v>
      </c>
      <c r="F630" s="15">
        <v>0</v>
      </c>
      <c r="G630" s="15">
        <v>0</v>
      </c>
      <c r="H630" s="15">
        <v>0</v>
      </c>
      <c r="I630" s="15">
        <v>0</v>
      </c>
      <c r="J630" s="15">
        <v>0</v>
      </c>
      <c r="K630" s="102"/>
    </row>
    <row r="631" spans="1:11" ht="25.5" x14ac:dyDescent="0.25">
      <c r="A631" s="6" t="s">
        <v>11</v>
      </c>
      <c r="B631" s="21">
        <f>SUM(B633:B634)</f>
        <v>0</v>
      </c>
      <c r="C631" s="21">
        <f t="shared" ref="C631:J631" si="142">SUM(C633:C634)</f>
        <v>0</v>
      </c>
      <c r="D631" s="21">
        <f t="shared" si="142"/>
        <v>0</v>
      </c>
      <c r="E631" s="21">
        <f t="shared" si="142"/>
        <v>0</v>
      </c>
      <c r="F631" s="21">
        <f t="shared" si="142"/>
        <v>0</v>
      </c>
      <c r="G631" s="21">
        <f t="shared" si="142"/>
        <v>0</v>
      </c>
      <c r="H631" s="21">
        <f t="shared" si="142"/>
        <v>0</v>
      </c>
      <c r="I631" s="21">
        <f t="shared" si="142"/>
        <v>0</v>
      </c>
      <c r="J631" s="21">
        <f t="shared" si="142"/>
        <v>0</v>
      </c>
      <c r="K631" s="102"/>
    </row>
    <row r="632" spans="1:11" x14ac:dyDescent="0.25">
      <c r="A632" s="5" t="s">
        <v>12</v>
      </c>
      <c r="B632" s="21"/>
      <c r="C632" s="21"/>
      <c r="D632" s="21"/>
      <c r="E632" s="21"/>
      <c r="F632" s="21"/>
      <c r="G632" s="21"/>
      <c r="H632" s="21"/>
      <c r="I632" s="21"/>
      <c r="J632" s="21"/>
      <c r="K632" s="102"/>
    </row>
    <row r="633" spans="1:11" x14ac:dyDescent="0.25">
      <c r="A633" s="5" t="s">
        <v>13</v>
      </c>
      <c r="B633" s="15">
        <v>0</v>
      </c>
      <c r="C633" s="15">
        <v>0</v>
      </c>
      <c r="D633" s="15">
        <v>0</v>
      </c>
      <c r="E633" s="15">
        <v>0</v>
      </c>
      <c r="F633" s="15">
        <v>0</v>
      </c>
      <c r="G633" s="15">
        <v>0</v>
      </c>
      <c r="H633" s="15">
        <v>0</v>
      </c>
      <c r="I633" s="15">
        <v>0</v>
      </c>
      <c r="J633" s="15">
        <v>0</v>
      </c>
      <c r="K633" s="102"/>
    </row>
    <row r="634" spans="1:11" ht="51" x14ac:dyDescent="0.25">
      <c r="A634" s="5" t="s">
        <v>14</v>
      </c>
      <c r="B634" s="15">
        <v>0</v>
      </c>
      <c r="C634" s="15">
        <v>0</v>
      </c>
      <c r="D634" s="15">
        <v>0</v>
      </c>
      <c r="E634" s="15">
        <v>0</v>
      </c>
      <c r="F634" s="15">
        <v>0</v>
      </c>
      <c r="G634" s="15">
        <v>0</v>
      </c>
      <c r="H634" s="15">
        <v>0</v>
      </c>
      <c r="I634" s="15">
        <v>0</v>
      </c>
      <c r="J634" s="15">
        <v>0</v>
      </c>
      <c r="K634" s="102"/>
    </row>
    <row r="635" spans="1:11" x14ac:dyDescent="0.25">
      <c r="A635" s="6" t="s">
        <v>15</v>
      </c>
      <c r="B635" s="15"/>
      <c r="C635" s="15"/>
      <c r="D635" s="15"/>
      <c r="E635" s="15"/>
      <c r="F635" s="15"/>
      <c r="G635" s="15"/>
      <c r="H635" s="15"/>
      <c r="I635" s="15"/>
      <c r="J635" s="15"/>
      <c r="K635" s="102"/>
    </row>
    <row r="636" spans="1:11" x14ac:dyDescent="0.25">
      <c r="A636" s="5" t="s">
        <v>16</v>
      </c>
      <c r="B636" s="15"/>
      <c r="C636" s="15"/>
      <c r="D636" s="15"/>
      <c r="E636" s="15"/>
      <c r="F636" s="15"/>
      <c r="G636" s="15"/>
      <c r="H636" s="15"/>
      <c r="I636" s="15"/>
      <c r="J636" s="15"/>
      <c r="K636" s="102"/>
    </row>
    <row r="637" spans="1:11" x14ac:dyDescent="0.25">
      <c r="A637" s="5" t="s">
        <v>17</v>
      </c>
      <c r="B637" s="15"/>
      <c r="C637" s="15"/>
      <c r="D637" s="15"/>
      <c r="E637" s="15"/>
      <c r="F637" s="15"/>
      <c r="G637" s="15"/>
      <c r="H637" s="15"/>
      <c r="I637" s="15"/>
      <c r="J637" s="15"/>
      <c r="K637" s="102"/>
    </row>
    <row r="638" spans="1:11" x14ac:dyDescent="0.25">
      <c r="A638" s="5" t="s">
        <v>18</v>
      </c>
      <c r="B638" s="15">
        <v>0</v>
      </c>
      <c r="C638" s="15">
        <v>0</v>
      </c>
      <c r="D638" s="15">
        <v>0</v>
      </c>
      <c r="E638" s="15">
        <v>0</v>
      </c>
      <c r="F638" s="15">
        <v>0</v>
      </c>
      <c r="G638" s="15">
        <v>0</v>
      </c>
      <c r="H638" s="15">
        <v>0</v>
      </c>
      <c r="I638" s="15">
        <v>0</v>
      </c>
      <c r="J638" s="15">
        <v>0</v>
      </c>
      <c r="K638" s="102"/>
    </row>
    <row r="639" spans="1:11" ht="51.75" x14ac:dyDescent="0.25">
      <c r="A639" s="24" t="s">
        <v>19</v>
      </c>
      <c r="B639" s="15">
        <v>0</v>
      </c>
      <c r="C639" s="15">
        <v>0</v>
      </c>
      <c r="D639" s="15">
        <v>0</v>
      </c>
      <c r="E639" s="15">
        <v>0</v>
      </c>
      <c r="F639" s="15">
        <v>0</v>
      </c>
      <c r="G639" s="15">
        <v>0</v>
      </c>
      <c r="H639" s="15">
        <v>0</v>
      </c>
      <c r="I639" s="15">
        <v>0</v>
      </c>
      <c r="J639" s="15">
        <v>0</v>
      </c>
      <c r="K639" s="102"/>
    </row>
    <row r="640" spans="1:11" x14ac:dyDescent="0.25">
      <c r="A640" s="103" t="s">
        <v>86</v>
      </c>
      <c r="B640" s="103"/>
      <c r="C640" s="103"/>
      <c r="D640" s="103"/>
      <c r="E640" s="103"/>
      <c r="F640" s="103"/>
      <c r="G640" s="103"/>
      <c r="H640" s="103"/>
      <c r="I640" s="103"/>
      <c r="J640" s="103"/>
      <c r="K640" s="103"/>
    </row>
    <row r="641" spans="1:11" x14ac:dyDescent="0.25">
      <c r="A641" s="6" t="s">
        <v>22</v>
      </c>
      <c r="B641" s="21">
        <f t="shared" ref="B641:J641" si="143">SUM(B642:B645)</f>
        <v>407220</v>
      </c>
      <c r="C641" s="21">
        <f t="shared" si="143"/>
        <v>407220</v>
      </c>
      <c r="D641" s="21">
        <f t="shared" si="143"/>
        <v>407220</v>
      </c>
      <c r="E641" s="21">
        <f t="shared" si="143"/>
        <v>1001600</v>
      </c>
      <c r="F641" s="21">
        <f t="shared" si="143"/>
        <v>1401600</v>
      </c>
      <c r="G641" s="21">
        <f t="shared" si="143"/>
        <v>2608820</v>
      </c>
      <c r="H641" s="21">
        <f t="shared" si="143"/>
        <v>608820</v>
      </c>
      <c r="I641" s="21">
        <f t="shared" si="143"/>
        <v>608820</v>
      </c>
      <c r="J641" s="21">
        <f t="shared" si="143"/>
        <v>608820</v>
      </c>
      <c r="K641" s="22"/>
    </row>
    <row r="642" spans="1:11" x14ac:dyDescent="0.25">
      <c r="A642" s="5" t="s">
        <v>8</v>
      </c>
      <c r="B642" s="15">
        <v>0</v>
      </c>
      <c r="C642" s="15">
        <v>0</v>
      </c>
      <c r="D642" s="15">
        <v>0</v>
      </c>
      <c r="E642" s="15">
        <v>0</v>
      </c>
      <c r="F642" s="15">
        <v>0</v>
      </c>
      <c r="G642" s="15">
        <v>0</v>
      </c>
      <c r="H642" s="15">
        <v>0</v>
      </c>
      <c r="I642" s="15">
        <v>0</v>
      </c>
      <c r="J642" s="15">
        <v>0</v>
      </c>
      <c r="K642" s="23"/>
    </row>
    <row r="643" spans="1:11" x14ac:dyDescent="0.25">
      <c r="A643" s="5" t="s">
        <v>9</v>
      </c>
      <c r="B643" s="15">
        <v>0</v>
      </c>
      <c r="C643" s="15">
        <v>0</v>
      </c>
      <c r="D643" s="15">
        <v>0</v>
      </c>
      <c r="E643" s="15">
        <v>0</v>
      </c>
      <c r="F643" s="15">
        <v>0</v>
      </c>
      <c r="G643" s="15">
        <v>0</v>
      </c>
      <c r="H643" s="15">
        <v>0</v>
      </c>
      <c r="I643" s="15">
        <v>0</v>
      </c>
      <c r="J643" s="15">
        <v>0</v>
      </c>
      <c r="K643" s="23"/>
    </row>
    <row r="644" spans="1:11" ht="25.5" x14ac:dyDescent="0.25">
      <c r="A644" s="5" t="s">
        <v>10</v>
      </c>
      <c r="B644" s="15">
        <v>0</v>
      </c>
      <c r="C644" s="15">
        <v>0</v>
      </c>
      <c r="D644" s="15">
        <v>0</v>
      </c>
      <c r="E644" s="15">
        <v>0</v>
      </c>
      <c r="F644" s="15">
        <v>0</v>
      </c>
      <c r="G644" s="15">
        <v>0</v>
      </c>
      <c r="H644" s="15">
        <v>0</v>
      </c>
      <c r="I644" s="15">
        <v>0</v>
      </c>
      <c r="J644" s="15">
        <v>0</v>
      </c>
      <c r="K644" s="23"/>
    </row>
    <row r="645" spans="1:11" ht="25.5" x14ac:dyDescent="0.25">
      <c r="A645" s="6" t="s">
        <v>11</v>
      </c>
      <c r="B645" s="21">
        <f>SUM(B647:B648)</f>
        <v>407220</v>
      </c>
      <c r="C645" s="21">
        <f t="shared" ref="C645:J645" si="144">SUM(C647:C648)</f>
        <v>407220</v>
      </c>
      <c r="D645" s="21">
        <f t="shared" si="144"/>
        <v>407220</v>
      </c>
      <c r="E645" s="21">
        <f t="shared" si="144"/>
        <v>1001600</v>
      </c>
      <c r="F645" s="21">
        <f t="shared" si="144"/>
        <v>1401600</v>
      </c>
      <c r="G645" s="21">
        <f t="shared" si="144"/>
        <v>2608820</v>
      </c>
      <c r="H645" s="21">
        <f t="shared" si="144"/>
        <v>608820</v>
      </c>
      <c r="I645" s="21">
        <f t="shared" si="144"/>
        <v>608820</v>
      </c>
      <c r="J645" s="21">
        <f t="shared" si="144"/>
        <v>608820</v>
      </c>
      <c r="K645" s="23"/>
    </row>
    <row r="646" spans="1:11" x14ac:dyDescent="0.25">
      <c r="A646" s="5" t="s">
        <v>12</v>
      </c>
      <c r="B646" s="21"/>
      <c r="C646" s="21"/>
      <c r="D646" s="21"/>
      <c r="E646" s="21"/>
      <c r="F646" s="21"/>
      <c r="G646" s="21"/>
      <c r="H646" s="21"/>
      <c r="I646" s="21"/>
      <c r="J646" s="21"/>
      <c r="K646" s="23"/>
    </row>
    <row r="647" spans="1:11" ht="356.1" customHeight="1" x14ac:dyDescent="0.25">
      <c r="A647" s="5" t="s">
        <v>13</v>
      </c>
      <c r="B647" s="15">
        <v>407220</v>
      </c>
      <c r="C647" s="15">
        <v>407220</v>
      </c>
      <c r="D647" s="15">
        <v>407220</v>
      </c>
      <c r="E647" s="15">
        <v>201600</v>
      </c>
      <c r="F647" s="15">
        <v>201600</v>
      </c>
      <c r="G647" s="15">
        <v>608820</v>
      </c>
      <c r="H647" s="15">
        <v>608820</v>
      </c>
      <c r="I647" s="15">
        <v>608820</v>
      </c>
      <c r="J647" s="15">
        <v>608820</v>
      </c>
      <c r="K647" s="24" t="s">
        <v>182</v>
      </c>
    </row>
    <row r="648" spans="1:11" ht="115.5" x14ac:dyDescent="0.25">
      <c r="A648" s="5" t="s">
        <v>14</v>
      </c>
      <c r="B648" s="15">
        <v>0</v>
      </c>
      <c r="C648" s="15">
        <v>0</v>
      </c>
      <c r="D648" s="15">
        <v>0</v>
      </c>
      <c r="E648" s="15">
        <v>800000</v>
      </c>
      <c r="F648" s="15">
        <v>1200000</v>
      </c>
      <c r="G648" s="15">
        <v>2000000</v>
      </c>
      <c r="H648" s="15">
        <v>0</v>
      </c>
      <c r="I648" s="15">
        <v>0</v>
      </c>
      <c r="J648" s="15">
        <v>0</v>
      </c>
      <c r="K648" s="24" t="s">
        <v>87</v>
      </c>
    </row>
    <row r="649" spans="1:11" x14ac:dyDescent="0.25">
      <c r="A649" s="6" t="s">
        <v>15</v>
      </c>
      <c r="B649" s="15"/>
      <c r="C649" s="15"/>
      <c r="D649" s="15"/>
      <c r="E649" s="15"/>
      <c r="F649" s="15"/>
      <c r="G649" s="15"/>
      <c r="H649" s="15"/>
      <c r="I649" s="15"/>
      <c r="J649" s="15"/>
      <c r="K649" s="25"/>
    </row>
    <row r="650" spans="1:11" x14ac:dyDescent="0.25">
      <c r="A650" s="5" t="s">
        <v>16</v>
      </c>
      <c r="B650" s="15"/>
      <c r="C650" s="15"/>
      <c r="D650" s="15"/>
      <c r="E650" s="15"/>
      <c r="F650" s="15"/>
      <c r="G650" s="15"/>
      <c r="H650" s="15"/>
      <c r="I650" s="15"/>
      <c r="J650" s="15"/>
      <c r="K650" s="25"/>
    </row>
    <row r="651" spans="1:11" x14ac:dyDescent="0.25">
      <c r="A651" s="5" t="s">
        <v>17</v>
      </c>
      <c r="B651" s="15"/>
      <c r="C651" s="15"/>
      <c r="D651" s="15"/>
      <c r="E651" s="15"/>
      <c r="F651" s="15"/>
      <c r="G651" s="15"/>
      <c r="H651" s="15"/>
      <c r="I651" s="15"/>
      <c r="J651" s="15"/>
      <c r="K651" s="25"/>
    </row>
    <row r="652" spans="1:11" ht="15.75" customHeight="1" x14ac:dyDescent="0.25">
      <c r="A652" s="5" t="s">
        <v>18</v>
      </c>
      <c r="B652" s="15">
        <v>407220</v>
      </c>
      <c r="C652" s="15">
        <v>407220</v>
      </c>
      <c r="D652" s="15">
        <v>407220</v>
      </c>
      <c r="E652" s="15">
        <v>201600</v>
      </c>
      <c r="F652" s="15">
        <v>201600</v>
      </c>
      <c r="G652" s="15">
        <v>608820</v>
      </c>
      <c r="H652" s="15">
        <v>608820</v>
      </c>
      <c r="I652" s="15">
        <v>608820</v>
      </c>
      <c r="J652" s="15">
        <v>608820</v>
      </c>
      <c r="K652" s="25"/>
    </row>
    <row r="653" spans="1:11" ht="51.75" x14ac:dyDescent="0.25">
      <c r="A653" s="24" t="s">
        <v>19</v>
      </c>
      <c r="B653" s="15">
        <v>0</v>
      </c>
      <c r="C653" s="15">
        <v>0</v>
      </c>
      <c r="D653" s="15">
        <v>0</v>
      </c>
      <c r="E653" s="15">
        <v>800000</v>
      </c>
      <c r="F653" s="15">
        <v>1200000</v>
      </c>
      <c r="G653" s="15">
        <v>2000000</v>
      </c>
      <c r="H653" s="15">
        <v>0</v>
      </c>
      <c r="I653" s="15">
        <v>0</v>
      </c>
      <c r="J653" s="15">
        <v>0</v>
      </c>
      <c r="K653" s="23"/>
    </row>
    <row r="654" spans="1:11" x14ac:dyDescent="0.25">
      <c r="A654" s="103" t="s">
        <v>183</v>
      </c>
      <c r="B654" s="103"/>
      <c r="C654" s="103"/>
      <c r="D654" s="103"/>
      <c r="E654" s="103"/>
      <c r="F654" s="103"/>
      <c r="G654" s="103"/>
      <c r="H654" s="103"/>
      <c r="I654" s="103"/>
      <c r="J654" s="103"/>
      <c r="K654" s="103"/>
    </row>
    <row r="655" spans="1:11" ht="14.1" customHeight="1" x14ac:dyDescent="0.25">
      <c r="A655" s="6" t="s">
        <v>22</v>
      </c>
      <c r="B655" s="21">
        <f t="shared" ref="B655:J655" si="145">SUM(B656:B659)</f>
        <v>403800</v>
      </c>
      <c r="C655" s="21">
        <f t="shared" si="145"/>
        <v>417800</v>
      </c>
      <c r="D655" s="21">
        <f t="shared" si="145"/>
        <v>0</v>
      </c>
      <c r="E655" s="21">
        <f t="shared" si="145"/>
        <v>150000</v>
      </c>
      <c r="F655" s="21">
        <f t="shared" si="145"/>
        <v>150000</v>
      </c>
      <c r="G655" s="21">
        <f t="shared" si="145"/>
        <v>150000</v>
      </c>
      <c r="H655" s="21">
        <f t="shared" si="145"/>
        <v>150000</v>
      </c>
      <c r="I655" s="21">
        <f t="shared" si="145"/>
        <v>150000</v>
      </c>
      <c r="J655" s="21">
        <f t="shared" si="145"/>
        <v>150000</v>
      </c>
      <c r="K655" s="117" t="s">
        <v>88</v>
      </c>
    </row>
    <row r="656" spans="1:11" x14ac:dyDescent="0.25">
      <c r="A656" s="5" t="s">
        <v>8</v>
      </c>
      <c r="B656" s="15">
        <v>0</v>
      </c>
      <c r="C656" s="15">
        <v>0</v>
      </c>
      <c r="D656" s="15">
        <v>0</v>
      </c>
      <c r="E656" s="15">
        <v>0</v>
      </c>
      <c r="F656" s="15">
        <v>0</v>
      </c>
      <c r="G656" s="15">
        <v>0</v>
      </c>
      <c r="H656" s="15">
        <v>0</v>
      </c>
      <c r="I656" s="15">
        <v>0</v>
      </c>
      <c r="J656" s="15">
        <v>0</v>
      </c>
      <c r="K656" s="118"/>
    </row>
    <row r="657" spans="1:11" x14ac:dyDescent="0.25">
      <c r="A657" s="5" t="s">
        <v>9</v>
      </c>
      <c r="B657" s="15">
        <v>70000</v>
      </c>
      <c r="C657" s="15">
        <v>80000</v>
      </c>
      <c r="D657" s="15">
        <v>0</v>
      </c>
      <c r="E657" s="15">
        <v>50000</v>
      </c>
      <c r="F657" s="15">
        <v>50000</v>
      </c>
      <c r="G657" s="15">
        <v>50000</v>
      </c>
      <c r="H657" s="15">
        <v>50000</v>
      </c>
      <c r="I657" s="15">
        <v>50000</v>
      </c>
      <c r="J657" s="15">
        <v>50000</v>
      </c>
      <c r="K657" s="118"/>
    </row>
    <row r="658" spans="1:11" ht="25.5" x14ac:dyDescent="0.25">
      <c r="A658" s="5" t="s">
        <v>10</v>
      </c>
      <c r="B658" s="15">
        <v>333800</v>
      </c>
      <c r="C658" s="15">
        <v>337800</v>
      </c>
      <c r="D658" s="15">
        <v>0</v>
      </c>
      <c r="E658" s="15">
        <v>100000</v>
      </c>
      <c r="F658" s="15">
        <v>100000</v>
      </c>
      <c r="G658" s="15">
        <v>100000</v>
      </c>
      <c r="H658" s="15">
        <v>100000</v>
      </c>
      <c r="I658" s="15">
        <v>100000</v>
      </c>
      <c r="J658" s="15">
        <v>100000</v>
      </c>
      <c r="K658" s="118"/>
    </row>
    <row r="659" spans="1:11" ht="25.5" x14ac:dyDescent="0.25">
      <c r="A659" s="6" t="s">
        <v>11</v>
      </c>
      <c r="B659" s="21">
        <f>SUM(B661:B662)</f>
        <v>0</v>
      </c>
      <c r="C659" s="21">
        <f t="shared" ref="C659:J659" si="146">SUM(C661:C662)</f>
        <v>0</v>
      </c>
      <c r="D659" s="21">
        <f t="shared" si="146"/>
        <v>0</v>
      </c>
      <c r="E659" s="21">
        <f t="shared" si="146"/>
        <v>0</v>
      </c>
      <c r="F659" s="21">
        <f t="shared" si="146"/>
        <v>0</v>
      </c>
      <c r="G659" s="21">
        <f t="shared" si="146"/>
        <v>0</v>
      </c>
      <c r="H659" s="21">
        <f t="shared" si="146"/>
        <v>0</v>
      </c>
      <c r="I659" s="21">
        <f t="shared" si="146"/>
        <v>0</v>
      </c>
      <c r="J659" s="21">
        <f t="shared" si="146"/>
        <v>0</v>
      </c>
      <c r="K659" s="118"/>
    </row>
    <row r="660" spans="1:11" x14ac:dyDescent="0.25">
      <c r="A660" s="5" t="s">
        <v>12</v>
      </c>
      <c r="B660" s="21"/>
      <c r="C660" s="21"/>
      <c r="D660" s="21"/>
      <c r="E660" s="21"/>
      <c r="F660" s="21"/>
      <c r="G660" s="21"/>
      <c r="H660" s="21"/>
      <c r="I660" s="21"/>
      <c r="J660" s="21"/>
      <c r="K660" s="118"/>
    </row>
    <row r="661" spans="1:11" x14ac:dyDescent="0.25">
      <c r="A661" s="5" t="s">
        <v>13</v>
      </c>
      <c r="B661" s="15">
        <v>0</v>
      </c>
      <c r="C661" s="15">
        <v>0</v>
      </c>
      <c r="D661" s="15">
        <v>0</v>
      </c>
      <c r="E661" s="15">
        <v>0</v>
      </c>
      <c r="F661" s="15">
        <v>0</v>
      </c>
      <c r="G661" s="15">
        <v>0</v>
      </c>
      <c r="H661" s="15">
        <v>0</v>
      </c>
      <c r="I661" s="15">
        <v>0</v>
      </c>
      <c r="J661" s="15">
        <v>0</v>
      </c>
      <c r="K661" s="118"/>
    </row>
    <row r="662" spans="1:11" ht="51" x14ac:dyDescent="0.25">
      <c r="A662" s="5" t="s">
        <v>14</v>
      </c>
      <c r="B662" s="15">
        <v>0</v>
      </c>
      <c r="C662" s="15">
        <v>0</v>
      </c>
      <c r="D662" s="15">
        <v>0</v>
      </c>
      <c r="E662" s="15">
        <v>0</v>
      </c>
      <c r="F662" s="15">
        <v>0</v>
      </c>
      <c r="G662" s="15">
        <v>0</v>
      </c>
      <c r="H662" s="15">
        <v>0</v>
      </c>
      <c r="I662" s="15">
        <v>0</v>
      </c>
      <c r="J662" s="15">
        <v>0</v>
      </c>
      <c r="K662" s="118"/>
    </row>
    <row r="663" spans="1:11" x14ac:dyDescent="0.25">
      <c r="A663" s="6" t="s">
        <v>15</v>
      </c>
      <c r="B663" s="15"/>
      <c r="C663" s="15"/>
      <c r="D663" s="15"/>
      <c r="E663" s="15"/>
      <c r="F663" s="15"/>
      <c r="G663" s="15"/>
      <c r="H663" s="15"/>
      <c r="I663" s="15"/>
      <c r="J663" s="15"/>
      <c r="K663" s="118"/>
    </row>
    <row r="664" spans="1:11" x14ac:dyDescent="0.25">
      <c r="A664" s="5" t="s">
        <v>16</v>
      </c>
      <c r="B664" s="15"/>
      <c r="C664" s="15"/>
      <c r="D664" s="15"/>
      <c r="E664" s="15"/>
      <c r="F664" s="15"/>
      <c r="G664" s="15"/>
      <c r="H664" s="15"/>
      <c r="I664" s="15"/>
      <c r="J664" s="15"/>
      <c r="K664" s="118"/>
    </row>
    <row r="665" spans="1:11" x14ac:dyDescent="0.25">
      <c r="A665" s="5" t="s">
        <v>17</v>
      </c>
      <c r="B665" s="15"/>
      <c r="C665" s="15"/>
      <c r="D665" s="15"/>
      <c r="E665" s="15"/>
      <c r="F665" s="15"/>
      <c r="G665" s="15"/>
      <c r="H665" s="15"/>
      <c r="I665" s="15"/>
      <c r="J665" s="15"/>
      <c r="K665" s="118"/>
    </row>
    <row r="666" spans="1:11" ht="15.75" customHeight="1" x14ac:dyDescent="0.25">
      <c r="A666" s="5" t="s">
        <v>18</v>
      </c>
      <c r="B666" s="15">
        <v>0</v>
      </c>
      <c r="C666" s="15">
        <v>0</v>
      </c>
      <c r="D666" s="15">
        <v>0</v>
      </c>
      <c r="E666" s="15">
        <v>0</v>
      </c>
      <c r="F666" s="15">
        <v>0</v>
      </c>
      <c r="G666" s="15">
        <v>0</v>
      </c>
      <c r="H666" s="15">
        <v>0</v>
      </c>
      <c r="I666" s="15">
        <v>0</v>
      </c>
      <c r="J666" s="15">
        <v>0</v>
      </c>
      <c r="K666" s="118"/>
    </row>
    <row r="667" spans="1:11" ht="51.75" x14ac:dyDescent="0.25">
      <c r="A667" s="24" t="s">
        <v>19</v>
      </c>
      <c r="B667" s="15">
        <v>0</v>
      </c>
      <c r="C667" s="15">
        <v>0</v>
      </c>
      <c r="D667" s="15">
        <v>0</v>
      </c>
      <c r="E667" s="15">
        <v>0</v>
      </c>
      <c r="F667" s="15">
        <v>0</v>
      </c>
      <c r="G667" s="15">
        <v>0</v>
      </c>
      <c r="H667" s="15">
        <v>0</v>
      </c>
      <c r="I667" s="15">
        <v>0</v>
      </c>
      <c r="J667" s="15">
        <v>0</v>
      </c>
      <c r="K667" s="119"/>
    </row>
    <row r="668" spans="1:11" x14ac:dyDescent="0.25">
      <c r="A668" s="103" t="s">
        <v>184</v>
      </c>
      <c r="B668" s="103"/>
      <c r="C668" s="103"/>
      <c r="D668" s="103"/>
      <c r="E668" s="103"/>
      <c r="F668" s="103"/>
      <c r="G668" s="103"/>
      <c r="H668" s="103"/>
      <c r="I668" s="103"/>
      <c r="J668" s="103"/>
      <c r="K668" s="103"/>
    </row>
    <row r="669" spans="1:11" x14ac:dyDescent="0.25">
      <c r="A669" s="6" t="s">
        <v>22</v>
      </c>
      <c r="B669" s="21">
        <f t="shared" ref="B669" si="147">SUM(B670:B673)</f>
        <v>0</v>
      </c>
      <c r="C669" s="21">
        <f t="shared" ref="C669:J669" si="148">SUM(C670:C673)</f>
        <v>0</v>
      </c>
      <c r="D669" s="21">
        <f t="shared" si="148"/>
        <v>0</v>
      </c>
      <c r="E669" s="21">
        <f t="shared" si="148"/>
        <v>0</v>
      </c>
      <c r="F669" s="21">
        <f t="shared" si="148"/>
        <v>0</v>
      </c>
      <c r="G669" s="21">
        <f t="shared" si="148"/>
        <v>0</v>
      </c>
      <c r="H669" s="21">
        <f t="shared" si="148"/>
        <v>0</v>
      </c>
      <c r="I669" s="21">
        <f t="shared" si="148"/>
        <v>0</v>
      </c>
      <c r="J669" s="21">
        <f t="shared" si="148"/>
        <v>0</v>
      </c>
      <c r="K669" s="102" t="s">
        <v>173</v>
      </c>
    </row>
    <row r="670" spans="1:11" x14ac:dyDescent="0.25">
      <c r="A670" s="5" t="s">
        <v>8</v>
      </c>
      <c r="B670" s="15">
        <v>0</v>
      </c>
      <c r="C670" s="15">
        <v>0</v>
      </c>
      <c r="D670" s="15">
        <v>0</v>
      </c>
      <c r="E670" s="15">
        <v>0</v>
      </c>
      <c r="F670" s="15">
        <v>0</v>
      </c>
      <c r="G670" s="15">
        <v>0</v>
      </c>
      <c r="H670" s="15">
        <v>0</v>
      </c>
      <c r="I670" s="15">
        <v>0</v>
      </c>
      <c r="J670" s="15">
        <v>0</v>
      </c>
      <c r="K670" s="102"/>
    </row>
    <row r="671" spans="1:11" x14ac:dyDescent="0.25">
      <c r="A671" s="5" t="s">
        <v>9</v>
      </c>
      <c r="B671" s="15">
        <v>0</v>
      </c>
      <c r="C671" s="15">
        <v>0</v>
      </c>
      <c r="D671" s="15">
        <v>0</v>
      </c>
      <c r="E671" s="15">
        <v>0</v>
      </c>
      <c r="F671" s="15">
        <v>0</v>
      </c>
      <c r="G671" s="15">
        <v>0</v>
      </c>
      <c r="H671" s="15">
        <v>0</v>
      </c>
      <c r="I671" s="15">
        <v>0</v>
      </c>
      <c r="J671" s="15">
        <v>0</v>
      </c>
      <c r="K671" s="102"/>
    </row>
    <row r="672" spans="1:11" ht="25.5" x14ac:dyDescent="0.25">
      <c r="A672" s="5" t="s">
        <v>10</v>
      </c>
      <c r="B672" s="15">
        <v>0</v>
      </c>
      <c r="C672" s="15">
        <v>0</v>
      </c>
      <c r="D672" s="15">
        <v>0</v>
      </c>
      <c r="E672" s="15">
        <v>0</v>
      </c>
      <c r="F672" s="15">
        <v>0</v>
      </c>
      <c r="G672" s="15">
        <v>0</v>
      </c>
      <c r="H672" s="15">
        <v>0</v>
      </c>
      <c r="I672" s="15">
        <v>0</v>
      </c>
      <c r="J672" s="15">
        <v>0</v>
      </c>
      <c r="K672" s="102"/>
    </row>
    <row r="673" spans="1:11" ht="25.5" x14ac:dyDescent="0.25">
      <c r="A673" s="6" t="s">
        <v>11</v>
      </c>
      <c r="B673" s="21">
        <f>SUM(B675:B676)</f>
        <v>0</v>
      </c>
      <c r="C673" s="21">
        <f t="shared" ref="C673:J673" si="149">SUM(C675:C676)</f>
        <v>0</v>
      </c>
      <c r="D673" s="21">
        <f t="shared" si="149"/>
        <v>0</v>
      </c>
      <c r="E673" s="21">
        <f t="shared" si="149"/>
        <v>0</v>
      </c>
      <c r="F673" s="21">
        <f t="shared" si="149"/>
        <v>0</v>
      </c>
      <c r="G673" s="21">
        <f t="shared" si="149"/>
        <v>0</v>
      </c>
      <c r="H673" s="21">
        <f t="shared" si="149"/>
        <v>0</v>
      </c>
      <c r="I673" s="21">
        <f t="shared" si="149"/>
        <v>0</v>
      </c>
      <c r="J673" s="21">
        <f t="shared" si="149"/>
        <v>0</v>
      </c>
      <c r="K673" s="102"/>
    </row>
    <row r="674" spans="1:11" x14ac:dyDescent="0.25">
      <c r="A674" s="5" t="s">
        <v>12</v>
      </c>
      <c r="B674" s="21"/>
      <c r="C674" s="21"/>
      <c r="D674" s="21"/>
      <c r="E674" s="21"/>
      <c r="F674" s="21"/>
      <c r="G674" s="21"/>
      <c r="H674" s="21"/>
      <c r="I674" s="21"/>
      <c r="J674" s="21"/>
      <c r="K674" s="102"/>
    </row>
    <row r="675" spans="1:11" x14ac:dyDescent="0.25">
      <c r="A675" s="5" t="s">
        <v>13</v>
      </c>
      <c r="B675" s="15">
        <v>0</v>
      </c>
      <c r="C675" s="15">
        <v>0</v>
      </c>
      <c r="D675" s="15">
        <v>0</v>
      </c>
      <c r="E675" s="15">
        <v>0</v>
      </c>
      <c r="F675" s="15">
        <v>0</v>
      </c>
      <c r="G675" s="15">
        <v>0</v>
      </c>
      <c r="H675" s="15">
        <v>0</v>
      </c>
      <c r="I675" s="15">
        <v>0</v>
      </c>
      <c r="J675" s="15">
        <v>0</v>
      </c>
      <c r="K675" s="102"/>
    </row>
    <row r="676" spans="1:11" ht="51" x14ac:dyDescent="0.25">
      <c r="A676" s="5" t="s">
        <v>14</v>
      </c>
      <c r="B676" s="15">
        <v>0</v>
      </c>
      <c r="C676" s="15">
        <v>0</v>
      </c>
      <c r="D676" s="15">
        <v>0</v>
      </c>
      <c r="E676" s="15">
        <v>0</v>
      </c>
      <c r="F676" s="15">
        <v>0</v>
      </c>
      <c r="G676" s="15">
        <v>0</v>
      </c>
      <c r="H676" s="15">
        <v>0</v>
      </c>
      <c r="I676" s="15">
        <v>0</v>
      </c>
      <c r="J676" s="15">
        <v>0</v>
      </c>
      <c r="K676" s="102"/>
    </row>
    <row r="677" spans="1:11" x14ac:dyDescent="0.25">
      <c r="A677" s="6" t="s">
        <v>15</v>
      </c>
      <c r="B677" s="15"/>
      <c r="C677" s="15"/>
      <c r="D677" s="15"/>
      <c r="E677" s="15"/>
      <c r="F677" s="15"/>
      <c r="G677" s="15"/>
      <c r="H677" s="15"/>
      <c r="I677" s="15"/>
      <c r="J677" s="15"/>
      <c r="K677" s="102"/>
    </row>
    <row r="678" spans="1:11" x14ac:dyDescent="0.25">
      <c r="A678" s="5" t="s">
        <v>16</v>
      </c>
      <c r="B678" s="15"/>
      <c r="C678" s="15"/>
      <c r="D678" s="15"/>
      <c r="E678" s="15"/>
      <c r="F678" s="15"/>
      <c r="G678" s="15"/>
      <c r="H678" s="15"/>
      <c r="I678" s="15"/>
      <c r="J678" s="15"/>
      <c r="K678" s="102"/>
    </row>
    <row r="679" spans="1:11" x14ac:dyDescent="0.25">
      <c r="A679" s="5" t="s">
        <v>17</v>
      </c>
      <c r="B679" s="15"/>
      <c r="C679" s="15"/>
      <c r="D679" s="15"/>
      <c r="E679" s="15"/>
      <c r="F679" s="15"/>
      <c r="G679" s="15"/>
      <c r="H679" s="15"/>
      <c r="I679" s="15"/>
      <c r="J679" s="15"/>
      <c r="K679" s="102"/>
    </row>
    <row r="680" spans="1:11" x14ac:dyDescent="0.25">
      <c r="A680" s="5" t="s">
        <v>18</v>
      </c>
      <c r="B680" s="15">
        <v>0</v>
      </c>
      <c r="C680" s="15">
        <v>0</v>
      </c>
      <c r="D680" s="15">
        <v>0</v>
      </c>
      <c r="E680" s="15">
        <v>0</v>
      </c>
      <c r="F680" s="15">
        <v>0</v>
      </c>
      <c r="G680" s="15">
        <v>0</v>
      </c>
      <c r="H680" s="15">
        <v>0</v>
      </c>
      <c r="I680" s="15">
        <v>0</v>
      </c>
      <c r="J680" s="15">
        <v>0</v>
      </c>
      <c r="K680" s="102"/>
    </row>
    <row r="681" spans="1:11" ht="51.75" x14ac:dyDescent="0.25">
      <c r="A681" s="24" t="s">
        <v>19</v>
      </c>
      <c r="B681" s="15">
        <v>0</v>
      </c>
      <c r="C681" s="15">
        <v>0</v>
      </c>
      <c r="D681" s="15">
        <v>0</v>
      </c>
      <c r="E681" s="15">
        <v>0</v>
      </c>
      <c r="F681" s="15">
        <v>0</v>
      </c>
      <c r="G681" s="15">
        <v>0</v>
      </c>
      <c r="H681" s="15">
        <v>0</v>
      </c>
      <c r="I681" s="15">
        <v>0</v>
      </c>
      <c r="J681" s="15">
        <v>0</v>
      </c>
      <c r="K681" s="102"/>
    </row>
    <row r="682" spans="1:11" ht="18.95" customHeight="1" x14ac:dyDescent="0.25">
      <c r="A682" s="120" t="s">
        <v>89</v>
      </c>
      <c r="B682" s="121"/>
      <c r="C682" s="121"/>
      <c r="D682" s="121"/>
      <c r="E682" s="121"/>
      <c r="F682" s="121"/>
      <c r="G682" s="121"/>
      <c r="H682" s="121"/>
      <c r="I682" s="121"/>
      <c r="J682" s="121"/>
      <c r="K682" s="122"/>
    </row>
    <row r="683" spans="1:11" ht="51.75" x14ac:dyDescent="0.25">
      <c r="A683" s="51" t="s">
        <v>22</v>
      </c>
      <c r="B683" s="52">
        <f>B684+B685+B686+B687</f>
        <v>120000</v>
      </c>
      <c r="C683" s="52">
        <f t="shared" ref="B683:J683" si="150">C684+C685+C686+C687</f>
        <v>0</v>
      </c>
      <c r="D683" s="52">
        <f t="shared" si="150"/>
        <v>0</v>
      </c>
      <c r="E683" s="52">
        <f t="shared" si="150"/>
        <v>2144000</v>
      </c>
      <c r="F683" s="52">
        <f>F684+F685+F686+F687</f>
        <v>9440000</v>
      </c>
      <c r="G683" s="52">
        <f t="shared" si="150"/>
        <v>23162500</v>
      </c>
      <c r="H683" s="52">
        <f t="shared" si="150"/>
        <v>35747500</v>
      </c>
      <c r="I683" s="52">
        <f t="shared" si="150"/>
        <v>33332500</v>
      </c>
      <c r="J683" s="52">
        <f t="shared" si="150"/>
        <v>13647500</v>
      </c>
      <c r="K683" s="83" t="s">
        <v>171</v>
      </c>
    </row>
    <row r="684" spans="1:11" ht="15.75" customHeight="1" x14ac:dyDescent="0.25">
      <c r="A684" s="54" t="s">
        <v>8</v>
      </c>
      <c r="B684" s="30">
        <f>B698+B712+B726+B740+B754+B768</f>
        <v>15600</v>
      </c>
      <c r="C684" s="30">
        <f t="shared" ref="C684:J686" si="151">C698+C712+C726+C740+C754+C768</f>
        <v>0</v>
      </c>
      <c r="D684" s="30">
        <f t="shared" si="151"/>
        <v>0</v>
      </c>
      <c r="E684" s="30">
        <f t="shared" si="151"/>
        <v>344000</v>
      </c>
      <c r="F684" s="30">
        <f t="shared" si="151"/>
        <v>420000</v>
      </c>
      <c r="G684" s="30">
        <f t="shared" si="151"/>
        <v>175000</v>
      </c>
      <c r="H684" s="30">
        <f t="shared" si="151"/>
        <v>175000</v>
      </c>
      <c r="I684" s="30">
        <f t="shared" si="151"/>
        <v>175000</v>
      </c>
      <c r="J684" s="30">
        <f t="shared" si="151"/>
        <v>175000</v>
      </c>
      <c r="K684" s="53"/>
    </row>
    <row r="685" spans="1:11" x14ac:dyDescent="0.25">
      <c r="A685" s="54" t="s">
        <v>9</v>
      </c>
      <c r="B685" s="30">
        <f>B699+B713+B727+B741+B755+B769</f>
        <v>0</v>
      </c>
      <c r="C685" s="30">
        <f t="shared" si="151"/>
        <v>0</v>
      </c>
      <c r="D685" s="30">
        <f t="shared" si="151"/>
        <v>0</v>
      </c>
      <c r="E685" s="30">
        <f t="shared" si="151"/>
        <v>180000</v>
      </c>
      <c r="F685" s="30">
        <f t="shared" si="151"/>
        <v>50000</v>
      </c>
      <c r="G685" s="30">
        <f t="shared" si="151"/>
        <v>0</v>
      </c>
      <c r="H685" s="30">
        <f t="shared" si="151"/>
        <v>0</v>
      </c>
      <c r="I685" s="30">
        <f t="shared" si="151"/>
        <v>0</v>
      </c>
      <c r="J685" s="30">
        <f t="shared" si="151"/>
        <v>0</v>
      </c>
      <c r="K685" s="53"/>
    </row>
    <row r="686" spans="1:11" ht="25.5" x14ac:dyDescent="0.25">
      <c r="A686" s="54" t="s">
        <v>10</v>
      </c>
      <c r="B686" s="30">
        <f>B700+B714+B728+B742+B756+B770</f>
        <v>104400</v>
      </c>
      <c r="C686" s="30">
        <f t="shared" si="151"/>
        <v>0</v>
      </c>
      <c r="D686" s="30">
        <f t="shared" si="151"/>
        <v>0</v>
      </c>
      <c r="E686" s="30">
        <f t="shared" si="151"/>
        <v>1620000</v>
      </c>
      <c r="F686" s="30">
        <f t="shared" si="151"/>
        <v>5490000</v>
      </c>
      <c r="G686" s="30">
        <f t="shared" si="151"/>
        <v>19507500</v>
      </c>
      <c r="H686" s="30">
        <f t="shared" si="151"/>
        <v>32092500</v>
      </c>
      <c r="I686" s="30">
        <f t="shared" si="151"/>
        <v>29677500</v>
      </c>
      <c r="J686" s="30">
        <f t="shared" si="151"/>
        <v>9992500</v>
      </c>
      <c r="K686" s="53"/>
    </row>
    <row r="687" spans="1:11" ht="25.5" x14ac:dyDescent="0.25">
      <c r="A687" s="51" t="s">
        <v>11</v>
      </c>
      <c r="B687" s="52">
        <f>B689+B690</f>
        <v>0</v>
      </c>
      <c r="C687" s="52">
        <f t="shared" ref="C687:J687" si="152">C689+C690</f>
        <v>0</v>
      </c>
      <c r="D687" s="52">
        <f t="shared" si="152"/>
        <v>0</v>
      </c>
      <c r="E687" s="52">
        <f t="shared" si="152"/>
        <v>0</v>
      </c>
      <c r="F687" s="52">
        <f t="shared" si="152"/>
        <v>3480000</v>
      </c>
      <c r="G687" s="52">
        <f t="shared" si="152"/>
        <v>3480000</v>
      </c>
      <c r="H687" s="52">
        <f t="shared" si="152"/>
        <v>3480000</v>
      </c>
      <c r="I687" s="52">
        <f t="shared" si="152"/>
        <v>3480000</v>
      </c>
      <c r="J687" s="52">
        <f t="shared" si="152"/>
        <v>3480000</v>
      </c>
      <c r="K687" s="53"/>
    </row>
    <row r="688" spans="1:11" x14ac:dyDescent="0.25">
      <c r="A688" s="54" t="s">
        <v>12</v>
      </c>
      <c r="B688" s="52"/>
      <c r="C688" s="52"/>
      <c r="D688" s="52"/>
      <c r="E688" s="52"/>
      <c r="F688" s="52"/>
      <c r="G688" s="52"/>
      <c r="H688" s="52"/>
      <c r="I688" s="52"/>
      <c r="J688" s="52"/>
      <c r="K688" s="53"/>
    </row>
    <row r="689" spans="1:11" x14ac:dyDescent="0.25">
      <c r="A689" s="54" t="s">
        <v>13</v>
      </c>
      <c r="B689" s="30">
        <f>B703+B717+B731+B745+B759+B773</f>
        <v>0</v>
      </c>
      <c r="C689" s="30">
        <f t="shared" ref="C689:J690" si="153">C703+C717+C731+C745+C759+C773</f>
        <v>0</v>
      </c>
      <c r="D689" s="30">
        <f t="shared" si="153"/>
        <v>0</v>
      </c>
      <c r="E689" s="30">
        <f t="shared" si="153"/>
        <v>0</v>
      </c>
      <c r="F689" s="30">
        <f t="shared" si="153"/>
        <v>0</v>
      </c>
      <c r="G689" s="30">
        <f t="shared" si="153"/>
        <v>0</v>
      </c>
      <c r="H689" s="30">
        <f t="shared" si="153"/>
        <v>0</v>
      </c>
      <c r="I689" s="30">
        <f t="shared" si="153"/>
        <v>0</v>
      </c>
      <c r="J689" s="30">
        <f t="shared" si="153"/>
        <v>0</v>
      </c>
      <c r="K689" s="53"/>
    </row>
    <row r="690" spans="1:11" ht="51" x14ac:dyDescent="0.25">
      <c r="A690" s="54" t="s">
        <v>14</v>
      </c>
      <c r="B690" s="30">
        <f>B704+B718+B732+B746+B760+B774</f>
        <v>0</v>
      </c>
      <c r="C690" s="30">
        <f t="shared" si="153"/>
        <v>0</v>
      </c>
      <c r="D690" s="30">
        <f t="shared" si="153"/>
        <v>0</v>
      </c>
      <c r="E690" s="30">
        <f t="shared" si="153"/>
        <v>0</v>
      </c>
      <c r="F690" s="30">
        <f t="shared" si="153"/>
        <v>3480000</v>
      </c>
      <c r="G690" s="30">
        <f t="shared" si="153"/>
        <v>3480000</v>
      </c>
      <c r="H690" s="30">
        <f t="shared" si="153"/>
        <v>3480000</v>
      </c>
      <c r="I690" s="30">
        <f t="shared" si="153"/>
        <v>3480000</v>
      </c>
      <c r="J690" s="30">
        <f t="shared" si="153"/>
        <v>3480000</v>
      </c>
      <c r="K690" s="84"/>
    </row>
    <row r="691" spans="1:11" x14ac:dyDescent="0.25">
      <c r="A691" s="51" t="s">
        <v>15</v>
      </c>
      <c r="B691" s="52"/>
      <c r="C691" s="52"/>
      <c r="D691" s="52"/>
      <c r="E691" s="52"/>
      <c r="F691" s="52"/>
      <c r="G691" s="52"/>
      <c r="H691" s="52"/>
      <c r="I691" s="52"/>
      <c r="J691" s="52"/>
      <c r="K691" s="53"/>
    </row>
    <row r="692" spans="1:11" x14ac:dyDescent="0.25">
      <c r="A692" s="54" t="s">
        <v>16</v>
      </c>
      <c r="B692" s="52"/>
      <c r="C692" s="52"/>
      <c r="D692" s="52"/>
      <c r="E692" s="52"/>
      <c r="F692" s="52"/>
      <c r="G692" s="52"/>
      <c r="H692" s="52"/>
      <c r="I692" s="52"/>
      <c r="J692" s="52"/>
      <c r="K692" s="53"/>
    </row>
    <row r="693" spans="1:11" x14ac:dyDescent="0.25">
      <c r="A693" s="54" t="s">
        <v>17</v>
      </c>
      <c r="B693" s="52"/>
      <c r="C693" s="52"/>
      <c r="D693" s="52"/>
      <c r="E693" s="52"/>
      <c r="F693" s="52"/>
      <c r="G693" s="52"/>
      <c r="H693" s="52"/>
      <c r="I693" s="52"/>
      <c r="J693" s="52"/>
      <c r="K693" s="53"/>
    </row>
    <row r="694" spans="1:11" x14ac:dyDescent="0.25">
      <c r="A694" s="54" t="s">
        <v>18</v>
      </c>
      <c r="B694" s="30">
        <f>B708+B722+B736+B750+B764+B778</f>
        <v>0</v>
      </c>
      <c r="C694" s="30">
        <f t="shared" ref="C694:J695" si="154">C708+C722+C736+C750+C764+C778</f>
        <v>0</v>
      </c>
      <c r="D694" s="30">
        <f t="shared" si="154"/>
        <v>0</v>
      </c>
      <c r="E694" s="30">
        <f t="shared" si="154"/>
        <v>0</v>
      </c>
      <c r="F694" s="30">
        <f t="shared" si="154"/>
        <v>0</v>
      </c>
      <c r="G694" s="30">
        <f t="shared" si="154"/>
        <v>0</v>
      </c>
      <c r="H694" s="30">
        <f t="shared" si="154"/>
        <v>0</v>
      </c>
      <c r="I694" s="30">
        <f t="shared" si="154"/>
        <v>0</v>
      </c>
      <c r="J694" s="30">
        <f t="shared" si="154"/>
        <v>0</v>
      </c>
      <c r="K694" s="53"/>
    </row>
    <row r="695" spans="1:11" ht="51" x14ac:dyDescent="0.25">
      <c r="A695" s="54" t="s">
        <v>19</v>
      </c>
      <c r="B695" s="30">
        <f>B709+B723+B737+B751+B765+B779</f>
        <v>0</v>
      </c>
      <c r="C695" s="30">
        <f t="shared" si="154"/>
        <v>0</v>
      </c>
      <c r="D695" s="30">
        <f t="shared" si="154"/>
        <v>0</v>
      </c>
      <c r="E695" s="30">
        <f>E709+E723+E737+E751+E765+E779</f>
        <v>0</v>
      </c>
      <c r="F695" s="30">
        <f t="shared" si="154"/>
        <v>3480000</v>
      </c>
      <c r="G695" s="30">
        <f t="shared" si="154"/>
        <v>3480000</v>
      </c>
      <c r="H695" s="30">
        <f t="shared" si="154"/>
        <v>3480000</v>
      </c>
      <c r="I695" s="30">
        <f t="shared" si="154"/>
        <v>3480000</v>
      </c>
      <c r="J695" s="30">
        <f t="shared" si="154"/>
        <v>3480000</v>
      </c>
      <c r="K695" s="53"/>
    </row>
    <row r="696" spans="1:11" x14ac:dyDescent="0.25">
      <c r="A696" s="103" t="s">
        <v>156</v>
      </c>
      <c r="B696" s="103"/>
      <c r="C696" s="103"/>
      <c r="D696" s="103"/>
      <c r="E696" s="103"/>
      <c r="F696" s="103"/>
      <c r="G696" s="103"/>
      <c r="H696" s="103"/>
      <c r="I696" s="103"/>
      <c r="J696" s="103"/>
      <c r="K696" s="103"/>
    </row>
    <row r="697" spans="1:11" ht="34.5" customHeight="1" x14ac:dyDescent="0.25">
      <c r="A697" s="6" t="s">
        <v>22</v>
      </c>
      <c r="B697" s="21">
        <f>SUM(B698:B701)</f>
        <v>0</v>
      </c>
      <c r="C697" s="21">
        <f t="shared" ref="C697:J697" si="155">SUM(C698:C701)</f>
        <v>0</v>
      </c>
      <c r="D697" s="21">
        <f t="shared" si="155"/>
        <v>0</v>
      </c>
      <c r="E697" s="21">
        <f t="shared" si="155"/>
        <v>25000</v>
      </c>
      <c r="F697" s="21">
        <f t="shared" si="155"/>
        <v>5730000</v>
      </c>
      <c r="G697" s="21">
        <f t="shared" si="155"/>
        <v>5730000</v>
      </c>
      <c r="H697" s="21">
        <f t="shared" si="155"/>
        <v>5730000</v>
      </c>
      <c r="I697" s="21">
        <f t="shared" si="155"/>
        <v>5730000</v>
      </c>
      <c r="J697" s="21">
        <f t="shared" si="155"/>
        <v>3730000</v>
      </c>
      <c r="K697" s="13" t="s">
        <v>169</v>
      </c>
    </row>
    <row r="698" spans="1:11" ht="14.45" customHeight="1" x14ac:dyDescent="0.25">
      <c r="A698" s="5" t="s">
        <v>8</v>
      </c>
      <c r="B698" s="15">
        <v>0</v>
      </c>
      <c r="C698" s="15">
        <v>0</v>
      </c>
      <c r="D698" s="15">
        <v>0</v>
      </c>
      <c r="E698" s="15">
        <v>25000</v>
      </c>
      <c r="F698" s="15">
        <v>0</v>
      </c>
      <c r="G698" s="15">
        <v>0</v>
      </c>
      <c r="H698" s="15">
        <v>0</v>
      </c>
      <c r="I698" s="15">
        <v>0</v>
      </c>
      <c r="J698" s="15">
        <v>0</v>
      </c>
      <c r="K698" s="13"/>
    </row>
    <row r="699" spans="1:11" x14ac:dyDescent="0.25">
      <c r="A699" s="5" t="s">
        <v>9</v>
      </c>
      <c r="B699" s="15">
        <v>0</v>
      </c>
      <c r="C699" s="15">
        <v>0</v>
      </c>
      <c r="D699" s="15">
        <v>0</v>
      </c>
      <c r="E699" s="15">
        <v>0</v>
      </c>
      <c r="F699" s="15">
        <v>0</v>
      </c>
      <c r="G699" s="15">
        <v>0</v>
      </c>
      <c r="H699" s="15">
        <v>0</v>
      </c>
      <c r="I699" s="15">
        <v>0</v>
      </c>
      <c r="J699" s="15">
        <v>0</v>
      </c>
      <c r="K699" s="13"/>
    </row>
    <row r="700" spans="1:11" ht="78.599999999999994" customHeight="1" x14ac:dyDescent="0.25">
      <c r="A700" s="5" t="s">
        <v>10</v>
      </c>
      <c r="B700" s="15">
        <v>0</v>
      </c>
      <c r="C700" s="15">
        <v>0</v>
      </c>
      <c r="D700" s="15">
        <v>0</v>
      </c>
      <c r="E700" s="15">
        <v>0</v>
      </c>
      <c r="F700" s="15">
        <v>2250000</v>
      </c>
      <c r="G700" s="15">
        <v>2250000</v>
      </c>
      <c r="H700" s="15">
        <v>2250000</v>
      </c>
      <c r="I700" s="15">
        <v>2250000</v>
      </c>
      <c r="J700" s="15">
        <v>250000</v>
      </c>
      <c r="K700" s="13"/>
    </row>
    <row r="701" spans="1:11" ht="25.5" x14ac:dyDescent="0.25">
      <c r="A701" s="6" t="s">
        <v>11</v>
      </c>
      <c r="B701" s="21">
        <v>0</v>
      </c>
      <c r="C701" s="21">
        <v>0</v>
      </c>
      <c r="D701" s="21">
        <v>0</v>
      </c>
      <c r="E701" s="21"/>
      <c r="F701" s="21">
        <f>SUM(F703:F704)</f>
        <v>3480000</v>
      </c>
      <c r="G701" s="21">
        <f t="shared" ref="G701:J701" si="156">SUM(G703:G704)</f>
        <v>3480000</v>
      </c>
      <c r="H701" s="21">
        <f t="shared" si="156"/>
        <v>3480000</v>
      </c>
      <c r="I701" s="21">
        <f t="shared" si="156"/>
        <v>3480000</v>
      </c>
      <c r="J701" s="21">
        <f t="shared" si="156"/>
        <v>3480000</v>
      </c>
      <c r="K701" s="13"/>
    </row>
    <row r="702" spans="1:11" x14ac:dyDescent="0.25">
      <c r="A702" s="5" t="s">
        <v>12</v>
      </c>
      <c r="B702" s="21"/>
      <c r="C702" s="21"/>
      <c r="D702" s="21"/>
      <c r="E702" s="21"/>
      <c r="F702" s="21"/>
      <c r="G702" s="21"/>
      <c r="H702" s="21"/>
      <c r="I702" s="21"/>
      <c r="J702" s="21"/>
      <c r="K702" s="13"/>
    </row>
    <row r="703" spans="1:11" x14ac:dyDescent="0.25">
      <c r="A703" s="5" t="s">
        <v>13</v>
      </c>
      <c r="B703" s="15">
        <v>0</v>
      </c>
      <c r="C703" s="15">
        <v>0</v>
      </c>
      <c r="D703" s="15">
        <v>0</v>
      </c>
      <c r="E703" s="15">
        <v>0</v>
      </c>
      <c r="F703" s="15">
        <v>0</v>
      </c>
      <c r="G703" s="15">
        <v>0</v>
      </c>
      <c r="H703" s="15">
        <v>0</v>
      </c>
      <c r="I703" s="15">
        <v>0</v>
      </c>
      <c r="J703" s="15">
        <v>0</v>
      </c>
      <c r="K703" s="13"/>
    </row>
    <row r="704" spans="1:11" ht="51" x14ac:dyDescent="0.25">
      <c r="A704" s="5" t="s">
        <v>14</v>
      </c>
      <c r="B704" s="15">
        <v>0</v>
      </c>
      <c r="C704" s="15">
        <v>0</v>
      </c>
      <c r="D704" s="15">
        <v>0</v>
      </c>
      <c r="E704" s="15"/>
      <c r="F704" s="15">
        <v>3480000</v>
      </c>
      <c r="G704" s="15">
        <v>3480000</v>
      </c>
      <c r="H704" s="15">
        <v>3480000</v>
      </c>
      <c r="I704" s="15">
        <v>3480000</v>
      </c>
      <c r="J704" s="15">
        <v>3480000</v>
      </c>
      <c r="K704" s="13" t="s">
        <v>170</v>
      </c>
    </row>
    <row r="705" spans="1:11" x14ac:dyDescent="0.25">
      <c r="A705" s="6" t="s">
        <v>15</v>
      </c>
      <c r="B705" s="15"/>
      <c r="C705" s="15"/>
      <c r="D705" s="15"/>
      <c r="E705" s="15"/>
      <c r="F705" s="15"/>
      <c r="G705" s="15"/>
      <c r="H705" s="15"/>
      <c r="I705" s="15"/>
      <c r="J705" s="15"/>
      <c r="K705" s="13"/>
    </row>
    <row r="706" spans="1:11" x14ac:dyDescent="0.25">
      <c r="A706" s="5" t="s">
        <v>16</v>
      </c>
      <c r="B706" s="15"/>
      <c r="C706" s="15"/>
      <c r="D706" s="15"/>
      <c r="E706" s="15"/>
      <c r="F706" s="15"/>
      <c r="G706" s="15"/>
      <c r="H706" s="15"/>
      <c r="I706" s="15"/>
      <c r="J706" s="15"/>
      <c r="K706" s="13"/>
    </row>
    <row r="707" spans="1:11" x14ac:dyDescent="0.25">
      <c r="A707" s="5" t="s">
        <v>17</v>
      </c>
      <c r="B707" s="15"/>
      <c r="C707" s="15"/>
      <c r="D707" s="15"/>
      <c r="E707" s="15"/>
      <c r="F707" s="15"/>
      <c r="G707" s="15"/>
      <c r="H707" s="15"/>
      <c r="I707" s="15"/>
      <c r="J707" s="15"/>
      <c r="K707" s="13"/>
    </row>
    <row r="708" spans="1:11" ht="15.75" customHeight="1" x14ac:dyDescent="0.25">
      <c r="A708" s="5" t="s">
        <v>18</v>
      </c>
      <c r="B708" s="15">
        <v>0</v>
      </c>
      <c r="C708" s="15">
        <v>0</v>
      </c>
      <c r="D708" s="15">
        <v>0</v>
      </c>
      <c r="E708" s="15">
        <v>0</v>
      </c>
      <c r="F708" s="15">
        <v>0</v>
      </c>
      <c r="G708" s="15">
        <v>0</v>
      </c>
      <c r="H708" s="15">
        <v>0</v>
      </c>
      <c r="I708" s="15">
        <v>0</v>
      </c>
      <c r="J708" s="15">
        <v>0</v>
      </c>
      <c r="K708" s="13"/>
    </row>
    <row r="709" spans="1:11" ht="51.75" x14ac:dyDescent="0.25">
      <c r="A709" s="24" t="s">
        <v>19</v>
      </c>
      <c r="B709" s="15">
        <v>0</v>
      </c>
      <c r="C709" s="15">
        <v>0</v>
      </c>
      <c r="D709" s="15">
        <v>0</v>
      </c>
      <c r="E709" s="15"/>
      <c r="F709" s="15">
        <v>3480000</v>
      </c>
      <c r="G709" s="15">
        <v>3480000</v>
      </c>
      <c r="H709" s="15">
        <v>3480000</v>
      </c>
      <c r="I709" s="15">
        <v>3480000</v>
      </c>
      <c r="J709" s="15">
        <v>3480000</v>
      </c>
      <c r="K709" s="13"/>
    </row>
    <row r="710" spans="1:11" x14ac:dyDescent="0.25">
      <c r="A710" s="103" t="s">
        <v>90</v>
      </c>
      <c r="B710" s="103"/>
      <c r="C710" s="103"/>
      <c r="D710" s="103"/>
      <c r="E710" s="103"/>
      <c r="F710" s="103"/>
      <c r="G710" s="103"/>
      <c r="H710" s="103"/>
      <c r="I710" s="103"/>
      <c r="J710" s="103"/>
      <c r="K710" s="103"/>
    </row>
    <row r="711" spans="1:11" ht="29.1" customHeight="1" x14ac:dyDescent="0.25">
      <c r="A711" s="6" t="s">
        <v>22</v>
      </c>
      <c r="B711" s="21">
        <f>SUM(B712:B715)</f>
        <v>15000</v>
      </c>
      <c r="C711" s="21">
        <f t="shared" ref="C711:J711" si="157">SUM(C712:C715)</f>
        <v>0</v>
      </c>
      <c r="D711" s="21">
        <f t="shared" si="157"/>
        <v>0</v>
      </c>
      <c r="E711" s="21">
        <f t="shared" si="157"/>
        <v>925000</v>
      </c>
      <c r="F711" s="21">
        <f t="shared" si="157"/>
        <v>2865000</v>
      </c>
      <c r="G711" s="21">
        <f t="shared" si="157"/>
        <v>2560000</v>
      </c>
      <c r="H711" s="21">
        <f t="shared" si="157"/>
        <v>1120000</v>
      </c>
      <c r="I711" s="21">
        <f t="shared" si="157"/>
        <v>1120000</v>
      </c>
      <c r="J711" s="21">
        <f t="shared" si="157"/>
        <v>1120000</v>
      </c>
      <c r="K711" s="13" t="s">
        <v>157</v>
      </c>
    </row>
    <row r="712" spans="1:11" x14ac:dyDescent="0.25">
      <c r="A712" s="5" t="s">
        <v>8</v>
      </c>
      <c r="B712" s="15">
        <v>1950</v>
      </c>
      <c r="C712" s="15">
        <v>0</v>
      </c>
      <c r="D712" s="15">
        <v>0</v>
      </c>
      <c r="E712" s="15">
        <v>175000</v>
      </c>
      <c r="F712" s="15">
        <v>175000</v>
      </c>
      <c r="G712" s="15">
        <v>175000</v>
      </c>
      <c r="H712" s="15">
        <v>175000</v>
      </c>
      <c r="I712" s="15">
        <v>175000</v>
      </c>
      <c r="J712" s="15">
        <v>175000</v>
      </c>
      <c r="K712" s="13"/>
    </row>
    <row r="713" spans="1:11" x14ac:dyDescent="0.25">
      <c r="A713" s="5" t="s">
        <v>9</v>
      </c>
      <c r="B713" s="15">
        <v>0</v>
      </c>
      <c r="C713" s="15">
        <v>0</v>
      </c>
      <c r="D713" s="15">
        <v>0</v>
      </c>
      <c r="E713" s="15">
        <v>30000</v>
      </c>
      <c r="F713" s="15">
        <v>50000</v>
      </c>
      <c r="G713" s="15">
        <v>0</v>
      </c>
      <c r="H713" s="15">
        <v>0</v>
      </c>
      <c r="I713" s="15">
        <v>0</v>
      </c>
      <c r="J713" s="15">
        <v>0</v>
      </c>
      <c r="K713" s="13"/>
    </row>
    <row r="714" spans="1:11" ht="25.5" x14ac:dyDescent="0.25">
      <c r="A714" s="5" t="s">
        <v>10</v>
      </c>
      <c r="B714" s="15">
        <v>13050</v>
      </c>
      <c r="C714" s="15">
        <v>0</v>
      </c>
      <c r="D714" s="15">
        <v>0</v>
      </c>
      <c r="E714" s="15">
        <v>720000</v>
      </c>
      <c r="F714" s="15">
        <v>2640000</v>
      </c>
      <c r="G714" s="15">
        <v>2385000</v>
      </c>
      <c r="H714" s="15">
        <v>945000</v>
      </c>
      <c r="I714" s="15">
        <v>945000</v>
      </c>
      <c r="J714" s="15">
        <v>945000</v>
      </c>
      <c r="K714" s="13"/>
    </row>
    <row r="715" spans="1:11" ht="25.5" x14ac:dyDescent="0.25">
      <c r="A715" s="6" t="s">
        <v>11</v>
      </c>
      <c r="B715" s="21">
        <v>0</v>
      </c>
      <c r="C715" s="21">
        <v>0</v>
      </c>
      <c r="D715" s="21">
        <v>0</v>
      </c>
      <c r="E715" s="21">
        <v>0</v>
      </c>
      <c r="F715" s="21">
        <v>0</v>
      </c>
      <c r="G715" s="21">
        <v>0</v>
      </c>
      <c r="H715" s="21">
        <v>0</v>
      </c>
      <c r="I715" s="21">
        <v>0</v>
      </c>
      <c r="J715" s="21">
        <v>0</v>
      </c>
      <c r="K715" s="13"/>
    </row>
    <row r="716" spans="1:11" x14ac:dyDescent="0.25">
      <c r="A716" s="5" t="s">
        <v>12</v>
      </c>
      <c r="B716" s="21"/>
      <c r="C716" s="21"/>
      <c r="D716" s="21"/>
      <c r="E716" s="21"/>
      <c r="F716" s="21"/>
      <c r="G716" s="21"/>
      <c r="H716" s="21"/>
      <c r="I716" s="21"/>
      <c r="J716" s="21"/>
      <c r="K716" s="13"/>
    </row>
    <row r="717" spans="1:11" x14ac:dyDescent="0.25">
      <c r="A717" s="5" t="s">
        <v>13</v>
      </c>
      <c r="B717" s="15">
        <v>0</v>
      </c>
      <c r="C717" s="15">
        <v>0</v>
      </c>
      <c r="D717" s="15">
        <v>0</v>
      </c>
      <c r="E717" s="15">
        <v>0</v>
      </c>
      <c r="F717" s="15">
        <v>0</v>
      </c>
      <c r="G717" s="15">
        <v>0</v>
      </c>
      <c r="H717" s="15">
        <v>0</v>
      </c>
      <c r="I717" s="15">
        <v>0</v>
      </c>
      <c r="J717" s="15">
        <v>0</v>
      </c>
      <c r="K717" s="13"/>
    </row>
    <row r="718" spans="1:11" ht="51" x14ac:dyDescent="0.25">
      <c r="A718" s="5" t="s">
        <v>14</v>
      </c>
      <c r="B718" s="15">
        <v>0</v>
      </c>
      <c r="C718" s="15">
        <v>0</v>
      </c>
      <c r="D718" s="15">
        <v>0</v>
      </c>
      <c r="E718" s="15">
        <v>0</v>
      </c>
      <c r="F718" s="15">
        <v>0</v>
      </c>
      <c r="G718" s="15">
        <v>0</v>
      </c>
      <c r="H718" s="15">
        <v>0</v>
      </c>
      <c r="I718" s="15">
        <v>0</v>
      </c>
      <c r="J718" s="15">
        <v>0</v>
      </c>
      <c r="K718" s="13" t="s">
        <v>172</v>
      </c>
    </row>
    <row r="719" spans="1:11" x14ac:dyDescent="0.25">
      <c r="A719" s="6" t="s">
        <v>15</v>
      </c>
      <c r="B719" s="15"/>
      <c r="C719" s="15"/>
      <c r="D719" s="15"/>
      <c r="E719" s="15"/>
      <c r="F719" s="15"/>
      <c r="G719" s="15"/>
      <c r="H719" s="15"/>
      <c r="I719" s="15"/>
      <c r="J719" s="15"/>
      <c r="K719" s="13"/>
    </row>
    <row r="720" spans="1:11" x14ac:dyDescent="0.25">
      <c r="A720" s="5" t="s">
        <v>16</v>
      </c>
      <c r="B720" s="15"/>
      <c r="C720" s="15"/>
      <c r="D720" s="15"/>
      <c r="E720" s="15"/>
      <c r="F720" s="15"/>
      <c r="G720" s="15"/>
      <c r="H720" s="15"/>
      <c r="I720" s="15"/>
      <c r="J720" s="15"/>
      <c r="K720" s="13"/>
    </row>
    <row r="721" spans="1:11" x14ac:dyDescent="0.25">
      <c r="A721" s="5" t="s">
        <v>17</v>
      </c>
      <c r="B721" s="15"/>
      <c r="C721" s="15"/>
      <c r="D721" s="15"/>
      <c r="E721" s="15"/>
      <c r="F721" s="15"/>
      <c r="G721" s="15"/>
      <c r="H721" s="15"/>
      <c r="I721" s="15"/>
      <c r="J721" s="15"/>
      <c r="K721" s="13"/>
    </row>
    <row r="722" spans="1:11" x14ac:dyDescent="0.25">
      <c r="A722" s="5" t="s">
        <v>18</v>
      </c>
      <c r="B722" s="15">
        <v>0</v>
      </c>
      <c r="C722" s="15">
        <v>0</v>
      </c>
      <c r="D722" s="15">
        <v>0</v>
      </c>
      <c r="E722" s="15">
        <v>0</v>
      </c>
      <c r="F722" s="15">
        <v>0</v>
      </c>
      <c r="G722" s="15">
        <v>0</v>
      </c>
      <c r="H722" s="15">
        <v>0</v>
      </c>
      <c r="I722" s="15">
        <v>0</v>
      </c>
      <c r="J722" s="15">
        <v>0</v>
      </c>
      <c r="K722" s="13"/>
    </row>
    <row r="723" spans="1:11" ht="39" customHeight="1" x14ac:dyDescent="0.25">
      <c r="A723" s="24" t="s">
        <v>19</v>
      </c>
      <c r="B723" s="15">
        <v>0</v>
      </c>
      <c r="C723" s="15">
        <v>0</v>
      </c>
      <c r="D723" s="15">
        <v>0</v>
      </c>
      <c r="E723" s="15">
        <v>0</v>
      </c>
      <c r="F723" s="15">
        <v>0</v>
      </c>
      <c r="G723" s="15">
        <v>0</v>
      </c>
      <c r="H723" s="15">
        <v>0</v>
      </c>
      <c r="I723" s="15">
        <v>0</v>
      </c>
      <c r="J723" s="15">
        <v>0</v>
      </c>
      <c r="K723" s="13"/>
    </row>
    <row r="724" spans="1:11" x14ac:dyDescent="0.25">
      <c r="A724" s="103" t="s">
        <v>91</v>
      </c>
      <c r="B724" s="103"/>
      <c r="C724" s="103"/>
      <c r="D724" s="103"/>
      <c r="E724" s="103"/>
      <c r="F724" s="103"/>
      <c r="G724" s="103"/>
      <c r="H724" s="103"/>
      <c r="I724" s="103"/>
      <c r="J724" s="103"/>
      <c r="K724" s="103"/>
    </row>
    <row r="725" spans="1:11" ht="32.450000000000003" customHeight="1" x14ac:dyDescent="0.25">
      <c r="A725" s="6" t="s">
        <v>22</v>
      </c>
      <c r="B725" s="21">
        <f t="shared" ref="B725:J725" si="158">SUM(B726:B729)</f>
        <v>0</v>
      </c>
      <c r="C725" s="21">
        <f t="shared" si="158"/>
        <v>0</v>
      </c>
      <c r="D725" s="21">
        <f t="shared" si="158"/>
        <v>0</v>
      </c>
      <c r="E725" s="21">
        <f t="shared" si="158"/>
        <v>150000</v>
      </c>
      <c r="F725" s="21">
        <f t="shared" si="158"/>
        <v>0</v>
      </c>
      <c r="G725" s="21">
        <f t="shared" si="158"/>
        <v>1762500</v>
      </c>
      <c r="H725" s="21">
        <f t="shared" si="158"/>
        <v>1762500</v>
      </c>
      <c r="I725" s="21">
        <f t="shared" si="158"/>
        <v>1762500</v>
      </c>
      <c r="J725" s="21">
        <f t="shared" si="158"/>
        <v>1762500</v>
      </c>
      <c r="K725" s="33" t="s">
        <v>158</v>
      </c>
    </row>
    <row r="726" spans="1:11" x14ac:dyDescent="0.25">
      <c r="A726" s="5" t="s">
        <v>8</v>
      </c>
      <c r="B726" s="15">
        <v>0</v>
      </c>
      <c r="C726" s="15">
        <v>0</v>
      </c>
      <c r="D726" s="15">
        <v>0</v>
      </c>
      <c r="E726" s="15">
        <v>0</v>
      </c>
      <c r="F726" s="15">
        <v>0</v>
      </c>
      <c r="G726" s="15">
        <v>0</v>
      </c>
      <c r="H726" s="15">
        <v>0</v>
      </c>
      <c r="I726" s="15">
        <v>0</v>
      </c>
      <c r="J726" s="15">
        <v>0</v>
      </c>
      <c r="K726" s="34"/>
    </row>
    <row r="727" spans="1:11" x14ac:dyDescent="0.25">
      <c r="A727" s="5" t="s">
        <v>9</v>
      </c>
      <c r="B727" s="15">
        <v>0</v>
      </c>
      <c r="C727" s="15">
        <v>0</v>
      </c>
      <c r="D727" s="15">
        <v>0</v>
      </c>
      <c r="E727" s="15">
        <v>150000</v>
      </c>
      <c r="F727" s="15">
        <v>0</v>
      </c>
      <c r="G727" s="15">
        <v>0</v>
      </c>
      <c r="H727" s="15">
        <v>0</v>
      </c>
      <c r="I727" s="15">
        <v>0</v>
      </c>
      <c r="J727" s="15">
        <v>0</v>
      </c>
      <c r="K727" s="34"/>
    </row>
    <row r="728" spans="1:11" ht="48.6" customHeight="1" x14ac:dyDescent="0.25">
      <c r="A728" s="5" t="s">
        <v>10</v>
      </c>
      <c r="B728" s="15">
        <v>0</v>
      </c>
      <c r="C728" s="15">
        <v>0</v>
      </c>
      <c r="D728" s="15">
        <v>0</v>
      </c>
      <c r="E728" s="15">
        <v>0</v>
      </c>
      <c r="F728" s="15">
        <v>0</v>
      </c>
      <c r="G728" s="15">
        <v>1762500</v>
      </c>
      <c r="H728" s="15">
        <v>1762500</v>
      </c>
      <c r="I728" s="15">
        <v>1762500</v>
      </c>
      <c r="J728" s="15">
        <v>1762500</v>
      </c>
      <c r="K728" s="35"/>
    </row>
    <row r="729" spans="1:11" ht="25.5" x14ac:dyDescent="0.25">
      <c r="A729" s="6" t="s">
        <v>11</v>
      </c>
      <c r="B729" s="21">
        <f>SUM(B731:B732)</f>
        <v>0</v>
      </c>
      <c r="C729" s="21">
        <f t="shared" ref="C729:F729" si="159">SUM(C731:C732)</f>
        <v>0</v>
      </c>
      <c r="D729" s="21">
        <f t="shared" si="159"/>
        <v>0</v>
      </c>
      <c r="E729" s="21">
        <f t="shared" si="159"/>
        <v>0</v>
      </c>
      <c r="F729" s="21">
        <f t="shared" si="159"/>
        <v>0</v>
      </c>
      <c r="G729" s="21">
        <f>SUM(G732:G732)</f>
        <v>0</v>
      </c>
      <c r="H729" s="21">
        <f>SUM(H732:H732)</f>
        <v>0</v>
      </c>
      <c r="I729" s="21">
        <f>SUM(I732:I732)</f>
        <v>0</v>
      </c>
      <c r="J729" s="21">
        <f>SUM(J732:J732)</f>
        <v>0</v>
      </c>
      <c r="K729" s="13"/>
    </row>
    <row r="730" spans="1:11" x14ac:dyDescent="0.25">
      <c r="A730" s="5" t="s">
        <v>12</v>
      </c>
      <c r="B730" s="21"/>
      <c r="C730" s="21"/>
      <c r="D730" s="21"/>
      <c r="E730" s="21"/>
      <c r="F730" s="21"/>
      <c r="G730" s="21"/>
      <c r="H730" s="21"/>
      <c r="I730" s="21"/>
      <c r="J730" s="21"/>
      <c r="K730" s="13"/>
    </row>
    <row r="731" spans="1:11" x14ac:dyDescent="0.25">
      <c r="A731" s="5" t="s">
        <v>13</v>
      </c>
      <c r="B731" s="15">
        <v>0</v>
      </c>
      <c r="C731" s="15">
        <v>0</v>
      </c>
      <c r="D731" s="15">
        <v>0</v>
      </c>
      <c r="E731" s="15">
        <v>0</v>
      </c>
      <c r="F731" s="15">
        <v>0</v>
      </c>
      <c r="G731" s="64">
        <v>0</v>
      </c>
      <c r="H731" s="64">
        <v>0</v>
      </c>
      <c r="I731" s="64">
        <v>0</v>
      </c>
      <c r="J731" s="64">
        <v>0</v>
      </c>
      <c r="K731" s="13"/>
    </row>
    <row r="732" spans="1:11" ht="51" x14ac:dyDescent="0.25">
      <c r="A732" s="5" t="s">
        <v>14</v>
      </c>
      <c r="B732" s="15">
        <v>0</v>
      </c>
      <c r="C732" s="15">
        <v>0</v>
      </c>
      <c r="D732" s="15">
        <v>0</v>
      </c>
      <c r="E732" s="15">
        <v>0</v>
      </c>
      <c r="F732" s="15">
        <v>0</v>
      </c>
      <c r="G732" s="15">
        <v>0</v>
      </c>
      <c r="H732" s="15">
        <v>0</v>
      </c>
      <c r="I732" s="15">
        <v>0</v>
      </c>
      <c r="J732" s="15">
        <v>0</v>
      </c>
      <c r="K732" s="13" t="s">
        <v>172</v>
      </c>
    </row>
    <row r="733" spans="1:11" x14ac:dyDescent="0.25">
      <c r="A733" s="6" t="s">
        <v>15</v>
      </c>
      <c r="B733" s="15"/>
      <c r="C733" s="15"/>
      <c r="D733" s="15"/>
      <c r="E733" s="15"/>
      <c r="F733" s="15"/>
      <c r="G733" s="15"/>
      <c r="H733" s="15"/>
      <c r="I733" s="15"/>
      <c r="J733" s="15"/>
      <c r="K733" s="13"/>
    </row>
    <row r="734" spans="1:11" x14ac:dyDescent="0.25">
      <c r="A734" s="5" t="s">
        <v>16</v>
      </c>
      <c r="B734" s="15"/>
      <c r="C734" s="15"/>
      <c r="D734" s="15"/>
      <c r="E734" s="15"/>
      <c r="F734" s="15"/>
      <c r="G734" s="15"/>
      <c r="H734" s="15"/>
      <c r="I734" s="15"/>
      <c r="J734" s="15"/>
      <c r="K734" s="13"/>
    </row>
    <row r="735" spans="1:11" x14ac:dyDescent="0.25">
      <c r="A735" s="5" t="s">
        <v>17</v>
      </c>
      <c r="B735" s="15"/>
      <c r="C735" s="15"/>
      <c r="D735" s="15"/>
      <c r="E735" s="15"/>
      <c r="F735" s="15"/>
      <c r="G735" s="15"/>
      <c r="H735" s="15"/>
      <c r="I735" s="15"/>
      <c r="J735" s="15"/>
      <c r="K735" s="13"/>
    </row>
    <row r="736" spans="1:11" x14ac:dyDescent="0.25">
      <c r="A736" s="5" t="s">
        <v>18</v>
      </c>
      <c r="B736" s="15">
        <v>0</v>
      </c>
      <c r="C736" s="15">
        <v>0</v>
      </c>
      <c r="D736" s="15">
        <v>0</v>
      </c>
      <c r="E736" s="15">
        <v>0</v>
      </c>
      <c r="F736" s="15">
        <v>0</v>
      </c>
      <c r="G736" s="15">
        <v>0</v>
      </c>
      <c r="H736" s="15">
        <v>0</v>
      </c>
      <c r="I736" s="15">
        <v>0</v>
      </c>
      <c r="J736" s="15">
        <v>0</v>
      </c>
      <c r="K736" s="13"/>
    </row>
    <row r="737" spans="1:11" ht="57" customHeight="1" x14ac:dyDescent="0.25">
      <c r="A737" s="24" t="s">
        <v>19</v>
      </c>
      <c r="B737" s="15">
        <v>0</v>
      </c>
      <c r="C737" s="15">
        <v>0</v>
      </c>
      <c r="D737" s="15">
        <v>0</v>
      </c>
      <c r="E737" s="15">
        <v>0</v>
      </c>
      <c r="F737" s="15">
        <v>0</v>
      </c>
      <c r="G737" s="15">
        <v>0</v>
      </c>
      <c r="H737" s="15">
        <v>0</v>
      </c>
      <c r="I737" s="15">
        <v>0</v>
      </c>
      <c r="J737" s="15">
        <v>0</v>
      </c>
      <c r="K737" s="13"/>
    </row>
    <row r="738" spans="1:11" ht="27" customHeight="1" x14ac:dyDescent="0.25">
      <c r="A738" s="103" t="s">
        <v>92</v>
      </c>
      <c r="B738" s="103"/>
      <c r="C738" s="103"/>
      <c r="D738" s="103"/>
      <c r="E738" s="103"/>
      <c r="F738" s="103"/>
      <c r="G738" s="103"/>
      <c r="H738" s="103"/>
      <c r="I738" s="103"/>
      <c r="J738" s="103"/>
      <c r="K738" s="103"/>
    </row>
    <row r="739" spans="1:11" ht="39" customHeight="1" x14ac:dyDescent="0.25">
      <c r="A739" s="6" t="s">
        <v>22</v>
      </c>
      <c r="B739" s="21">
        <v>0</v>
      </c>
      <c r="C739" s="21">
        <v>0</v>
      </c>
      <c r="D739" s="21">
        <v>0</v>
      </c>
      <c r="E739" s="21">
        <v>0</v>
      </c>
      <c r="F739" s="21">
        <v>0</v>
      </c>
      <c r="G739" s="21">
        <v>4500000</v>
      </c>
      <c r="H739" s="21">
        <v>10500000</v>
      </c>
      <c r="I739" s="21">
        <v>12000000</v>
      </c>
      <c r="J739" s="21">
        <v>3000000</v>
      </c>
      <c r="K739" s="13" t="s">
        <v>159</v>
      </c>
    </row>
    <row r="740" spans="1:11" x14ac:dyDescent="0.25">
      <c r="A740" s="5" t="s">
        <v>8</v>
      </c>
      <c r="B740" s="15">
        <v>0</v>
      </c>
      <c r="C740" s="15">
        <v>0</v>
      </c>
      <c r="D740" s="15">
        <v>0</v>
      </c>
      <c r="E740" s="15">
        <v>0</v>
      </c>
      <c r="F740" s="15">
        <v>0</v>
      </c>
      <c r="G740" s="15">
        <v>0</v>
      </c>
      <c r="H740" s="15">
        <v>0</v>
      </c>
      <c r="I740" s="15">
        <v>0</v>
      </c>
      <c r="J740" s="15">
        <v>0</v>
      </c>
      <c r="K740" s="13"/>
    </row>
    <row r="741" spans="1:11" x14ac:dyDescent="0.25">
      <c r="A741" s="5" t="s">
        <v>9</v>
      </c>
      <c r="B741" s="15">
        <v>0</v>
      </c>
      <c r="C741" s="15">
        <v>0</v>
      </c>
      <c r="D741" s="15">
        <v>0</v>
      </c>
      <c r="E741" s="15">
        <v>0</v>
      </c>
      <c r="F741" s="15">
        <v>0</v>
      </c>
      <c r="G741" s="15">
        <v>0</v>
      </c>
      <c r="H741" s="15">
        <v>0</v>
      </c>
      <c r="I741" s="15">
        <v>0</v>
      </c>
      <c r="J741" s="15">
        <v>0</v>
      </c>
      <c r="K741" s="13"/>
    </row>
    <row r="742" spans="1:11" ht="25.5" x14ac:dyDescent="0.25">
      <c r="A742" s="5" t="s">
        <v>10</v>
      </c>
      <c r="B742" s="15">
        <v>0</v>
      </c>
      <c r="C742" s="15">
        <v>0</v>
      </c>
      <c r="D742" s="15">
        <v>0</v>
      </c>
      <c r="E742" s="15">
        <v>0</v>
      </c>
      <c r="F742" s="15">
        <v>0</v>
      </c>
      <c r="G742" s="15">
        <v>4500000</v>
      </c>
      <c r="H742" s="15">
        <v>10500000</v>
      </c>
      <c r="I742" s="15">
        <v>12000000</v>
      </c>
      <c r="J742" s="15">
        <v>3000000</v>
      </c>
      <c r="K742" s="13"/>
    </row>
    <row r="743" spans="1:11" ht="25.5" x14ac:dyDescent="0.25">
      <c r="A743" s="6" t="s">
        <v>11</v>
      </c>
      <c r="B743" s="21">
        <v>0</v>
      </c>
      <c r="C743" s="21">
        <v>0</v>
      </c>
      <c r="D743" s="21">
        <v>0</v>
      </c>
      <c r="E743" s="21">
        <v>0</v>
      </c>
      <c r="F743" s="21">
        <v>0</v>
      </c>
      <c r="G743" s="21">
        <v>0</v>
      </c>
      <c r="H743" s="21">
        <v>0</v>
      </c>
      <c r="I743" s="21">
        <v>0</v>
      </c>
      <c r="J743" s="21">
        <v>0</v>
      </c>
      <c r="K743" s="13"/>
    </row>
    <row r="744" spans="1:11" x14ac:dyDescent="0.25">
      <c r="A744" s="5" t="s">
        <v>12</v>
      </c>
      <c r="B744" s="21"/>
      <c r="C744" s="21"/>
      <c r="D744" s="21"/>
      <c r="E744" s="21"/>
      <c r="F744" s="21"/>
      <c r="G744" s="21"/>
      <c r="H744" s="21"/>
      <c r="I744" s="21"/>
      <c r="J744" s="21"/>
      <c r="K744" s="13"/>
    </row>
    <row r="745" spans="1:11" x14ac:dyDescent="0.25">
      <c r="A745" s="5" t="s">
        <v>13</v>
      </c>
      <c r="B745" s="15">
        <v>0</v>
      </c>
      <c r="C745" s="15">
        <v>0</v>
      </c>
      <c r="D745" s="15">
        <v>0</v>
      </c>
      <c r="E745" s="15">
        <v>0</v>
      </c>
      <c r="F745" s="15">
        <v>0</v>
      </c>
      <c r="G745" s="15">
        <v>0</v>
      </c>
      <c r="H745" s="15">
        <v>0</v>
      </c>
      <c r="I745" s="15">
        <v>0</v>
      </c>
      <c r="J745" s="15">
        <v>0</v>
      </c>
      <c r="K745" s="13"/>
    </row>
    <row r="746" spans="1:11" ht="51" x14ac:dyDescent="0.25">
      <c r="A746" s="5" t="s">
        <v>14</v>
      </c>
      <c r="B746" s="15">
        <v>0</v>
      </c>
      <c r="C746" s="15">
        <v>0</v>
      </c>
      <c r="D746" s="15">
        <v>0</v>
      </c>
      <c r="E746" s="15">
        <v>0</v>
      </c>
      <c r="F746" s="15">
        <v>0</v>
      </c>
      <c r="G746" s="15">
        <v>0</v>
      </c>
      <c r="H746" s="15">
        <v>0</v>
      </c>
      <c r="I746" s="15">
        <v>0</v>
      </c>
      <c r="J746" s="15">
        <v>0</v>
      </c>
      <c r="K746" s="13" t="s">
        <v>172</v>
      </c>
    </row>
    <row r="747" spans="1:11" x14ac:dyDescent="0.25">
      <c r="A747" s="6" t="s">
        <v>15</v>
      </c>
      <c r="B747" s="15"/>
      <c r="C747" s="15"/>
      <c r="D747" s="15"/>
      <c r="E747" s="15"/>
      <c r="F747" s="15"/>
      <c r="G747" s="15"/>
      <c r="H747" s="15"/>
      <c r="I747" s="15"/>
      <c r="J747" s="15"/>
      <c r="K747" s="13"/>
    </row>
    <row r="748" spans="1:11" x14ac:dyDescent="0.25">
      <c r="A748" s="5" t="s">
        <v>16</v>
      </c>
      <c r="B748" s="15"/>
      <c r="C748" s="15"/>
      <c r="D748" s="15"/>
      <c r="E748" s="15"/>
      <c r="F748" s="15"/>
      <c r="G748" s="15"/>
      <c r="H748" s="15"/>
      <c r="I748" s="15"/>
      <c r="J748" s="15"/>
      <c r="K748" s="13"/>
    </row>
    <row r="749" spans="1:11" x14ac:dyDescent="0.25">
      <c r="A749" s="5" t="s">
        <v>17</v>
      </c>
      <c r="B749" s="15"/>
      <c r="C749" s="15"/>
      <c r="D749" s="15"/>
      <c r="E749" s="15"/>
      <c r="F749" s="15"/>
      <c r="G749" s="15"/>
      <c r="H749" s="15"/>
      <c r="I749" s="15"/>
      <c r="J749" s="15"/>
      <c r="K749" s="13"/>
    </row>
    <row r="750" spans="1:11" ht="15.75" customHeight="1" x14ac:dyDescent="0.25">
      <c r="A750" s="5" t="s">
        <v>18</v>
      </c>
      <c r="B750" s="15">
        <v>0</v>
      </c>
      <c r="C750" s="15">
        <v>0</v>
      </c>
      <c r="D750" s="15">
        <v>0</v>
      </c>
      <c r="E750" s="15">
        <v>0</v>
      </c>
      <c r="F750" s="15">
        <v>0</v>
      </c>
      <c r="G750" s="15">
        <v>0</v>
      </c>
      <c r="H750" s="15">
        <v>0</v>
      </c>
      <c r="I750" s="15">
        <v>0</v>
      </c>
      <c r="J750" s="15">
        <v>0</v>
      </c>
      <c r="K750" s="13"/>
    </row>
    <row r="751" spans="1:11" ht="39" customHeight="1" x14ac:dyDescent="0.25">
      <c r="A751" s="24" t="s">
        <v>19</v>
      </c>
      <c r="B751" s="15">
        <v>0</v>
      </c>
      <c r="C751" s="15">
        <v>0</v>
      </c>
      <c r="D751" s="15">
        <v>0</v>
      </c>
      <c r="E751" s="15">
        <v>0</v>
      </c>
      <c r="F751" s="15">
        <v>0</v>
      </c>
      <c r="G751" s="15">
        <v>0</v>
      </c>
      <c r="H751" s="15">
        <v>0</v>
      </c>
      <c r="I751" s="15">
        <v>0</v>
      </c>
      <c r="J751" s="15">
        <v>0</v>
      </c>
      <c r="K751" s="13"/>
    </row>
    <row r="752" spans="1:11" x14ac:dyDescent="0.25">
      <c r="A752" s="103" t="s">
        <v>93</v>
      </c>
      <c r="B752" s="103"/>
      <c r="C752" s="103"/>
      <c r="D752" s="103"/>
      <c r="E752" s="103"/>
      <c r="F752" s="103"/>
      <c r="G752" s="103"/>
      <c r="H752" s="103"/>
      <c r="I752" s="103"/>
      <c r="J752" s="103"/>
      <c r="K752" s="103"/>
    </row>
    <row r="753" spans="1:11" ht="26.45" customHeight="1" x14ac:dyDescent="0.25">
      <c r="A753" s="6" t="s">
        <v>22</v>
      </c>
      <c r="B753" s="21">
        <v>0</v>
      </c>
      <c r="C753" s="21">
        <v>0</v>
      </c>
      <c r="D753" s="21">
        <v>0</v>
      </c>
      <c r="E753" s="21">
        <v>900000</v>
      </c>
      <c r="F753" s="21">
        <v>600000</v>
      </c>
      <c r="G753" s="21">
        <v>8610000</v>
      </c>
      <c r="H753" s="21">
        <v>16635000</v>
      </c>
      <c r="I753" s="21">
        <v>12720000</v>
      </c>
      <c r="J753" s="21">
        <v>4035000</v>
      </c>
      <c r="K753" s="13" t="s">
        <v>160</v>
      </c>
    </row>
    <row r="754" spans="1:11" x14ac:dyDescent="0.25">
      <c r="A754" s="5" t="s">
        <v>8</v>
      </c>
      <c r="B754" s="15">
        <v>0</v>
      </c>
      <c r="C754" s="15">
        <v>0</v>
      </c>
      <c r="D754" s="15">
        <v>0</v>
      </c>
      <c r="E754" s="15">
        <v>0</v>
      </c>
      <c r="F754" s="15">
        <v>0</v>
      </c>
      <c r="G754" s="15">
        <v>0</v>
      </c>
      <c r="H754" s="15">
        <v>0</v>
      </c>
      <c r="I754" s="15">
        <v>0</v>
      </c>
      <c r="J754" s="15">
        <v>0</v>
      </c>
      <c r="K754" s="13"/>
    </row>
    <row r="755" spans="1:11" x14ac:dyDescent="0.25">
      <c r="A755" s="5" t="s">
        <v>9</v>
      </c>
      <c r="B755" s="15">
        <v>0</v>
      </c>
      <c r="C755" s="15">
        <v>0</v>
      </c>
      <c r="D755" s="15">
        <v>0</v>
      </c>
      <c r="E755" s="15">
        <v>0</v>
      </c>
      <c r="F755" s="15">
        <v>0</v>
      </c>
      <c r="G755" s="15">
        <v>0</v>
      </c>
      <c r="H755" s="15">
        <v>0</v>
      </c>
      <c r="I755" s="15">
        <v>0</v>
      </c>
      <c r="J755" s="15">
        <v>0</v>
      </c>
      <c r="K755" s="13"/>
    </row>
    <row r="756" spans="1:11" ht="36.6" customHeight="1" x14ac:dyDescent="0.25">
      <c r="A756" s="5" t="s">
        <v>10</v>
      </c>
      <c r="B756" s="15">
        <v>0</v>
      </c>
      <c r="C756" s="15">
        <v>0</v>
      </c>
      <c r="D756" s="15">
        <v>0</v>
      </c>
      <c r="E756" s="15">
        <v>900000</v>
      </c>
      <c r="F756" s="15">
        <v>600000</v>
      </c>
      <c r="G756" s="15">
        <v>8610000</v>
      </c>
      <c r="H756" s="15">
        <v>16635000</v>
      </c>
      <c r="I756" s="15">
        <v>12720000</v>
      </c>
      <c r="J756" s="15">
        <v>4035000</v>
      </c>
      <c r="K756" s="13"/>
    </row>
    <row r="757" spans="1:11" ht="25.5" x14ac:dyDescent="0.25">
      <c r="A757" s="6" t="s">
        <v>11</v>
      </c>
      <c r="B757" s="21">
        <v>0</v>
      </c>
      <c r="C757" s="21">
        <v>0</v>
      </c>
      <c r="D757" s="21">
        <v>0</v>
      </c>
      <c r="E757" s="21">
        <v>0</v>
      </c>
      <c r="F757" s="21">
        <v>0</v>
      </c>
      <c r="G757" s="21">
        <v>0</v>
      </c>
      <c r="H757" s="21">
        <v>0</v>
      </c>
      <c r="I757" s="21">
        <v>0</v>
      </c>
      <c r="J757" s="21">
        <v>0</v>
      </c>
      <c r="K757" s="13"/>
    </row>
    <row r="758" spans="1:11" x14ac:dyDescent="0.25">
      <c r="A758" s="5" t="s">
        <v>12</v>
      </c>
      <c r="B758" s="21"/>
      <c r="C758" s="21"/>
      <c r="D758" s="21"/>
      <c r="E758" s="21"/>
      <c r="F758" s="21"/>
      <c r="G758" s="21"/>
      <c r="H758" s="21"/>
      <c r="I758" s="21"/>
      <c r="J758" s="21"/>
      <c r="K758" s="13"/>
    </row>
    <row r="759" spans="1:11" x14ac:dyDescent="0.25">
      <c r="A759" s="5" t="s">
        <v>13</v>
      </c>
      <c r="B759" s="15">
        <v>0</v>
      </c>
      <c r="C759" s="15">
        <v>0</v>
      </c>
      <c r="D759" s="15">
        <v>0</v>
      </c>
      <c r="E759" s="15">
        <v>0</v>
      </c>
      <c r="F759" s="15">
        <v>0</v>
      </c>
      <c r="G759" s="15">
        <v>0</v>
      </c>
      <c r="H759" s="15">
        <v>0</v>
      </c>
      <c r="I759" s="15">
        <v>0</v>
      </c>
      <c r="J759" s="15">
        <v>0</v>
      </c>
      <c r="K759" s="13"/>
    </row>
    <row r="760" spans="1:11" ht="51" x14ac:dyDescent="0.25">
      <c r="A760" s="5" t="s">
        <v>14</v>
      </c>
      <c r="B760" s="15">
        <v>0</v>
      </c>
      <c r="C760" s="15">
        <v>0</v>
      </c>
      <c r="D760" s="15">
        <v>0</v>
      </c>
      <c r="E760" s="15">
        <v>0</v>
      </c>
      <c r="F760" s="15">
        <v>0</v>
      </c>
      <c r="G760" s="15">
        <v>0</v>
      </c>
      <c r="H760" s="15">
        <v>0</v>
      </c>
      <c r="I760" s="15">
        <v>0</v>
      </c>
      <c r="J760" s="15">
        <v>0</v>
      </c>
      <c r="K760" s="13"/>
    </row>
    <row r="761" spans="1:11" x14ac:dyDescent="0.25">
      <c r="A761" s="6" t="s">
        <v>15</v>
      </c>
      <c r="B761" s="15"/>
      <c r="C761" s="15"/>
      <c r="D761" s="15"/>
      <c r="E761" s="15"/>
      <c r="F761" s="15"/>
      <c r="G761" s="15"/>
      <c r="H761" s="15"/>
      <c r="I761" s="15"/>
      <c r="J761" s="15"/>
      <c r="K761" s="13"/>
    </row>
    <row r="762" spans="1:11" x14ac:dyDescent="0.25">
      <c r="A762" s="5" t="s">
        <v>16</v>
      </c>
      <c r="B762" s="15"/>
      <c r="C762" s="15"/>
      <c r="D762" s="15"/>
      <c r="E762" s="15"/>
      <c r="F762" s="15"/>
      <c r="G762" s="15"/>
      <c r="H762" s="15"/>
      <c r="I762" s="15"/>
      <c r="J762" s="15"/>
      <c r="K762" s="13"/>
    </row>
    <row r="763" spans="1:11" x14ac:dyDescent="0.25">
      <c r="A763" s="5" t="s">
        <v>17</v>
      </c>
      <c r="B763" s="15"/>
      <c r="C763" s="15"/>
      <c r="D763" s="15"/>
      <c r="E763" s="15"/>
      <c r="F763" s="15"/>
      <c r="G763" s="15"/>
      <c r="H763" s="15"/>
      <c r="I763" s="15"/>
      <c r="J763" s="15"/>
      <c r="K763" s="13"/>
    </row>
    <row r="764" spans="1:11" x14ac:dyDescent="0.25">
      <c r="A764" s="5" t="s">
        <v>18</v>
      </c>
      <c r="B764" s="15">
        <v>0</v>
      </c>
      <c r="C764" s="15">
        <v>0</v>
      </c>
      <c r="D764" s="15">
        <v>0</v>
      </c>
      <c r="E764" s="15">
        <v>0</v>
      </c>
      <c r="F764" s="15">
        <v>0</v>
      </c>
      <c r="G764" s="15">
        <v>0</v>
      </c>
      <c r="H764" s="15">
        <v>0</v>
      </c>
      <c r="I764" s="15">
        <v>0</v>
      </c>
      <c r="J764" s="15">
        <v>0</v>
      </c>
      <c r="K764" s="13"/>
    </row>
    <row r="765" spans="1:11" ht="51.75" x14ac:dyDescent="0.25">
      <c r="A765" s="24" t="s">
        <v>19</v>
      </c>
      <c r="B765" s="15">
        <v>0</v>
      </c>
      <c r="C765" s="15">
        <v>0</v>
      </c>
      <c r="D765" s="15">
        <v>0</v>
      </c>
      <c r="E765" s="15">
        <v>0</v>
      </c>
      <c r="F765" s="15">
        <v>0</v>
      </c>
      <c r="G765" s="15">
        <v>0</v>
      </c>
      <c r="H765" s="15">
        <v>0</v>
      </c>
      <c r="I765" s="15">
        <v>0</v>
      </c>
      <c r="J765" s="15">
        <v>0</v>
      </c>
      <c r="K765" s="13"/>
    </row>
    <row r="766" spans="1:11" x14ac:dyDescent="0.25">
      <c r="A766" s="103" t="s">
        <v>94</v>
      </c>
      <c r="B766" s="103"/>
      <c r="C766" s="103"/>
      <c r="D766" s="103"/>
      <c r="E766" s="103"/>
      <c r="F766" s="103"/>
      <c r="G766" s="103"/>
      <c r="H766" s="103"/>
      <c r="I766" s="103"/>
      <c r="J766" s="103"/>
      <c r="K766" s="103"/>
    </row>
    <row r="767" spans="1:11" ht="28.5" customHeight="1" x14ac:dyDescent="0.25">
      <c r="A767" s="6" t="s">
        <v>22</v>
      </c>
      <c r="B767" s="21">
        <f>SUM(B768:B771)</f>
        <v>105000</v>
      </c>
      <c r="C767" s="21">
        <f t="shared" ref="C767:J767" si="160">SUM(C768:C771)</f>
        <v>0</v>
      </c>
      <c r="D767" s="21">
        <f t="shared" si="160"/>
        <v>0</v>
      </c>
      <c r="E767" s="21">
        <f t="shared" si="160"/>
        <v>144000</v>
      </c>
      <c r="F767" s="21">
        <f t="shared" si="160"/>
        <v>245000</v>
      </c>
      <c r="G767" s="21">
        <f t="shared" si="160"/>
        <v>0</v>
      </c>
      <c r="H767" s="21">
        <f t="shared" si="160"/>
        <v>0</v>
      </c>
      <c r="I767" s="21">
        <f t="shared" si="160"/>
        <v>0</v>
      </c>
      <c r="J767" s="21">
        <f t="shared" si="160"/>
        <v>0</v>
      </c>
      <c r="K767" s="13" t="s">
        <v>161</v>
      </c>
    </row>
    <row r="768" spans="1:11" x14ac:dyDescent="0.25">
      <c r="A768" s="5" t="s">
        <v>8</v>
      </c>
      <c r="B768" s="15">
        <v>13650</v>
      </c>
      <c r="C768" s="15">
        <v>0</v>
      </c>
      <c r="D768" s="15">
        <v>0</v>
      </c>
      <c r="E768" s="15">
        <v>144000</v>
      </c>
      <c r="F768" s="15">
        <v>245000</v>
      </c>
      <c r="G768" s="15">
        <v>0</v>
      </c>
      <c r="H768" s="15">
        <v>0</v>
      </c>
      <c r="I768" s="15">
        <v>0</v>
      </c>
      <c r="J768" s="15">
        <v>0</v>
      </c>
      <c r="K768" s="13"/>
    </row>
    <row r="769" spans="1:11" x14ac:dyDescent="0.25">
      <c r="A769" s="5" t="s">
        <v>9</v>
      </c>
      <c r="B769" s="15">
        <v>0</v>
      </c>
      <c r="C769" s="15">
        <v>0</v>
      </c>
      <c r="D769" s="15">
        <v>0</v>
      </c>
      <c r="E769" s="15">
        <v>0</v>
      </c>
      <c r="F769" s="15">
        <v>0</v>
      </c>
      <c r="G769" s="15">
        <v>0</v>
      </c>
      <c r="H769" s="15">
        <v>0</v>
      </c>
      <c r="I769" s="15">
        <v>0</v>
      </c>
      <c r="J769" s="15">
        <v>0</v>
      </c>
      <c r="K769" s="13"/>
    </row>
    <row r="770" spans="1:11" ht="25.5" x14ac:dyDescent="0.25">
      <c r="A770" s="5" t="s">
        <v>10</v>
      </c>
      <c r="B770" s="15">
        <v>91350</v>
      </c>
      <c r="C770" s="15">
        <v>0</v>
      </c>
      <c r="D770" s="15">
        <v>0</v>
      </c>
      <c r="E770" s="15">
        <v>0</v>
      </c>
      <c r="F770" s="15">
        <v>0</v>
      </c>
      <c r="G770" s="15">
        <v>0</v>
      </c>
      <c r="H770" s="15">
        <v>0</v>
      </c>
      <c r="I770" s="15">
        <v>0</v>
      </c>
      <c r="J770" s="15">
        <v>0</v>
      </c>
      <c r="K770" s="13"/>
    </row>
    <row r="771" spans="1:11" ht="25.5" x14ac:dyDescent="0.25">
      <c r="A771" s="6" t="s">
        <v>11</v>
      </c>
      <c r="B771" s="21">
        <v>0</v>
      </c>
      <c r="C771" s="21">
        <v>0</v>
      </c>
      <c r="D771" s="21">
        <v>0</v>
      </c>
      <c r="E771" s="21">
        <v>0</v>
      </c>
      <c r="F771" s="21">
        <v>0</v>
      </c>
      <c r="G771" s="21">
        <v>0</v>
      </c>
      <c r="H771" s="21">
        <v>0</v>
      </c>
      <c r="I771" s="21">
        <v>0</v>
      </c>
      <c r="J771" s="21">
        <v>0</v>
      </c>
      <c r="K771" s="13"/>
    </row>
    <row r="772" spans="1:11" x14ac:dyDescent="0.25">
      <c r="A772" s="5" t="s">
        <v>12</v>
      </c>
      <c r="B772" s="21"/>
      <c r="C772" s="21"/>
      <c r="D772" s="21"/>
      <c r="E772" s="21"/>
      <c r="F772" s="21"/>
      <c r="G772" s="21"/>
      <c r="H772" s="21"/>
      <c r="I772" s="21"/>
      <c r="J772" s="21"/>
      <c r="K772" s="13"/>
    </row>
    <row r="773" spans="1:11" x14ac:dyDescent="0.25">
      <c r="A773" s="5" t="s">
        <v>13</v>
      </c>
      <c r="B773" s="15">
        <v>0</v>
      </c>
      <c r="C773" s="15">
        <v>0</v>
      </c>
      <c r="D773" s="15">
        <v>0</v>
      </c>
      <c r="E773" s="15">
        <v>0</v>
      </c>
      <c r="F773" s="15">
        <v>0</v>
      </c>
      <c r="G773" s="15">
        <v>0</v>
      </c>
      <c r="H773" s="15">
        <v>0</v>
      </c>
      <c r="I773" s="15">
        <v>0</v>
      </c>
      <c r="J773" s="15">
        <v>0</v>
      </c>
      <c r="K773" s="13"/>
    </row>
    <row r="774" spans="1:11" ht="51" x14ac:dyDescent="0.25">
      <c r="A774" s="5" t="s">
        <v>14</v>
      </c>
      <c r="B774" s="15">
        <v>0</v>
      </c>
      <c r="C774" s="15">
        <v>0</v>
      </c>
      <c r="D774" s="15">
        <v>0</v>
      </c>
      <c r="E774" s="15">
        <v>0</v>
      </c>
      <c r="F774" s="15">
        <v>0</v>
      </c>
      <c r="G774" s="15">
        <v>0</v>
      </c>
      <c r="H774" s="15">
        <v>0</v>
      </c>
      <c r="I774" s="15">
        <v>0</v>
      </c>
      <c r="J774" s="15">
        <v>0</v>
      </c>
      <c r="K774" s="13" t="s">
        <v>162</v>
      </c>
    </row>
    <row r="775" spans="1:11" x14ac:dyDescent="0.25">
      <c r="A775" s="6" t="s">
        <v>15</v>
      </c>
      <c r="B775" s="15"/>
      <c r="C775" s="15"/>
      <c r="D775" s="15"/>
      <c r="E775" s="15"/>
      <c r="F775" s="15"/>
      <c r="G775" s="15"/>
      <c r="H775" s="15"/>
      <c r="I775" s="15"/>
      <c r="J775" s="15"/>
      <c r="K775" s="13"/>
    </row>
    <row r="776" spans="1:11" x14ac:dyDescent="0.25">
      <c r="A776" s="5" t="s">
        <v>16</v>
      </c>
      <c r="B776" s="15"/>
      <c r="C776" s="15"/>
      <c r="D776" s="15"/>
      <c r="E776" s="15"/>
      <c r="F776" s="15"/>
      <c r="G776" s="15"/>
      <c r="H776" s="15"/>
      <c r="I776" s="15"/>
      <c r="J776" s="15"/>
      <c r="K776" s="13"/>
    </row>
    <row r="777" spans="1:11" x14ac:dyDescent="0.25">
      <c r="A777" s="5" t="s">
        <v>17</v>
      </c>
      <c r="B777" s="15"/>
      <c r="C777" s="15"/>
      <c r="D777" s="15"/>
      <c r="E777" s="15"/>
      <c r="F777" s="15"/>
      <c r="G777" s="15"/>
      <c r="H777" s="15"/>
      <c r="I777" s="15"/>
      <c r="J777" s="15"/>
      <c r="K777" s="13"/>
    </row>
    <row r="778" spans="1:11" x14ac:dyDescent="0.25">
      <c r="A778" s="5" t="s">
        <v>18</v>
      </c>
      <c r="B778" s="15">
        <v>0</v>
      </c>
      <c r="C778" s="15">
        <v>0</v>
      </c>
      <c r="D778" s="15">
        <v>0</v>
      </c>
      <c r="E778" s="15">
        <v>0</v>
      </c>
      <c r="F778" s="15">
        <v>0</v>
      </c>
      <c r="G778" s="15">
        <v>0</v>
      </c>
      <c r="H778" s="15">
        <v>0</v>
      </c>
      <c r="I778" s="15">
        <v>0</v>
      </c>
      <c r="J778" s="15">
        <v>0</v>
      </c>
      <c r="K778" s="13"/>
    </row>
    <row r="779" spans="1:11" ht="51.75" x14ac:dyDescent="0.25">
      <c r="A779" s="24" t="s">
        <v>19</v>
      </c>
      <c r="B779" s="15">
        <v>0</v>
      </c>
      <c r="C779" s="15">
        <v>0</v>
      </c>
      <c r="D779" s="15">
        <v>0</v>
      </c>
      <c r="E779" s="15">
        <v>0</v>
      </c>
      <c r="F779" s="15">
        <v>0</v>
      </c>
      <c r="G779" s="15">
        <v>0</v>
      </c>
      <c r="H779" s="15">
        <v>0</v>
      </c>
      <c r="I779" s="15">
        <v>0</v>
      </c>
      <c r="J779" s="15">
        <v>0</v>
      </c>
      <c r="K779" s="13"/>
    </row>
    <row r="780" spans="1:11" ht="20.25" x14ac:dyDescent="0.25">
      <c r="A780" s="106" t="s">
        <v>95</v>
      </c>
      <c r="B780" s="106"/>
      <c r="C780" s="106"/>
      <c r="D780" s="106"/>
      <c r="E780" s="106"/>
      <c r="F780" s="106"/>
      <c r="G780" s="106"/>
      <c r="H780" s="106"/>
      <c r="I780" s="106"/>
      <c r="J780" s="106"/>
      <c r="K780" s="106"/>
    </row>
    <row r="781" spans="1:11" x14ac:dyDescent="0.25">
      <c r="A781" s="65" t="s">
        <v>22</v>
      </c>
      <c r="B781" s="66">
        <f t="shared" ref="B781:J785" si="161">B812+B826+B840+B868+B882+B913+B927+B941+B958+B986+B1000+B1028+B1042+B1056+B1070+B1084+B1112+B1126+B1154</f>
        <v>11977565</v>
      </c>
      <c r="C781" s="66">
        <f t="shared" si="161"/>
        <v>130908070</v>
      </c>
      <c r="D781" s="66">
        <f t="shared" si="161"/>
        <v>47835685</v>
      </c>
      <c r="E781" s="66">
        <f t="shared" si="161"/>
        <v>38233184</v>
      </c>
      <c r="F781" s="66">
        <f t="shared" si="161"/>
        <v>51358398</v>
      </c>
      <c r="G781" s="66">
        <f t="shared" si="161"/>
        <v>73024618</v>
      </c>
      <c r="H781" s="66">
        <f t="shared" si="161"/>
        <v>81220989</v>
      </c>
      <c r="I781" s="66">
        <f t="shared" si="161"/>
        <v>181459123</v>
      </c>
      <c r="J781" s="66">
        <f t="shared" si="161"/>
        <v>60782839</v>
      </c>
      <c r="K781" s="67"/>
    </row>
    <row r="782" spans="1:11" ht="15.75" customHeight="1" x14ac:dyDescent="0.25">
      <c r="A782" s="68" t="s">
        <v>8</v>
      </c>
      <c r="B782" s="69">
        <f t="shared" si="161"/>
        <v>0</v>
      </c>
      <c r="C782" s="69">
        <f t="shared" si="161"/>
        <v>0</v>
      </c>
      <c r="D782" s="69">
        <f t="shared" si="161"/>
        <v>0</v>
      </c>
      <c r="E782" s="69">
        <f t="shared" si="161"/>
        <v>0</v>
      </c>
      <c r="F782" s="69">
        <f t="shared" si="161"/>
        <v>0</v>
      </c>
      <c r="G782" s="69">
        <f t="shared" si="161"/>
        <v>0</v>
      </c>
      <c r="H782" s="69">
        <f t="shared" si="161"/>
        <v>0</v>
      </c>
      <c r="I782" s="69">
        <f t="shared" si="161"/>
        <v>0</v>
      </c>
      <c r="J782" s="69">
        <f t="shared" si="161"/>
        <v>0</v>
      </c>
      <c r="K782" s="67"/>
    </row>
    <row r="783" spans="1:11" x14ac:dyDescent="0.25">
      <c r="A783" s="68" t="s">
        <v>9</v>
      </c>
      <c r="B783" s="69">
        <f t="shared" si="161"/>
        <v>1755000</v>
      </c>
      <c r="C783" s="69">
        <f t="shared" si="161"/>
        <v>2950000</v>
      </c>
      <c r="D783" s="69">
        <f t="shared" si="161"/>
        <v>3250000</v>
      </c>
      <c r="E783" s="69">
        <f t="shared" si="161"/>
        <v>11312500</v>
      </c>
      <c r="F783" s="69">
        <f t="shared" si="161"/>
        <v>11642276.25</v>
      </c>
      <c r="G783" s="69">
        <f t="shared" si="161"/>
        <v>14750000</v>
      </c>
      <c r="H783" s="69">
        <f t="shared" si="161"/>
        <v>16923810</v>
      </c>
      <c r="I783" s="69">
        <f t="shared" si="161"/>
        <v>64363690</v>
      </c>
      <c r="J783" s="69">
        <f t="shared" si="161"/>
        <v>18800000</v>
      </c>
      <c r="K783" s="67"/>
    </row>
    <row r="784" spans="1:11" ht="25.5" x14ac:dyDescent="0.25">
      <c r="A784" s="68" t="s">
        <v>10</v>
      </c>
      <c r="B784" s="69">
        <f t="shared" si="161"/>
        <v>0</v>
      </c>
      <c r="C784" s="69">
        <f t="shared" si="161"/>
        <v>0</v>
      </c>
      <c r="D784" s="69">
        <f t="shared" si="161"/>
        <v>0</v>
      </c>
      <c r="E784" s="69">
        <f t="shared" si="161"/>
        <v>0</v>
      </c>
      <c r="F784" s="69">
        <f t="shared" si="161"/>
        <v>0</v>
      </c>
      <c r="G784" s="69">
        <f t="shared" si="161"/>
        <v>0</v>
      </c>
      <c r="H784" s="69">
        <f t="shared" si="161"/>
        <v>0</v>
      </c>
      <c r="I784" s="69">
        <f t="shared" si="161"/>
        <v>0</v>
      </c>
      <c r="J784" s="69">
        <f t="shared" si="161"/>
        <v>0</v>
      </c>
      <c r="K784" s="67"/>
    </row>
    <row r="785" spans="1:11" ht="25.5" x14ac:dyDescent="0.25">
      <c r="A785" s="65" t="s">
        <v>11</v>
      </c>
      <c r="B785" s="66">
        <f t="shared" si="161"/>
        <v>10222565</v>
      </c>
      <c r="C785" s="66">
        <f t="shared" si="161"/>
        <v>127958070</v>
      </c>
      <c r="D785" s="66">
        <f t="shared" si="161"/>
        <v>44585685</v>
      </c>
      <c r="E785" s="66">
        <f t="shared" si="161"/>
        <v>26920684</v>
      </c>
      <c r="F785" s="66">
        <f t="shared" si="161"/>
        <v>39716121.75</v>
      </c>
      <c r="G785" s="66">
        <f t="shared" si="161"/>
        <v>58274618</v>
      </c>
      <c r="H785" s="66">
        <f t="shared" si="161"/>
        <v>64297179</v>
      </c>
      <c r="I785" s="66">
        <f t="shared" si="161"/>
        <v>117095433</v>
      </c>
      <c r="J785" s="66">
        <f t="shared" si="161"/>
        <v>41982839</v>
      </c>
      <c r="K785" s="67"/>
    </row>
    <row r="786" spans="1:11" x14ac:dyDescent="0.25">
      <c r="A786" s="68" t="s">
        <v>12</v>
      </c>
      <c r="B786" s="66"/>
      <c r="C786" s="66"/>
      <c r="D786" s="47"/>
      <c r="E786" s="47"/>
      <c r="F786" s="47"/>
      <c r="G786" s="66"/>
      <c r="H786" s="66"/>
      <c r="I786" s="66"/>
      <c r="J786" s="66"/>
      <c r="K786" s="67"/>
    </row>
    <row r="787" spans="1:11" x14ac:dyDescent="0.25">
      <c r="A787" s="68" t="s">
        <v>13</v>
      </c>
      <c r="B787" s="69">
        <f t="shared" ref="B787:J788" si="162">B818+B832+B846+B874+B888+B919+B933+B947+B964+B992+B1006+B1034+B1048+B1062+B1076+B1090+B1118+B1132+B1160</f>
        <v>8546365</v>
      </c>
      <c r="C787" s="69">
        <f t="shared" si="162"/>
        <v>126513070</v>
      </c>
      <c r="D787" s="69">
        <f t="shared" si="162"/>
        <v>44585685</v>
      </c>
      <c r="E787" s="69">
        <f t="shared" si="162"/>
        <v>158773</v>
      </c>
      <c r="F787" s="69">
        <f t="shared" si="162"/>
        <v>1495261</v>
      </c>
      <c r="G787" s="69">
        <f t="shared" si="162"/>
        <v>2476386</v>
      </c>
      <c r="H787" s="69">
        <f t="shared" si="162"/>
        <v>2452854</v>
      </c>
      <c r="I787" s="69">
        <f t="shared" si="162"/>
        <v>6519915</v>
      </c>
      <c r="J787" s="69">
        <f t="shared" si="162"/>
        <v>6373809</v>
      </c>
      <c r="K787" s="67"/>
    </row>
    <row r="788" spans="1:11" ht="51" x14ac:dyDescent="0.25">
      <c r="A788" s="68" t="s">
        <v>14</v>
      </c>
      <c r="B788" s="69">
        <f t="shared" si="162"/>
        <v>1676200</v>
      </c>
      <c r="C788" s="69">
        <f t="shared" si="162"/>
        <v>1445000</v>
      </c>
      <c r="D788" s="69">
        <f t="shared" si="162"/>
        <v>0</v>
      </c>
      <c r="E788" s="69">
        <f t="shared" si="162"/>
        <v>26761911</v>
      </c>
      <c r="F788" s="69">
        <f t="shared" si="162"/>
        <v>38220860.75</v>
      </c>
      <c r="G788" s="69">
        <f t="shared" si="162"/>
        <v>55798232</v>
      </c>
      <c r="H788" s="69">
        <f t="shared" si="162"/>
        <v>61844325</v>
      </c>
      <c r="I788" s="69">
        <f t="shared" si="162"/>
        <v>110575518</v>
      </c>
      <c r="J788" s="69">
        <f t="shared" si="162"/>
        <v>35609030</v>
      </c>
      <c r="K788" s="67"/>
    </row>
    <row r="789" spans="1:11" x14ac:dyDescent="0.25">
      <c r="A789" s="65" t="s">
        <v>15</v>
      </c>
      <c r="B789" s="66"/>
      <c r="C789" s="69"/>
      <c r="D789" s="50"/>
      <c r="E789" s="50"/>
      <c r="F789" s="50"/>
      <c r="G789" s="69"/>
      <c r="H789" s="69"/>
      <c r="I789" s="69"/>
      <c r="J789" s="69"/>
      <c r="K789" s="67"/>
    </row>
    <row r="790" spans="1:11" x14ac:dyDescent="0.25">
      <c r="A790" s="68" t="s">
        <v>16</v>
      </c>
      <c r="B790" s="66"/>
      <c r="C790" s="69"/>
      <c r="D790" s="50"/>
      <c r="E790" s="50"/>
      <c r="F790" s="50"/>
      <c r="G790" s="69"/>
      <c r="H790" s="69"/>
      <c r="I790" s="69"/>
      <c r="J790" s="69"/>
      <c r="K790" s="67"/>
    </row>
    <row r="791" spans="1:11" x14ac:dyDescent="0.25">
      <c r="A791" s="68" t="s">
        <v>17</v>
      </c>
      <c r="B791" s="66"/>
      <c r="C791" s="69"/>
      <c r="D791" s="50"/>
      <c r="E791" s="50"/>
      <c r="F791" s="50"/>
      <c r="G791" s="69"/>
      <c r="H791" s="69"/>
      <c r="I791" s="69"/>
      <c r="J791" s="69"/>
      <c r="K791" s="67"/>
    </row>
    <row r="792" spans="1:11" x14ac:dyDescent="0.25">
      <c r="A792" s="68" t="s">
        <v>18</v>
      </c>
      <c r="B792" s="69">
        <f t="shared" ref="B792:J793" si="163">B823+B837+B851+B879+B893+B924+B938+B952+B969+B997+B1011+B1039+B1053+B1067+B1081+B1095+B1123+B1137+B1165</f>
        <v>8546365</v>
      </c>
      <c r="C792" s="69">
        <f t="shared" si="163"/>
        <v>126513070</v>
      </c>
      <c r="D792" s="69">
        <f t="shared" si="163"/>
        <v>44585685</v>
      </c>
      <c r="E792" s="69">
        <f t="shared" si="163"/>
        <v>158773</v>
      </c>
      <c r="F792" s="69">
        <f t="shared" si="163"/>
        <v>1495261</v>
      </c>
      <c r="G792" s="69">
        <f t="shared" si="163"/>
        <v>2476386</v>
      </c>
      <c r="H792" s="69">
        <f t="shared" si="163"/>
        <v>2452854</v>
      </c>
      <c r="I792" s="69">
        <f t="shared" si="163"/>
        <v>6519915</v>
      </c>
      <c r="J792" s="69">
        <f t="shared" si="163"/>
        <v>6373809</v>
      </c>
      <c r="K792" s="67"/>
    </row>
    <row r="793" spans="1:11" ht="51" x14ac:dyDescent="0.25">
      <c r="A793" s="68" t="s">
        <v>19</v>
      </c>
      <c r="B793" s="69">
        <f t="shared" si="163"/>
        <v>1676200</v>
      </c>
      <c r="C793" s="69">
        <f t="shared" si="163"/>
        <v>1445000</v>
      </c>
      <c r="D793" s="69">
        <f t="shared" si="163"/>
        <v>0</v>
      </c>
      <c r="E793" s="69">
        <f t="shared" si="163"/>
        <v>20266911</v>
      </c>
      <c r="F793" s="69">
        <f t="shared" si="163"/>
        <v>31725860.75</v>
      </c>
      <c r="G793" s="69">
        <f t="shared" si="163"/>
        <v>49303232</v>
      </c>
      <c r="H793" s="69">
        <f t="shared" si="163"/>
        <v>55349325</v>
      </c>
      <c r="I793" s="69">
        <f t="shared" si="163"/>
        <v>109065518</v>
      </c>
      <c r="J793" s="69">
        <f t="shared" si="163"/>
        <v>34099030</v>
      </c>
      <c r="K793" s="67"/>
    </row>
    <row r="794" spans="1:11" ht="25.5" x14ac:dyDescent="0.25">
      <c r="A794" s="49" t="s">
        <v>20</v>
      </c>
      <c r="B794" s="50"/>
      <c r="C794" s="50"/>
      <c r="D794" s="50"/>
      <c r="E794" s="50"/>
      <c r="F794" s="50"/>
      <c r="G794" s="50"/>
      <c r="H794" s="50"/>
      <c r="I794" s="50"/>
      <c r="J794" s="50"/>
      <c r="K794" s="67"/>
    </row>
    <row r="795" spans="1:11" x14ac:dyDescent="0.25">
      <c r="A795" s="49" t="s">
        <v>18</v>
      </c>
      <c r="B795" s="50">
        <f>B910</f>
        <v>0</v>
      </c>
      <c r="C795" s="50">
        <f t="shared" ref="C795:J795" si="164">C910</f>
        <v>0</v>
      </c>
      <c r="D795" s="50">
        <f t="shared" si="164"/>
        <v>0</v>
      </c>
      <c r="E795" s="50">
        <f t="shared" si="164"/>
        <v>0</v>
      </c>
      <c r="F795" s="50">
        <f t="shared" si="164"/>
        <v>0</v>
      </c>
      <c r="G795" s="50">
        <f t="shared" si="164"/>
        <v>0</v>
      </c>
      <c r="H795" s="50">
        <f t="shared" si="164"/>
        <v>0</v>
      </c>
      <c r="I795" s="50">
        <f t="shared" si="164"/>
        <v>0</v>
      </c>
      <c r="J795" s="50">
        <f t="shared" si="164"/>
        <v>0</v>
      </c>
      <c r="K795" s="67"/>
    </row>
    <row r="796" spans="1:11" ht="51" x14ac:dyDescent="0.25">
      <c r="A796" s="49" t="s">
        <v>19</v>
      </c>
      <c r="B796" s="50">
        <v>0</v>
      </c>
      <c r="C796" s="50">
        <v>0</v>
      </c>
      <c r="D796" s="50">
        <v>0</v>
      </c>
      <c r="E796" s="50">
        <v>6495000</v>
      </c>
      <c r="F796" s="50">
        <v>6495000</v>
      </c>
      <c r="G796" s="50">
        <v>6495000</v>
      </c>
      <c r="H796" s="50">
        <v>6495000</v>
      </c>
      <c r="I796" s="50">
        <v>1510000</v>
      </c>
      <c r="J796" s="50">
        <v>1510000</v>
      </c>
      <c r="K796" s="67"/>
    </row>
    <row r="797" spans="1:11" ht="18.95" customHeight="1" x14ac:dyDescent="0.25">
      <c r="A797" s="104" t="s">
        <v>96</v>
      </c>
      <c r="B797" s="104"/>
      <c r="C797" s="104"/>
      <c r="D797" s="104"/>
      <c r="E797" s="104"/>
      <c r="F797" s="104"/>
      <c r="G797" s="104"/>
      <c r="H797" s="104"/>
      <c r="I797" s="104"/>
      <c r="J797" s="104"/>
      <c r="K797" s="104"/>
    </row>
    <row r="798" spans="1:11" x14ac:dyDescent="0.25">
      <c r="A798" s="51" t="s">
        <v>22</v>
      </c>
      <c r="B798" s="52">
        <f>SUM(B799:B802)</f>
        <v>1755000</v>
      </c>
      <c r="C798" s="52">
        <f t="shared" ref="C798:J798" si="165">SUM(C799:C802)</f>
        <v>2750000</v>
      </c>
      <c r="D798" s="52">
        <f t="shared" si="165"/>
        <v>2750000</v>
      </c>
      <c r="E798" s="52">
        <f t="shared" si="165"/>
        <v>2750000</v>
      </c>
      <c r="F798" s="52">
        <f t="shared" si="165"/>
        <v>2750000</v>
      </c>
      <c r="G798" s="52">
        <f t="shared" si="165"/>
        <v>2800000</v>
      </c>
      <c r="H798" s="52">
        <f t="shared" si="165"/>
        <v>2800000</v>
      </c>
      <c r="I798" s="52">
        <f t="shared" si="165"/>
        <v>2800000</v>
      </c>
      <c r="J798" s="52">
        <f t="shared" si="165"/>
        <v>2800000</v>
      </c>
      <c r="K798" s="53"/>
    </row>
    <row r="799" spans="1:11" ht="15.75" customHeight="1" x14ac:dyDescent="0.25">
      <c r="A799" s="54" t="s">
        <v>8</v>
      </c>
      <c r="B799" s="30">
        <f>B813+B827+B841</f>
        <v>0</v>
      </c>
      <c r="C799" s="30">
        <f t="shared" ref="C799:J801" si="166">C813+C827+C841</f>
        <v>0</v>
      </c>
      <c r="D799" s="30">
        <f t="shared" si="166"/>
        <v>0</v>
      </c>
      <c r="E799" s="30">
        <f t="shared" si="166"/>
        <v>0</v>
      </c>
      <c r="F799" s="30">
        <f t="shared" si="166"/>
        <v>0</v>
      </c>
      <c r="G799" s="30">
        <f t="shared" si="166"/>
        <v>0</v>
      </c>
      <c r="H799" s="30">
        <f t="shared" si="166"/>
        <v>0</v>
      </c>
      <c r="I799" s="30">
        <f t="shared" si="166"/>
        <v>0</v>
      </c>
      <c r="J799" s="30">
        <f t="shared" si="166"/>
        <v>0</v>
      </c>
      <c r="K799" s="53"/>
    </row>
    <row r="800" spans="1:11" x14ac:dyDescent="0.25">
      <c r="A800" s="54" t="s">
        <v>9</v>
      </c>
      <c r="B800" s="30">
        <f>B814+B828+B842</f>
        <v>1755000</v>
      </c>
      <c r="C800" s="30">
        <f t="shared" si="166"/>
        <v>2750000</v>
      </c>
      <c r="D800" s="30">
        <f t="shared" si="166"/>
        <v>2750000</v>
      </c>
      <c r="E800" s="30">
        <f t="shared" si="166"/>
        <v>2750000</v>
      </c>
      <c r="F800" s="30">
        <f t="shared" si="166"/>
        <v>2750000</v>
      </c>
      <c r="G800" s="30">
        <f t="shared" si="166"/>
        <v>2800000</v>
      </c>
      <c r="H800" s="30">
        <f t="shared" si="166"/>
        <v>2800000</v>
      </c>
      <c r="I800" s="30">
        <f t="shared" si="166"/>
        <v>2800000</v>
      </c>
      <c r="J800" s="30">
        <f t="shared" si="166"/>
        <v>2800000</v>
      </c>
      <c r="K800" s="53"/>
    </row>
    <row r="801" spans="1:11" ht="25.5" x14ac:dyDescent="0.25">
      <c r="A801" s="54" t="s">
        <v>10</v>
      </c>
      <c r="B801" s="30">
        <f>B815+B829+B843</f>
        <v>0</v>
      </c>
      <c r="C801" s="30">
        <f t="shared" si="166"/>
        <v>0</v>
      </c>
      <c r="D801" s="30">
        <f t="shared" si="166"/>
        <v>0</v>
      </c>
      <c r="E801" s="30">
        <f t="shared" si="166"/>
        <v>0</v>
      </c>
      <c r="F801" s="30">
        <f t="shared" si="166"/>
        <v>0</v>
      </c>
      <c r="G801" s="30">
        <f t="shared" si="166"/>
        <v>0</v>
      </c>
      <c r="H801" s="30">
        <f t="shared" si="166"/>
        <v>0</v>
      </c>
      <c r="I801" s="30">
        <f t="shared" si="166"/>
        <v>0</v>
      </c>
      <c r="J801" s="30">
        <f t="shared" si="166"/>
        <v>0</v>
      </c>
      <c r="K801" s="53"/>
    </row>
    <row r="802" spans="1:11" ht="25.5" x14ac:dyDescent="0.25">
      <c r="A802" s="51" t="s">
        <v>11</v>
      </c>
      <c r="B802" s="52">
        <f>B804+B805</f>
        <v>0</v>
      </c>
      <c r="C802" s="52">
        <f t="shared" ref="C802:J802" si="167">C804+C805</f>
        <v>0</v>
      </c>
      <c r="D802" s="52">
        <f t="shared" si="167"/>
        <v>0</v>
      </c>
      <c r="E802" s="52">
        <f t="shared" si="167"/>
        <v>0</v>
      </c>
      <c r="F802" s="52">
        <f t="shared" si="167"/>
        <v>0</v>
      </c>
      <c r="G802" s="52">
        <f t="shared" si="167"/>
        <v>0</v>
      </c>
      <c r="H802" s="52">
        <f t="shared" si="167"/>
        <v>0</v>
      </c>
      <c r="I802" s="52">
        <f t="shared" si="167"/>
        <v>0</v>
      </c>
      <c r="J802" s="52">
        <f t="shared" si="167"/>
        <v>0</v>
      </c>
      <c r="K802" s="53"/>
    </row>
    <row r="803" spans="1:11" x14ac:dyDescent="0.25">
      <c r="A803" s="54" t="s">
        <v>12</v>
      </c>
      <c r="B803" s="52"/>
      <c r="C803" s="52"/>
      <c r="D803" s="52"/>
      <c r="E803" s="52"/>
      <c r="F803" s="52"/>
      <c r="G803" s="52"/>
      <c r="H803" s="52"/>
      <c r="I803" s="52"/>
      <c r="J803" s="52"/>
      <c r="K803" s="53"/>
    </row>
    <row r="804" spans="1:11" x14ac:dyDescent="0.25">
      <c r="A804" s="54" t="s">
        <v>13</v>
      </c>
      <c r="B804" s="30">
        <f>B818+B832+B846</f>
        <v>0</v>
      </c>
      <c r="C804" s="30">
        <f t="shared" ref="C804:J805" si="168">C818+C832+C846</f>
        <v>0</v>
      </c>
      <c r="D804" s="30">
        <f t="shared" si="168"/>
        <v>0</v>
      </c>
      <c r="E804" s="30">
        <f t="shared" si="168"/>
        <v>0</v>
      </c>
      <c r="F804" s="30">
        <f t="shared" si="168"/>
        <v>0</v>
      </c>
      <c r="G804" s="30">
        <f t="shared" si="168"/>
        <v>0</v>
      </c>
      <c r="H804" s="30">
        <f t="shared" si="168"/>
        <v>0</v>
      </c>
      <c r="I804" s="30">
        <f t="shared" si="168"/>
        <v>0</v>
      </c>
      <c r="J804" s="30">
        <f t="shared" si="168"/>
        <v>0</v>
      </c>
      <c r="K804" s="53"/>
    </row>
    <row r="805" spans="1:11" ht="51" x14ac:dyDescent="0.25">
      <c r="A805" s="54" t="s">
        <v>14</v>
      </c>
      <c r="B805" s="30">
        <f>B819+B833+B847</f>
        <v>0</v>
      </c>
      <c r="C805" s="30">
        <f t="shared" si="168"/>
        <v>0</v>
      </c>
      <c r="D805" s="30">
        <f t="shared" si="168"/>
        <v>0</v>
      </c>
      <c r="E805" s="30">
        <f t="shared" si="168"/>
        <v>0</v>
      </c>
      <c r="F805" s="30">
        <f t="shared" si="168"/>
        <v>0</v>
      </c>
      <c r="G805" s="30">
        <f t="shared" si="168"/>
        <v>0</v>
      </c>
      <c r="H805" s="30">
        <f t="shared" si="168"/>
        <v>0</v>
      </c>
      <c r="I805" s="30">
        <f t="shared" si="168"/>
        <v>0</v>
      </c>
      <c r="J805" s="30">
        <f t="shared" si="168"/>
        <v>0</v>
      </c>
      <c r="K805" s="53"/>
    </row>
    <row r="806" spans="1:11" x14ac:dyDescent="0.25">
      <c r="A806" s="51" t="s">
        <v>15</v>
      </c>
      <c r="B806" s="52"/>
      <c r="C806" s="52"/>
      <c r="D806" s="52"/>
      <c r="E806" s="52"/>
      <c r="F806" s="52"/>
      <c r="G806" s="52"/>
      <c r="H806" s="52"/>
      <c r="I806" s="52"/>
      <c r="J806" s="52"/>
      <c r="K806" s="53"/>
    </row>
    <row r="807" spans="1:11" x14ac:dyDescent="0.25">
      <c r="A807" s="54" t="s">
        <v>16</v>
      </c>
      <c r="B807" s="52"/>
      <c r="C807" s="52"/>
      <c r="D807" s="52"/>
      <c r="E807" s="52"/>
      <c r="F807" s="52"/>
      <c r="G807" s="52"/>
      <c r="H807" s="52"/>
      <c r="I807" s="52"/>
      <c r="J807" s="52"/>
      <c r="K807" s="53"/>
    </row>
    <row r="808" spans="1:11" x14ac:dyDescent="0.25">
      <c r="A808" s="54" t="s">
        <v>17</v>
      </c>
      <c r="B808" s="52"/>
      <c r="C808" s="52"/>
      <c r="D808" s="52"/>
      <c r="E808" s="52"/>
      <c r="F808" s="52"/>
      <c r="G808" s="52"/>
      <c r="H808" s="52"/>
      <c r="I808" s="52"/>
      <c r="J808" s="52"/>
      <c r="K808" s="53"/>
    </row>
    <row r="809" spans="1:11" x14ac:dyDescent="0.25">
      <c r="A809" s="54" t="s">
        <v>18</v>
      </c>
      <c r="B809" s="30">
        <f>B823+B837+B851</f>
        <v>0</v>
      </c>
      <c r="C809" s="30">
        <f t="shared" ref="C809:J810" si="169">C823+C837+C851</f>
        <v>0</v>
      </c>
      <c r="D809" s="30">
        <f t="shared" si="169"/>
        <v>0</v>
      </c>
      <c r="E809" s="30">
        <f t="shared" si="169"/>
        <v>0</v>
      </c>
      <c r="F809" s="30">
        <f t="shared" si="169"/>
        <v>0</v>
      </c>
      <c r="G809" s="30">
        <f t="shared" si="169"/>
        <v>0</v>
      </c>
      <c r="H809" s="30">
        <f t="shared" si="169"/>
        <v>0</v>
      </c>
      <c r="I809" s="30">
        <f t="shared" si="169"/>
        <v>0</v>
      </c>
      <c r="J809" s="30">
        <f t="shared" si="169"/>
        <v>0</v>
      </c>
      <c r="K809" s="53"/>
    </row>
    <row r="810" spans="1:11" ht="51" x14ac:dyDescent="0.25">
      <c r="A810" s="54" t="s">
        <v>19</v>
      </c>
      <c r="B810" s="30">
        <f>B824+B838+B852</f>
        <v>0</v>
      </c>
      <c r="C810" s="30">
        <f t="shared" si="169"/>
        <v>0</v>
      </c>
      <c r="D810" s="30">
        <f t="shared" si="169"/>
        <v>0</v>
      </c>
      <c r="E810" s="30">
        <f t="shared" si="169"/>
        <v>0</v>
      </c>
      <c r="F810" s="30">
        <f t="shared" si="169"/>
        <v>0</v>
      </c>
      <c r="G810" s="30">
        <f t="shared" si="169"/>
        <v>0</v>
      </c>
      <c r="H810" s="30">
        <f t="shared" si="169"/>
        <v>0</v>
      </c>
      <c r="I810" s="30">
        <f t="shared" si="169"/>
        <v>0</v>
      </c>
      <c r="J810" s="30">
        <f t="shared" si="169"/>
        <v>0</v>
      </c>
      <c r="K810" s="53"/>
    </row>
    <row r="811" spans="1:11" x14ac:dyDescent="0.25">
      <c r="A811" s="103" t="s">
        <v>192</v>
      </c>
      <c r="B811" s="103"/>
      <c r="C811" s="103"/>
      <c r="D811" s="103"/>
      <c r="E811" s="103"/>
      <c r="F811" s="103"/>
      <c r="G811" s="103"/>
      <c r="H811" s="103"/>
      <c r="I811" s="103"/>
      <c r="J811" s="103"/>
      <c r="K811" s="103"/>
    </row>
    <row r="812" spans="1:11" x14ac:dyDescent="0.25">
      <c r="A812" s="6" t="s">
        <v>22</v>
      </c>
      <c r="B812" s="21">
        <f>SUM(B813:B816)</f>
        <v>1755000</v>
      </c>
      <c r="C812" s="21">
        <f t="shared" ref="C812:J812" si="170">SUM(C813:C816)</f>
        <v>2750000</v>
      </c>
      <c r="D812" s="21">
        <f t="shared" si="170"/>
        <v>2750000</v>
      </c>
      <c r="E812" s="21">
        <f t="shared" si="170"/>
        <v>2750000</v>
      </c>
      <c r="F812" s="21">
        <f t="shared" si="170"/>
        <v>2750000</v>
      </c>
      <c r="G812" s="21">
        <f t="shared" si="170"/>
        <v>2800000</v>
      </c>
      <c r="H812" s="21">
        <f t="shared" si="170"/>
        <v>2800000</v>
      </c>
      <c r="I812" s="21">
        <f t="shared" si="170"/>
        <v>2800000</v>
      </c>
      <c r="J812" s="21">
        <f t="shared" si="170"/>
        <v>2800000</v>
      </c>
      <c r="K812" s="63"/>
    </row>
    <row r="813" spans="1:11" x14ac:dyDescent="0.25">
      <c r="A813" s="5" t="s">
        <v>8</v>
      </c>
      <c r="B813" s="15">
        <v>0</v>
      </c>
      <c r="C813" s="15">
        <v>0</v>
      </c>
      <c r="D813" s="15">
        <v>0</v>
      </c>
      <c r="E813" s="15">
        <v>0</v>
      </c>
      <c r="F813" s="15">
        <v>0</v>
      </c>
      <c r="G813" s="15">
        <v>0</v>
      </c>
      <c r="H813" s="15">
        <v>0</v>
      </c>
      <c r="I813" s="15">
        <v>0</v>
      </c>
      <c r="J813" s="15">
        <v>0</v>
      </c>
      <c r="K813" s="23"/>
    </row>
    <row r="814" spans="1:11" ht="77.25" x14ac:dyDescent="0.25">
      <c r="A814" s="5" t="s">
        <v>97</v>
      </c>
      <c r="B814" s="26">
        <v>1755000</v>
      </c>
      <c r="C814" s="26">
        <v>2750000</v>
      </c>
      <c r="D814" s="26">
        <v>2750000</v>
      </c>
      <c r="E814" s="85">
        <v>2750000</v>
      </c>
      <c r="F814" s="85">
        <v>2750000</v>
      </c>
      <c r="G814" s="26">
        <v>2800000</v>
      </c>
      <c r="H814" s="26">
        <v>2800000</v>
      </c>
      <c r="I814" s="74">
        <v>2800000</v>
      </c>
      <c r="J814" s="86">
        <v>2800000</v>
      </c>
      <c r="K814" s="24" t="s">
        <v>98</v>
      </c>
    </row>
    <row r="815" spans="1:11" ht="25.5" x14ac:dyDescent="0.25">
      <c r="A815" s="5" t="s">
        <v>10</v>
      </c>
      <c r="B815" s="15">
        <v>0</v>
      </c>
      <c r="C815" s="15">
        <v>0</v>
      </c>
      <c r="D815" s="15">
        <v>0</v>
      </c>
      <c r="E815" s="15">
        <v>0</v>
      </c>
      <c r="F815" s="15">
        <v>0</v>
      </c>
      <c r="G815" s="15">
        <v>0</v>
      </c>
      <c r="H815" s="15">
        <v>0</v>
      </c>
      <c r="I815" s="15">
        <v>0</v>
      </c>
      <c r="J815" s="15">
        <v>0</v>
      </c>
      <c r="K815" s="23"/>
    </row>
    <row r="816" spans="1:11" ht="25.5" x14ac:dyDescent="0.25">
      <c r="A816" s="6" t="s">
        <v>11</v>
      </c>
      <c r="B816" s="21">
        <f>SUM(B818:B819)</f>
        <v>0</v>
      </c>
      <c r="C816" s="21">
        <f t="shared" ref="C816:J816" si="171">SUM(C818:C819)</f>
        <v>0</v>
      </c>
      <c r="D816" s="21">
        <f t="shared" si="171"/>
        <v>0</v>
      </c>
      <c r="E816" s="21">
        <f t="shared" si="171"/>
        <v>0</v>
      </c>
      <c r="F816" s="21">
        <f t="shared" si="171"/>
        <v>0</v>
      </c>
      <c r="G816" s="21">
        <f t="shared" si="171"/>
        <v>0</v>
      </c>
      <c r="H816" s="21">
        <f t="shared" si="171"/>
        <v>0</v>
      </c>
      <c r="I816" s="21">
        <f t="shared" si="171"/>
        <v>0</v>
      </c>
      <c r="J816" s="21">
        <f t="shared" si="171"/>
        <v>0</v>
      </c>
      <c r="K816" s="23"/>
    </row>
    <row r="817" spans="1:11" x14ac:dyDescent="0.25">
      <c r="A817" s="5" t="s">
        <v>12</v>
      </c>
      <c r="B817" s="21"/>
      <c r="C817" s="21"/>
      <c r="D817" s="21"/>
      <c r="E817" s="21"/>
      <c r="F817" s="21"/>
      <c r="G817" s="21"/>
      <c r="H817" s="21"/>
      <c r="I817" s="21"/>
      <c r="J817" s="21"/>
      <c r="K817" s="23"/>
    </row>
    <row r="818" spans="1:11" x14ac:dyDescent="0.25">
      <c r="A818" s="5" t="s">
        <v>13</v>
      </c>
      <c r="B818" s="15">
        <v>0</v>
      </c>
      <c r="C818" s="15">
        <v>0</v>
      </c>
      <c r="D818" s="15">
        <v>0</v>
      </c>
      <c r="E818" s="15">
        <v>0</v>
      </c>
      <c r="F818" s="15">
        <v>0</v>
      </c>
      <c r="G818" s="15">
        <v>0</v>
      </c>
      <c r="H818" s="15">
        <v>0</v>
      </c>
      <c r="I818" s="15">
        <v>0</v>
      </c>
      <c r="J818" s="15">
        <v>0</v>
      </c>
      <c r="K818" s="23"/>
    </row>
    <row r="819" spans="1:11" ht="51" x14ac:dyDescent="0.25">
      <c r="A819" s="5" t="s">
        <v>14</v>
      </c>
      <c r="B819" s="15">
        <v>0</v>
      </c>
      <c r="C819" s="15">
        <v>0</v>
      </c>
      <c r="D819" s="15">
        <v>0</v>
      </c>
      <c r="E819" s="15">
        <v>0</v>
      </c>
      <c r="F819" s="15">
        <v>0</v>
      </c>
      <c r="G819" s="15">
        <v>0</v>
      </c>
      <c r="H819" s="15">
        <v>0</v>
      </c>
      <c r="I819" s="15">
        <v>0</v>
      </c>
      <c r="J819" s="15">
        <v>0</v>
      </c>
      <c r="K819" s="23"/>
    </row>
    <row r="820" spans="1:11" x14ac:dyDescent="0.25">
      <c r="A820" s="6" t="s">
        <v>15</v>
      </c>
      <c r="B820" s="15"/>
      <c r="C820" s="15"/>
      <c r="D820" s="15"/>
      <c r="E820" s="15"/>
      <c r="F820" s="15"/>
      <c r="G820" s="15"/>
      <c r="H820" s="15"/>
      <c r="I820" s="15"/>
      <c r="J820" s="15"/>
      <c r="K820" s="23"/>
    </row>
    <row r="821" spans="1:11" x14ac:dyDescent="0.25">
      <c r="A821" s="5" t="s">
        <v>16</v>
      </c>
      <c r="B821" s="15"/>
      <c r="C821" s="15"/>
      <c r="D821" s="15"/>
      <c r="E821" s="15"/>
      <c r="F821" s="15"/>
      <c r="G821" s="15"/>
      <c r="H821" s="15"/>
      <c r="I821" s="15"/>
      <c r="J821" s="15"/>
      <c r="K821" s="23"/>
    </row>
    <row r="822" spans="1:11" x14ac:dyDescent="0.25">
      <c r="A822" s="5" t="s">
        <v>17</v>
      </c>
      <c r="B822" s="15"/>
      <c r="C822" s="15"/>
      <c r="D822" s="15"/>
      <c r="E822" s="15"/>
      <c r="F822" s="15"/>
      <c r="G822" s="15"/>
      <c r="H822" s="15"/>
      <c r="I822" s="15"/>
      <c r="J822" s="15"/>
      <c r="K822" s="23"/>
    </row>
    <row r="823" spans="1:11" x14ac:dyDescent="0.25">
      <c r="A823" s="5" t="s">
        <v>18</v>
      </c>
      <c r="B823" s="15">
        <v>0</v>
      </c>
      <c r="C823" s="15">
        <v>0</v>
      </c>
      <c r="D823" s="15">
        <v>0</v>
      </c>
      <c r="E823" s="15">
        <v>0</v>
      </c>
      <c r="F823" s="15">
        <v>0</v>
      </c>
      <c r="G823" s="15">
        <v>0</v>
      </c>
      <c r="H823" s="15">
        <v>0</v>
      </c>
      <c r="I823" s="15">
        <v>0</v>
      </c>
      <c r="J823" s="15">
        <v>0</v>
      </c>
      <c r="K823" s="23"/>
    </row>
    <row r="824" spans="1:11" ht="51.75" x14ac:dyDescent="0.25">
      <c r="A824" s="24" t="s">
        <v>19</v>
      </c>
      <c r="B824" s="15">
        <v>0</v>
      </c>
      <c r="C824" s="15">
        <v>0</v>
      </c>
      <c r="D824" s="15">
        <v>0</v>
      </c>
      <c r="E824" s="15">
        <v>0</v>
      </c>
      <c r="F824" s="15">
        <v>0</v>
      </c>
      <c r="G824" s="15">
        <v>0</v>
      </c>
      <c r="H824" s="15">
        <v>0</v>
      </c>
      <c r="I824" s="15">
        <v>0</v>
      </c>
      <c r="J824" s="15">
        <v>0</v>
      </c>
      <c r="K824" s="23"/>
    </row>
    <row r="825" spans="1:11" x14ac:dyDescent="0.25">
      <c r="A825" s="103" t="s">
        <v>143</v>
      </c>
      <c r="B825" s="103"/>
      <c r="C825" s="103"/>
      <c r="D825" s="103"/>
      <c r="E825" s="103"/>
      <c r="F825" s="103"/>
      <c r="G825" s="103"/>
      <c r="H825" s="103"/>
      <c r="I825" s="103"/>
      <c r="J825" s="103"/>
      <c r="K825" s="103"/>
    </row>
    <row r="826" spans="1:11" x14ac:dyDescent="0.25">
      <c r="A826" s="6" t="s">
        <v>22</v>
      </c>
      <c r="B826" s="21">
        <f t="shared" ref="B826:J826" si="172">SUM(B827:B830)</f>
        <v>0</v>
      </c>
      <c r="C826" s="21">
        <f t="shared" si="172"/>
        <v>0</v>
      </c>
      <c r="D826" s="21">
        <f t="shared" si="172"/>
        <v>0</v>
      </c>
      <c r="E826" s="21">
        <f t="shared" si="172"/>
        <v>0</v>
      </c>
      <c r="F826" s="21">
        <f t="shared" si="172"/>
        <v>0</v>
      </c>
      <c r="G826" s="21">
        <f t="shared" si="172"/>
        <v>0</v>
      </c>
      <c r="H826" s="21">
        <f t="shared" si="172"/>
        <v>0</v>
      </c>
      <c r="I826" s="21">
        <f t="shared" si="172"/>
        <v>0</v>
      </c>
      <c r="J826" s="21">
        <f t="shared" si="172"/>
        <v>0</v>
      </c>
      <c r="K826" s="111" t="s">
        <v>78</v>
      </c>
    </row>
    <row r="827" spans="1:11" x14ac:dyDescent="0.25">
      <c r="A827" s="5" t="s">
        <v>8</v>
      </c>
      <c r="B827" s="15">
        <v>0</v>
      </c>
      <c r="C827" s="15">
        <v>0</v>
      </c>
      <c r="D827" s="15">
        <v>0</v>
      </c>
      <c r="E827" s="15">
        <v>0</v>
      </c>
      <c r="F827" s="15">
        <v>0</v>
      </c>
      <c r="G827" s="15">
        <v>0</v>
      </c>
      <c r="H827" s="15">
        <v>0</v>
      </c>
      <c r="I827" s="15">
        <v>0</v>
      </c>
      <c r="J827" s="15">
        <v>0</v>
      </c>
      <c r="K827" s="111"/>
    </row>
    <row r="828" spans="1:11" x14ac:dyDescent="0.25">
      <c r="A828" s="5" t="s">
        <v>9</v>
      </c>
      <c r="B828" s="15">
        <v>0</v>
      </c>
      <c r="C828" s="15">
        <v>0</v>
      </c>
      <c r="D828" s="15">
        <v>0</v>
      </c>
      <c r="E828" s="15">
        <v>0</v>
      </c>
      <c r="F828" s="15">
        <v>0</v>
      </c>
      <c r="G828" s="15">
        <v>0</v>
      </c>
      <c r="H828" s="15">
        <v>0</v>
      </c>
      <c r="I828" s="15">
        <v>0</v>
      </c>
      <c r="J828" s="15">
        <v>0</v>
      </c>
      <c r="K828" s="111"/>
    </row>
    <row r="829" spans="1:11" ht="25.5" x14ac:dyDescent="0.25">
      <c r="A829" s="5" t="s">
        <v>10</v>
      </c>
      <c r="B829" s="15">
        <v>0</v>
      </c>
      <c r="C829" s="15">
        <v>0</v>
      </c>
      <c r="D829" s="15">
        <v>0</v>
      </c>
      <c r="E829" s="15">
        <v>0</v>
      </c>
      <c r="F829" s="15">
        <v>0</v>
      </c>
      <c r="G829" s="15">
        <v>0</v>
      </c>
      <c r="H829" s="15">
        <v>0</v>
      </c>
      <c r="I829" s="15">
        <v>0</v>
      </c>
      <c r="J829" s="15">
        <v>0</v>
      </c>
      <c r="K829" s="111"/>
    </row>
    <row r="830" spans="1:11" ht="25.5" x14ac:dyDescent="0.25">
      <c r="A830" s="6" t="s">
        <v>11</v>
      </c>
      <c r="B830" s="21">
        <f>SUM(B832:B833)</f>
        <v>0</v>
      </c>
      <c r="C830" s="21">
        <f t="shared" ref="C830:J830" si="173">SUM(C832:C833)</f>
        <v>0</v>
      </c>
      <c r="D830" s="21">
        <f t="shared" si="173"/>
        <v>0</v>
      </c>
      <c r="E830" s="21">
        <f t="shared" si="173"/>
        <v>0</v>
      </c>
      <c r="F830" s="21">
        <f t="shared" si="173"/>
        <v>0</v>
      </c>
      <c r="G830" s="21">
        <f t="shared" si="173"/>
        <v>0</v>
      </c>
      <c r="H830" s="21">
        <f t="shared" si="173"/>
        <v>0</v>
      </c>
      <c r="I830" s="21">
        <f t="shared" si="173"/>
        <v>0</v>
      </c>
      <c r="J830" s="21">
        <f t="shared" si="173"/>
        <v>0</v>
      </c>
      <c r="K830" s="111"/>
    </row>
    <row r="831" spans="1:11" x14ac:dyDescent="0.25">
      <c r="A831" s="5" t="s">
        <v>12</v>
      </c>
      <c r="B831" s="21"/>
      <c r="C831" s="21"/>
      <c r="D831" s="21"/>
      <c r="E831" s="21"/>
      <c r="F831" s="21"/>
      <c r="G831" s="21"/>
      <c r="H831" s="21"/>
      <c r="I831" s="21"/>
      <c r="J831" s="21"/>
      <c r="K831" s="111"/>
    </row>
    <row r="832" spans="1:11" x14ac:dyDescent="0.25">
      <c r="A832" s="5" t="s">
        <v>13</v>
      </c>
      <c r="B832" s="15">
        <v>0</v>
      </c>
      <c r="C832" s="15">
        <v>0</v>
      </c>
      <c r="D832" s="15">
        <v>0</v>
      </c>
      <c r="E832" s="15">
        <v>0</v>
      </c>
      <c r="F832" s="15">
        <v>0</v>
      </c>
      <c r="G832" s="15">
        <v>0</v>
      </c>
      <c r="H832" s="15">
        <v>0</v>
      </c>
      <c r="I832" s="15">
        <v>0</v>
      </c>
      <c r="J832" s="15">
        <v>0</v>
      </c>
      <c r="K832" s="111"/>
    </row>
    <row r="833" spans="1:11" ht="51" x14ac:dyDescent="0.25">
      <c r="A833" s="5" t="s">
        <v>14</v>
      </c>
      <c r="B833" s="15">
        <v>0</v>
      </c>
      <c r="C833" s="15">
        <v>0</v>
      </c>
      <c r="D833" s="15">
        <v>0</v>
      </c>
      <c r="E833" s="15">
        <v>0</v>
      </c>
      <c r="F833" s="15">
        <v>0</v>
      </c>
      <c r="G833" s="15">
        <v>0</v>
      </c>
      <c r="H833" s="15">
        <v>0</v>
      </c>
      <c r="I833" s="15">
        <v>0</v>
      </c>
      <c r="J833" s="15">
        <v>0</v>
      </c>
      <c r="K833" s="111"/>
    </row>
    <row r="834" spans="1:11" x14ac:dyDescent="0.25">
      <c r="A834" s="6" t="s">
        <v>15</v>
      </c>
      <c r="B834" s="15"/>
      <c r="C834" s="15"/>
      <c r="D834" s="15"/>
      <c r="E834" s="15"/>
      <c r="F834" s="15"/>
      <c r="G834" s="15"/>
      <c r="H834" s="15"/>
      <c r="I834" s="15"/>
      <c r="J834" s="15"/>
      <c r="K834" s="111"/>
    </row>
    <row r="835" spans="1:11" x14ac:dyDescent="0.25">
      <c r="A835" s="5" t="s">
        <v>16</v>
      </c>
      <c r="B835" s="15"/>
      <c r="C835" s="15"/>
      <c r="D835" s="15"/>
      <c r="E835" s="15"/>
      <c r="F835" s="15"/>
      <c r="G835" s="15"/>
      <c r="H835" s="15"/>
      <c r="I835" s="15"/>
      <c r="J835" s="15"/>
      <c r="K835" s="111"/>
    </row>
    <row r="836" spans="1:11" x14ac:dyDescent="0.25">
      <c r="A836" s="5" t="s">
        <v>17</v>
      </c>
      <c r="B836" s="15"/>
      <c r="C836" s="15"/>
      <c r="D836" s="15"/>
      <c r="E836" s="15"/>
      <c r="F836" s="15"/>
      <c r="G836" s="15"/>
      <c r="H836" s="15"/>
      <c r="I836" s="15"/>
      <c r="J836" s="15"/>
      <c r="K836" s="111"/>
    </row>
    <row r="837" spans="1:11" ht="15" customHeight="1" x14ac:dyDescent="0.25">
      <c r="A837" s="5" t="s">
        <v>18</v>
      </c>
      <c r="B837" s="15">
        <v>0</v>
      </c>
      <c r="C837" s="15">
        <v>0</v>
      </c>
      <c r="D837" s="15">
        <v>0</v>
      </c>
      <c r="E837" s="15">
        <v>0</v>
      </c>
      <c r="F837" s="15">
        <v>0</v>
      </c>
      <c r="G837" s="15">
        <v>0</v>
      </c>
      <c r="H837" s="15">
        <v>0</v>
      </c>
      <c r="I837" s="15">
        <v>0</v>
      </c>
      <c r="J837" s="15">
        <v>0</v>
      </c>
      <c r="K837" s="111"/>
    </row>
    <row r="838" spans="1:11" ht="15.75" customHeight="1" x14ac:dyDescent="0.25">
      <c r="A838" s="24" t="s">
        <v>19</v>
      </c>
      <c r="B838" s="15">
        <v>0</v>
      </c>
      <c r="C838" s="15">
        <v>0</v>
      </c>
      <c r="D838" s="15">
        <v>0</v>
      </c>
      <c r="E838" s="15">
        <v>0</v>
      </c>
      <c r="F838" s="15">
        <v>0</v>
      </c>
      <c r="G838" s="15">
        <v>0</v>
      </c>
      <c r="H838" s="15">
        <v>0</v>
      </c>
      <c r="I838" s="15">
        <v>0</v>
      </c>
      <c r="J838" s="15">
        <v>0</v>
      </c>
      <c r="K838" s="111"/>
    </row>
    <row r="839" spans="1:11" x14ac:dyDescent="0.25">
      <c r="A839" s="103" t="s">
        <v>99</v>
      </c>
      <c r="B839" s="103"/>
      <c r="C839" s="103"/>
      <c r="D839" s="103"/>
      <c r="E839" s="103"/>
      <c r="F839" s="103"/>
      <c r="G839" s="103"/>
      <c r="H839" s="103"/>
      <c r="I839" s="103"/>
      <c r="J839" s="103"/>
      <c r="K839" s="103"/>
    </row>
    <row r="840" spans="1:11" x14ac:dyDescent="0.25">
      <c r="A840" s="6" t="s">
        <v>22</v>
      </c>
      <c r="B840" s="21">
        <f t="shared" ref="B840:J840" si="174">SUM(B841:B844)</f>
        <v>0</v>
      </c>
      <c r="C840" s="21">
        <f t="shared" si="174"/>
        <v>0</v>
      </c>
      <c r="D840" s="21">
        <f t="shared" si="174"/>
        <v>0</v>
      </c>
      <c r="E840" s="21">
        <f t="shared" si="174"/>
        <v>0</v>
      </c>
      <c r="F840" s="21">
        <f t="shared" si="174"/>
        <v>0</v>
      </c>
      <c r="G840" s="21">
        <f t="shared" si="174"/>
        <v>0</v>
      </c>
      <c r="H840" s="21">
        <f t="shared" si="174"/>
        <v>0</v>
      </c>
      <c r="I840" s="21">
        <f t="shared" si="174"/>
        <v>0</v>
      </c>
      <c r="J840" s="21">
        <f t="shared" si="174"/>
        <v>0</v>
      </c>
      <c r="K840" s="102" t="s">
        <v>85</v>
      </c>
    </row>
    <row r="841" spans="1:11" x14ac:dyDescent="0.25">
      <c r="A841" s="5" t="s">
        <v>8</v>
      </c>
      <c r="B841" s="15">
        <v>0</v>
      </c>
      <c r="C841" s="15">
        <v>0</v>
      </c>
      <c r="D841" s="15">
        <v>0</v>
      </c>
      <c r="E841" s="15">
        <v>0</v>
      </c>
      <c r="F841" s="15">
        <v>0</v>
      </c>
      <c r="G841" s="15">
        <v>0</v>
      </c>
      <c r="H841" s="15">
        <v>0</v>
      </c>
      <c r="I841" s="15">
        <v>0</v>
      </c>
      <c r="J841" s="15">
        <v>0</v>
      </c>
      <c r="K841" s="102"/>
    </row>
    <row r="842" spans="1:11" x14ac:dyDescent="0.25">
      <c r="A842" s="5" t="s">
        <v>9</v>
      </c>
      <c r="B842" s="15">
        <v>0</v>
      </c>
      <c r="C842" s="15">
        <v>0</v>
      </c>
      <c r="D842" s="15">
        <v>0</v>
      </c>
      <c r="E842" s="15">
        <v>0</v>
      </c>
      <c r="F842" s="15">
        <v>0</v>
      </c>
      <c r="G842" s="15">
        <v>0</v>
      </c>
      <c r="H842" s="15">
        <v>0</v>
      </c>
      <c r="I842" s="15">
        <v>0</v>
      </c>
      <c r="J842" s="15">
        <v>0</v>
      </c>
      <c r="K842" s="102"/>
    </row>
    <row r="843" spans="1:11" ht="25.5" x14ac:dyDescent="0.25">
      <c r="A843" s="5" t="s">
        <v>10</v>
      </c>
      <c r="B843" s="15">
        <v>0</v>
      </c>
      <c r="C843" s="15">
        <v>0</v>
      </c>
      <c r="D843" s="15">
        <v>0</v>
      </c>
      <c r="E843" s="15">
        <v>0</v>
      </c>
      <c r="F843" s="15">
        <v>0</v>
      </c>
      <c r="G843" s="15">
        <v>0</v>
      </c>
      <c r="H843" s="15">
        <v>0</v>
      </c>
      <c r="I843" s="15">
        <v>0</v>
      </c>
      <c r="J843" s="15">
        <v>0</v>
      </c>
      <c r="K843" s="102"/>
    </row>
    <row r="844" spans="1:11" ht="25.5" x14ac:dyDescent="0.25">
      <c r="A844" s="6" t="s">
        <v>11</v>
      </c>
      <c r="B844" s="21">
        <f>SUM(B846:B847)</f>
        <v>0</v>
      </c>
      <c r="C844" s="21">
        <f t="shared" ref="C844:J844" si="175">SUM(C846:C847)</f>
        <v>0</v>
      </c>
      <c r="D844" s="21">
        <f t="shared" si="175"/>
        <v>0</v>
      </c>
      <c r="E844" s="21">
        <f t="shared" si="175"/>
        <v>0</v>
      </c>
      <c r="F844" s="21">
        <f t="shared" si="175"/>
        <v>0</v>
      </c>
      <c r="G844" s="21">
        <f t="shared" si="175"/>
        <v>0</v>
      </c>
      <c r="H844" s="21">
        <f t="shared" si="175"/>
        <v>0</v>
      </c>
      <c r="I844" s="21">
        <f t="shared" si="175"/>
        <v>0</v>
      </c>
      <c r="J844" s="21">
        <f t="shared" si="175"/>
        <v>0</v>
      </c>
      <c r="K844" s="102"/>
    </row>
    <row r="845" spans="1:11" x14ac:dyDescent="0.25">
      <c r="A845" s="5" t="s">
        <v>12</v>
      </c>
      <c r="B845" s="21"/>
      <c r="C845" s="21"/>
      <c r="D845" s="21"/>
      <c r="E845" s="21"/>
      <c r="F845" s="21"/>
      <c r="G845" s="21"/>
      <c r="H845" s="21"/>
      <c r="I845" s="21"/>
      <c r="J845" s="21"/>
      <c r="K845" s="102"/>
    </row>
    <row r="846" spans="1:11" x14ac:dyDescent="0.25">
      <c r="A846" s="5" t="s">
        <v>13</v>
      </c>
      <c r="B846" s="15">
        <v>0</v>
      </c>
      <c r="C846" s="15">
        <v>0</v>
      </c>
      <c r="D846" s="15">
        <v>0</v>
      </c>
      <c r="E846" s="15">
        <v>0</v>
      </c>
      <c r="F846" s="15">
        <v>0</v>
      </c>
      <c r="G846" s="15">
        <v>0</v>
      </c>
      <c r="H846" s="15">
        <v>0</v>
      </c>
      <c r="I846" s="15">
        <v>0</v>
      </c>
      <c r="J846" s="15">
        <v>0</v>
      </c>
      <c r="K846" s="102"/>
    </row>
    <row r="847" spans="1:11" ht="51" x14ac:dyDescent="0.25">
      <c r="A847" s="5" t="s">
        <v>14</v>
      </c>
      <c r="B847" s="15">
        <v>0</v>
      </c>
      <c r="C847" s="15">
        <v>0</v>
      </c>
      <c r="D847" s="15">
        <v>0</v>
      </c>
      <c r="E847" s="15">
        <v>0</v>
      </c>
      <c r="F847" s="15">
        <v>0</v>
      </c>
      <c r="G847" s="15">
        <v>0</v>
      </c>
      <c r="H847" s="15">
        <v>0</v>
      </c>
      <c r="I847" s="15">
        <v>0</v>
      </c>
      <c r="J847" s="15">
        <v>0</v>
      </c>
      <c r="K847" s="102"/>
    </row>
    <row r="848" spans="1:11" x14ac:dyDescent="0.25">
      <c r="A848" s="6" t="s">
        <v>15</v>
      </c>
      <c r="B848" s="15"/>
      <c r="C848" s="15"/>
      <c r="D848" s="15"/>
      <c r="E848" s="15"/>
      <c r="F848" s="15"/>
      <c r="G848" s="15"/>
      <c r="H848" s="15"/>
      <c r="I848" s="15"/>
      <c r="J848" s="15"/>
      <c r="K848" s="102"/>
    </row>
    <row r="849" spans="1:11" x14ac:dyDescent="0.25">
      <c r="A849" s="5" t="s">
        <v>16</v>
      </c>
      <c r="B849" s="15"/>
      <c r="C849" s="15"/>
      <c r="D849" s="15"/>
      <c r="E849" s="15"/>
      <c r="F849" s="15"/>
      <c r="G849" s="15"/>
      <c r="H849" s="15"/>
      <c r="I849" s="15"/>
      <c r="J849" s="15"/>
      <c r="K849" s="102"/>
    </row>
    <row r="850" spans="1:11" x14ac:dyDescent="0.25">
      <c r="A850" s="5" t="s">
        <v>17</v>
      </c>
      <c r="B850" s="15"/>
      <c r="C850" s="15"/>
      <c r="D850" s="15"/>
      <c r="E850" s="15"/>
      <c r="F850" s="15"/>
      <c r="G850" s="15"/>
      <c r="H850" s="15"/>
      <c r="I850" s="15"/>
      <c r="J850" s="15"/>
      <c r="K850" s="102"/>
    </row>
    <row r="851" spans="1:11" x14ac:dyDescent="0.25">
      <c r="A851" s="5" t="s">
        <v>18</v>
      </c>
      <c r="B851" s="15">
        <v>0</v>
      </c>
      <c r="C851" s="15">
        <v>0</v>
      </c>
      <c r="D851" s="15">
        <v>0</v>
      </c>
      <c r="E851" s="15">
        <v>0</v>
      </c>
      <c r="F851" s="15">
        <v>0</v>
      </c>
      <c r="G851" s="15">
        <v>0</v>
      </c>
      <c r="H851" s="15">
        <v>0</v>
      </c>
      <c r="I851" s="15">
        <v>0</v>
      </c>
      <c r="J851" s="15">
        <v>0</v>
      </c>
      <c r="K851" s="102"/>
    </row>
    <row r="852" spans="1:11" ht="51.75" x14ac:dyDescent="0.25">
      <c r="A852" s="24" t="s">
        <v>19</v>
      </c>
      <c r="B852" s="15">
        <v>0</v>
      </c>
      <c r="C852" s="15">
        <v>0</v>
      </c>
      <c r="D852" s="15">
        <v>0</v>
      </c>
      <c r="E852" s="15">
        <v>0</v>
      </c>
      <c r="F852" s="15">
        <v>0</v>
      </c>
      <c r="G852" s="15">
        <v>0</v>
      </c>
      <c r="H852" s="15">
        <v>0</v>
      </c>
      <c r="I852" s="15">
        <v>0</v>
      </c>
      <c r="J852" s="15">
        <v>0</v>
      </c>
      <c r="K852" s="102"/>
    </row>
    <row r="853" spans="1:11" ht="18.95" customHeight="1" x14ac:dyDescent="0.25">
      <c r="A853" s="104" t="s">
        <v>100</v>
      </c>
      <c r="B853" s="104"/>
      <c r="C853" s="104"/>
      <c r="D853" s="104"/>
      <c r="E853" s="104"/>
      <c r="F853" s="104"/>
      <c r="G853" s="104"/>
      <c r="H853" s="104"/>
      <c r="I853" s="104"/>
      <c r="J853" s="104"/>
      <c r="K853" s="104"/>
    </row>
    <row r="854" spans="1:11" x14ac:dyDescent="0.25">
      <c r="A854" s="51" t="s">
        <v>22</v>
      </c>
      <c r="B854" s="52">
        <f>SUM(B855:B858)</f>
        <v>0</v>
      </c>
      <c r="C854" s="52">
        <f t="shared" ref="C854:J854" si="176">SUM(C855:C858)</f>
        <v>0</v>
      </c>
      <c r="D854" s="52">
        <f t="shared" si="176"/>
        <v>0</v>
      </c>
      <c r="E854" s="52">
        <f t="shared" si="176"/>
        <v>6515011</v>
      </c>
      <c r="F854" s="52">
        <f t="shared" si="176"/>
        <v>11001832</v>
      </c>
      <c r="G854" s="52">
        <f t="shared" si="176"/>
        <v>14453232</v>
      </c>
      <c r="H854" s="52">
        <f t="shared" si="176"/>
        <v>12382392</v>
      </c>
      <c r="I854" s="52">
        <f t="shared" si="176"/>
        <v>10311551</v>
      </c>
      <c r="J854" s="52">
        <f t="shared" si="176"/>
        <v>4099030</v>
      </c>
      <c r="K854" s="53"/>
    </row>
    <row r="855" spans="1:11" ht="15.75" customHeight="1" x14ac:dyDescent="0.25">
      <c r="A855" s="54" t="s">
        <v>8</v>
      </c>
      <c r="B855" s="30">
        <f>B869+B883</f>
        <v>0</v>
      </c>
      <c r="C855" s="30">
        <f t="shared" ref="C855:J857" si="177">C869+C883</f>
        <v>0</v>
      </c>
      <c r="D855" s="30">
        <f t="shared" si="177"/>
        <v>0</v>
      </c>
      <c r="E855" s="30">
        <f t="shared" si="177"/>
        <v>0</v>
      </c>
      <c r="F855" s="30">
        <f t="shared" si="177"/>
        <v>0</v>
      </c>
      <c r="G855" s="30">
        <f t="shared" si="177"/>
        <v>0</v>
      </c>
      <c r="H855" s="30">
        <f t="shared" si="177"/>
        <v>0</v>
      </c>
      <c r="I855" s="30">
        <f t="shared" si="177"/>
        <v>0</v>
      </c>
      <c r="J855" s="30">
        <f t="shared" si="177"/>
        <v>0</v>
      </c>
      <c r="K855" s="53"/>
    </row>
    <row r="856" spans="1:11" x14ac:dyDescent="0.25">
      <c r="A856" s="54" t="s">
        <v>9</v>
      </c>
      <c r="B856" s="30">
        <f>B870+B884</f>
        <v>0</v>
      </c>
      <c r="C856" s="30">
        <f t="shared" si="177"/>
        <v>0</v>
      </c>
      <c r="D856" s="30">
        <f t="shared" si="177"/>
        <v>0</v>
      </c>
      <c r="E856" s="30">
        <f t="shared" si="177"/>
        <v>0</v>
      </c>
      <c r="F856" s="30">
        <f t="shared" si="177"/>
        <v>0</v>
      </c>
      <c r="G856" s="30">
        <f t="shared" si="177"/>
        <v>0</v>
      </c>
      <c r="H856" s="30">
        <f t="shared" si="177"/>
        <v>0</v>
      </c>
      <c r="I856" s="30">
        <f t="shared" si="177"/>
        <v>0</v>
      </c>
      <c r="J856" s="30">
        <f t="shared" si="177"/>
        <v>0</v>
      </c>
      <c r="K856" s="53"/>
    </row>
    <row r="857" spans="1:11" ht="25.5" x14ac:dyDescent="0.25">
      <c r="A857" s="54" t="s">
        <v>10</v>
      </c>
      <c r="B857" s="30">
        <f>B871+B885</f>
        <v>0</v>
      </c>
      <c r="C857" s="30">
        <f t="shared" si="177"/>
        <v>0</v>
      </c>
      <c r="D857" s="30">
        <f t="shared" si="177"/>
        <v>0</v>
      </c>
      <c r="E857" s="30">
        <f t="shared" si="177"/>
        <v>0</v>
      </c>
      <c r="F857" s="30">
        <f t="shared" si="177"/>
        <v>0</v>
      </c>
      <c r="G857" s="30">
        <f t="shared" si="177"/>
        <v>0</v>
      </c>
      <c r="H857" s="30">
        <f t="shared" si="177"/>
        <v>0</v>
      </c>
      <c r="I857" s="30">
        <f t="shared" si="177"/>
        <v>0</v>
      </c>
      <c r="J857" s="30">
        <f t="shared" si="177"/>
        <v>0</v>
      </c>
      <c r="K857" s="53"/>
    </row>
    <row r="858" spans="1:11" ht="25.5" x14ac:dyDescent="0.25">
      <c r="A858" s="51" t="s">
        <v>11</v>
      </c>
      <c r="B858" s="52">
        <f>B860+B861</f>
        <v>0</v>
      </c>
      <c r="C858" s="52">
        <f t="shared" ref="C858:J858" si="178">C860+C861</f>
        <v>0</v>
      </c>
      <c r="D858" s="52">
        <f t="shared" si="178"/>
        <v>0</v>
      </c>
      <c r="E858" s="52">
        <f t="shared" si="178"/>
        <v>6515011</v>
      </c>
      <c r="F858" s="52">
        <f t="shared" si="178"/>
        <v>11001832</v>
      </c>
      <c r="G858" s="52">
        <f t="shared" si="178"/>
        <v>14453232</v>
      </c>
      <c r="H858" s="52">
        <f t="shared" si="178"/>
        <v>12382392</v>
      </c>
      <c r="I858" s="52">
        <f t="shared" si="178"/>
        <v>10311551</v>
      </c>
      <c r="J858" s="52">
        <f t="shared" si="178"/>
        <v>4099030</v>
      </c>
      <c r="K858" s="53"/>
    </row>
    <row r="859" spans="1:11" x14ac:dyDescent="0.25">
      <c r="A859" s="54" t="s">
        <v>12</v>
      </c>
      <c r="B859" s="52"/>
      <c r="C859" s="52"/>
      <c r="D859" s="52"/>
      <c r="E859" s="52"/>
      <c r="F859" s="52"/>
      <c r="G859" s="52"/>
      <c r="H859" s="52"/>
      <c r="I859" s="52"/>
      <c r="J859" s="52"/>
      <c r="K859" s="53"/>
    </row>
    <row r="860" spans="1:11" x14ac:dyDescent="0.25">
      <c r="A860" s="54" t="s">
        <v>13</v>
      </c>
      <c r="B860" s="30">
        <f>B874+B888</f>
        <v>0</v>
      </c>
      <c r="C860" s="30">
        <f t="shared" ref="C860:J861" si="179">C874+C888</f>
        <v>0</v>
      </c>
      <c r="D860" s="30">
        <f t="shared" si="179"/>
        <v>0</v>
      </c>
      <c r="E860" s="30">
        <f t="shared" si="179"/>
        <v>0</v>
      </c>
      <c r="F860" s="30">
        <f t="shared" si="179"/>
        <v>0</v>
      </c>
      <c r="G860" s="30">
        <f t="shared" si="179"/>
        <v>0</v>
      </c>
      <c r="H860" s="30">
        <f t="shared" si="179"/>
        <v>0</v>
      </c>
      <c r="I860" s="30">
        <f t="shared" si="179"/>
        <v>0</v>
      </c>
      <c r="J860" s="30">
        <f t="shared" si="179"/>
        <v>0</v>
      </c>
      <c r="K860" s="53"/>
    </row>
    <row r="861" spans="1:11" ht="51" x14ac:dyDescent="0.25">
      <c r="A861" s="54" t="s">
        <v>14</v>
      </c>
      <c r="B861" s="30">
        <f>B875+B889</f>
        <v>0</v>
      </c>
      <c r="C861" s="30">
        <f t="shared" si="179"/>
        <v>0</v>
      </c>
      <c r="D861" s="30">
        <f t="shared" si="179"/>
        <v>0</v>
      </c>
      <c r="E861" s="30">
        <f t="shared" si="179"/>
        <v>6515011</v>
      </c>
      <c r="F861" s="30">
        <f t="shared" si="179"/>
        <v>11001832</v>
      </c>
      <c r="G861" s="30">
        <f t="shared" si="179"/>
        <v>14453232</v>
      </c>
      <c r="H861" s="30">
        <f t="shared" si="179"/>
        <v>12382392</v>
      </c>
      <c r="I861" s="30">
        <f t="shared" si="179"/>
        <v>10311551</v>
      </c>
      <c r="J861" s="30">
        <f t="shared" si="179"/>
        <v>4099030</v>
      </c>
      <c r="K861" s="53"/>
    </row>
    <row r="862" spans="1:11" x14ac:dyDescent="0.25">
      <c r="A862" s="51" t="s">
        <v>15</v>
      </c>
      <c r="B862" s="52"/>
      <c r="C862" s="52"/>
      <c r="D862" s="52"/>
      <c r="E862" s="52"/>
      <c r="F862" s="52"/>
      <c r="G862" s="52"/>
      <c r="H862" s="52"/>
      <c r="I862" s="52"/>
      <c r="J862" s="52"/>
      <c r="K862" s="53"/>
    </row>
    <row r="863" spans="1:11" x14ac:dyDescent="0.25">
      <c r="A863" s="54" t="s">
        <v>16</v>
      </c>
      <c r="B863" s="52"/>
      <c r="C863" s="52"/>
      <c r="D863" s="52"/>
      <c r="E863" s="52"/>
      <c r="F863" s="52"/>
      <c r="G863" s="52"/>
      <c r="H863" s="52"/>
      <c r="I863" s="52"/>
      <c r="J863" s="52"/>
      <c r="K863" s="53"/>
    </row>
    <row r="864" spans="1:11" x14ac:dyDescent="0.25">
      <c r="A864" s="54" t="s">
        <v>17</v>
      </c>
      <c r="B864" s="52"/>
      <c r="C864" s="52"/>
      <c r="D864" s="52"/>
      <c r="E864" s="52"/>
      <c r="F864" s="52"/>
      <c r="G864" s="52"/>
      <c r="H864" s="52"/>
      <c r="I864" s="52"/>
      <c r="J864" s="52"/>
      <c r="K864" s="53"/>
    </row>
    <row r="865" spans="1:11" x14ac:dyDescent="0.25">
      <c r="A865" s="54" t="s">
        <v>18</v>
      </c>
      <c r="B865" s="30">
        <f>B879+B893</f>
        <v>0</v>
      </c>
      <c r="C865" s="30">
        <f t="shared" ref="C865:J866" si="180">C879+C893</f>
        <v>0</v>
      </c>
      <c r="D865" s="30">
        <f t="shared" si="180"/>
        <v>0</v>
      </c>
      <c r="E865" s="30">
        <f t="shared" si="180"/>
        <v>0</v>
      </c>
      <c r="F865" s="30">
        <f t="shared" si="180"/>
        <v>0</v>
      </c>
      <c r="G865" s="30">
        <f t="shared" si="180"/>
        <v>0</v>
      </c>
      <c r="H865" s="30">
        <f t="shared" si="180"/>
        <v>0</v>
      </c>
      <c r="I865" s="30">
        <f t="shared" si="180"/>
        <v>0</v>
      </c>
      <c r="J865" s="30">
        <f t="shared" si="180"/>
        <v>0</v>
      </c>
      <c r="K865" s="53"/>
    </row>
    <row r="866" spans="1:11" ht="51" x14ac:dyDescent="0.25">
      <c r="A866" s="54" t="s">
        <v>19</v>
      </c>
      <c r="B866" s="30">
        <f>B880+B894</f>
        <v>0</v>
      </c>
      <c r="C866" s="30">
        <f t="shared" si="180"/>
        <v>0</v>
      </c>
      <c r="D866" s="30">
        <f t="shared" si="180"/>
        <v>0</v>
      </c>
      <c r="E866" s="30">
        <f t="shared" si="180"/>
        <v>6515011</v>
      </c>
      <c r="F866" s="30">
        <f t="shared" si="180"/>
        <v>11001832</v>
      </c>
      <c r="G866" s="30">
        <f t="shared" si="180"/>
        <v>14453232</v>
      </c>
      <c r="H866" s="30">
        <f t="shared" si="180"/>
        <v>12382392</v>
      </c>
      <c r="I866" s="30">
        <f t="shared" si="180"/>
        <v>10311551</v>
      </c>
      <c r="J866" s="30">
        <f t="shared" si="180"/>
        <v>4099030</v>
      </c>
      <c r="K866" s="53"/>
    </row>
    <row r="867" spans="1:11" x14ac:dyDescent="0.25">
      <c r="A867" s="103" t="s">
        <v>101</v>
      </c>
      <c r="B867" s="103"/>
      <c r="C867" s="103"/>
      <c r="D867" s="103"/>
      <c r="E867" s="103"/>
      <c r="F867" s="103"/>
      <c r="G867" s="103"/>
      <c r="H867" s="103"/>
      <c r="I867" s="103"/>
      <c r="J867" s="103"/>
      <c r="K867" s="103"/>
    </row>
    <row r="868" spans="1:11" x14ac:dyDescent="0.25">
      <c r="A868" s="6" t="s">
        <v>22</v>
      </c>
      <c r="B868" s="27">
        <f t="shared" ref="B868:J868" si="181">SUM(B869:B872)</f>
        <v>0</v>
      </c>
      <c r="C868" s="27">
        <f t="shared" si="181"/>
        <v>0</v>
      </c>
      <c r="D868" s="27">
        <f t="shared" si="181"/>
        <v>0</v>
      </c>
      <c r="E868" s="27">
        <f t="shared" si="181"/>
        <v>5790011</v>
      </c>
      <c r="F868" s="27">
        <f t="shared" si="181"/>
        <v>10276832</v>
      </c>
      <c r="G868" s="27">
        <f t="shared" si="181"/>
        <v>13728232</v>
      </c>
      <c r="H868" s="27">
        <f t="shared" si="181"/>
        <v>11657392</v>
      </c>
      <c r="I868" s="21">
        <f t="shared" si="181"/>
        <v>9586551</v>
      </c>
      <c r="J868" s="21">
        <f t="shared" si="181"/>
        <v>3374030</v>
      </c>
      <c r="K868" s="14"/>
    </row>
    <row r="869" spans="1:11" x14ac:dyDescent="0.25">
      <c r="A869" s="5" t="s">
        <v>8</v>
      </c>
      <c r="B869" s="28">
        <v>0</v>
      </c>
      <c r="C869" s="28">
        <v>0</v>
      </c>
      <c r="D869" s="28">
        <v>0</v>
      </c>
      <c r="E869" s="28">
        <v>0</v>
      </c>
      <c r="F869" s="28">
        <v>0</v>
      </c>
      <c r="G869" s="28">
        <v>0</v>
      </c>
      <c r="H869" s="28">
        <v>0</v>
      </c>
      <c r="I869" s="15">
        <v>0</v>
      </c>
      <c r="J869" s="15">
        <v>0</v>
      </c>
      <c r="K869" s="14"/>
    </row>
    <row r="870" spans="1:11" x14ac:dyDescent="0.25">
      <c r="A870" s="5" t="s">
        <v>9</v>
      </c>
      <c r="B870" s="28">
        <v>0</v>
      </c>
      <c r="C870" s="28">
        <v>0</v>
      </c>
      <c r="D870" s="28">
        <v>0</v>
      </c>
      <c r="E870" s="28">
        <v>0</v>
      </c>
      <c r="F870" s="28">
        <v>0</v>
      </c>
      <c r="G870" s="28">
        <v>0</v>
      </c>
      <c r="H870" s="28">
        <v>0</v>
      </c>
      <c r="I870" s="15">
        <v>0</v>
      </c>
      <c r="J870" s="15">
        <v>0</v>
      </c>
      <c r="K870" s="14"/>
    </row>
    <row r="871" spans="1:11" ht="25.5" x14ac:dyDescent="0.25">
      <c r="A871" s="5" t="s">
        <v>10</v>
      </c>
      <c r="B871" s="28">
        <v>0</v>
      </c>
      <c r="C871" s="28">
        <v>0</v>
      </c>
      <c r="D871" s="28">
        <v>0</v>
      </c>
      <c r="E871" s="28">
        <v>0</v>
      </c>
      <c r="F871" s="28">
        <v>0</v>
      </c>
      <c r="G871" s="28">
        <v>0</v>
      </c>
      <c r="H871" s="28">
        <v>0</v>
      </c>
      <c r="I871" s="15">
        <v>0</v>
      </c>
      <c r="J871" s="15">
        <v>0</v>
      </c>
      <c r="K871" s="14"/>
    </row>
    <row r="872" spans="1:11" ht="25.5" x14ac:dyDescent="0.25">
      <c r="A872" s="6" t="s">
        <v>11</v>
      </c>
      <c r="B872" s="27">
        <f>SUM(B874:B875)</f>
        <v>0</v>
      </c>
      <c r="C872" s="27">
        <f t="shared" ref="C872:J872" si="182">SUM(C874:C875)</f>
        <v>0</v>
      </c>
      <c r="D872" s="27">
        <f t="shared" si="182"/>
        <v>0</v>
      </c>
      <c r="E872" s="27">
        <f t="shared" si="182"/>
        <v>5790011</v>
      </c>
      <c r="F872" s="27">
        <f t="shared" si="182"/>
        <v>10276832</v>
      </c>
      <c r="G872" s="27">
        <f t="shared" si="182"/>
        <v>13728232</v>
      </c>
      <c r="H872" s="27">
        <f t="shared" si="182"/>
        <v>11657392</v>
      </c>
      <c r="I872" s="21">
        <f t="shared" si="182"/>
        <v>9586551</v>
      </c>
      <c r="J872" s="21">
        <f t="shared" si="182"/>
        <v>3374030</v>
      </c>
      <c r="K872" s="14"/>
    </row>
    <row r="873" spans="1:11" x14ac:dyDescent="0.25">
      <c r="A873" s="5" t="s">
        <v>12</v>
      </c>
      <c r="B873" s="27"/>
      <c r="C873" s="27"/>
      <c r="D873" s="27"/>
      <c r="E873" s="27"/>
      <c r="F873" s="27"/>
      <c r="G873" s="27"/>
      <c r="H873" s="27"/>
      <c r="I873" s="21"/>
      <c r="J873" s="21"/>
      <c r="K873" s="14"/>
    </row>
    <row r="874" spans="1:11" x14ac:dyDescent="0.25">
      <c r="A874" s="5" t="s">
        <v>13</v>
      </c>
      <c r="B874" s="28">
        <v>0</v>
      </c>
      <c r="C874" s="28">
        <v>0</v>
      </c>
      <c r="D874" s="28">
        <v>0</v>
      </c>
      <c r="E874" s="29">
        <v>0</v>
      </c>
      <c r="F874" s="29">
        <v>0</v>
      </c>
      <c r="G874" s="29">
        <v>0</v>
      </c>
      <c r="H874" s="29">
        <v>0</v>
      </c>
      <c r="I874" s="4">
        <v>0</v>
      </c>
      <c r="J874" s="4">
        <v>0</v>
      </c>
      <c r="K874" s="14"/>
    </row>
    <row r="875" spans="1:11" ht="51" x14ac:dyDescent="0.25">
      <c r="A875" s="5" t="s">
        <v>14</v>
      </c>
      <c r="B875" s="28">
        <v>0</v>
      </c>
      <c r="C875" s="28">
        <v>0</v>
      </c>
      <c r="D875" s="28">
        <v>0</v>
      </c>
      <c r="E875" s="29">
        <f>2851055+522975+2415981</f>
        <v>5790011</v>
      </c>
      <c r="F875" s="29">
        <f>2851055+522975+6902802</f>
        <v>10276832</v>
      </c>
      <c r="G875" s="29">
        <f>2851055+522975+10354202</f>
        <v>13728232</v>
      </c>
      <c r="H875" s="29">
        <f>2851055+522975+8283362</f>
        <v>11657392</v>
      </c>
      <c r="I875" s="29">
        <f>2851055+522975+6212521</f>
        <v>9586551</v>
      </c>
      <c r="J875" s="29">
        <f t="shared" ref="J875" si="183">2851055+522975</f>
        <v>3374030</v>
      </c>
      <c r="K875" s="13" t="s">
        <v>102</v>
      </c>
    </row>
    <row r="876" spans="1:11" x14ac:dyDescent="0.25">
      <c r="A876" s="6" t="s">
        <v>15</v>
      </c>
      <c r="B876" s="28"/>
      <c r="C876" s="28"/>
      <c r="D876" s="28"/>
      <c r="E876" s="28"/>
      <c r="F876" s="28"/>
      <c r="G876" s="28"/>
      <c r="H876" s="28"/>
      <c r="I876" s="15"/>
      <c r="J876" s="15"/>
      <c r="K876" s="14"/>
    </row>
    <row r="877" spans="1:11" x14ac:dyDescent="0.25">
      <c r="A877" s="5" t="s">
        <v>16</v>
      </c>
      <c r="B877" s="28"/>
      <c r="C877" s="28"/>
      <c r="D877" s="28"/>
      <c r="E877" s="28"/>
      <c r="F877" s="28"/>
      <c r="G877" s="28"/>
      <c r="H877" s="28"/>
      <c r="I877" s="15"/>
      <c r="J877" s="15"/>
      <c r="K877" s="14"/>
    </row>
    <row r="878" spans="1:11" x14ac:dyDescent="0.25">
      <c r="A878" s="5" t="s">
        <v>17</v>
      </c>
      <c r="B878" s="28"/>
      <c r="C878" s="28"/>
      <c r="D878" s="28"/>
      <c r="E878" s="28"/>
      <c r="F878" s="28"/>
      <c r="G878" s="28"/>
      <c r="H878" s="28"/>
      <c r="I878" s="15"/>
      <c r="J878" s="15"/>
      <c r="K878" s="14"/>
    </row>
    <row r="879" spans="1:11" ht="15.75" customHeight="1" x14ac:dyDescent="0.25">
      <c r="A879" s="5" t="s">
        <v>18</v>
      </c>
      <c r="B879" s="28">
        <v>0</v>
      </c>
      <c r="C879" s="28">
        <v>0</v>
      </c>
      <c r="D879" s="28">
        <v>0</v>
      </c>
      <c r="E879" s="28">
        <v>0</v>
      </c>
      <c r="F879" s="28">
        <v>0</v>
      </c>
      <c r="G879" s="28">
        <v>0</v>
      </c>
      <c r="H879" s="28">
        <v>0</v>
      </c>
      <c r="I879" s="28">
        <v>0</v>
      </c>
      <c r="J879" s="28">
        <v>0</v>
      </c>
      <c r="K879" s="14"/>
    </row>
    <row r="880" spans="1:11" ht="51.75" x14ac:dyDescent="0.25">
      <c r="A880" s="24" t="s">
        <v>19</v>
      </c>
      <c r="B880" s="28">
        <v>0</v>
      </c>
      <c r="C880" s="28">
        <v>0</v>
      </c>
      <c r="D880" s="28">
        <v>0</v>
      </c>
      <c r="E880" s="29">
        <v>5790011</v>
      </c>
      <c r="F880" s="29">
        <v>10276832</v>
      </c>
      <c r="G880" s="29">
        <v>13728232</v>
      </c>
      <c r="H880" s="29">
        <v>11657392</v>
      </c>
      <c r="I880" s="29">
        <v>9586551</v>
      </c>
      <c r="J880" s="29">
        <v>3374030</v>
      </c>
      <c r="K880" s="14"/>
    </row>
    <row r="881" spans="1:11" x14ac:dyDescent="0.25">
      <c r="A881" s="103" t="s">
        <v>103</v>
      </c>
      <c r="B881" s="103"/>
      <c r="C881" s="103"/>
      <c r="D881" s="103"/>
      <c r="E881" s="103"/>
      <c r="F881" s="103"/>
      <c r="G881" s="103"/>
      <c r="H881" s="103"/>
      <c r="I881" s="103"/>
      <c r="J881" s="103"/>
      <c r="K881" s="103"/>
    </row>
    <row r="882" spans="1:11" x14ac:dyDescent="0.25">
      <c r="A882" s="6" t="s">
        <v>22</v>
      </c>
      <c r="B882" s="21">
        <f t="shared" ref="B882:J882" si="184">SUM(B883:B886)</f>
        <v>0</v>
      </c>
      <c r="C882" s="21">
        <f t="shared" si="184"/>
        <v>0</v>
      </c>
      <c r="D882" s="21">
        <f t="shared" si="184"/>
        <v>0</v>
      </c>
      <c r="E882" s="21">
        <f t="shared" si="184"/>
        <v>725000</v>
      </c>
      <c r="F882" s="21">
        <f t="shared" si="184"/>
        <v>725000</v>
      </c>
      <c r="G882" s="21">
        <f t="shared" si="184"/>
        <v>725000</v>
      </c>
      <c r="H882" s="21">
        <f t="shared" si="184"/>
        <v>725000</v>
      </c>
      <c r="I882" s="21">
        <f t="shared" si="184"/>
        <v>725000</v>
      </c>
      <c r="J882" s="21">
        <f t="shared" si="184"/>
        <v>725000</v>
      </c>
      <c r="K882" s="13"/>
    </row>
    <row r="883" spans="1:11" x14ac:dyDescent="0.25">
      <c r="A883" s="5" t="s">
        <v>8</v>
      </c>
      <c r="B883" s="15">
        <v>0</v>
      </c>
      <c r="C883" s="15">
        <v>0</v>
      </c>
      <c r="D883" s="15">
        <v>0</v>
      </c>
      <c r="E883" s="15">
        <v>0</v>
      </c>
      <c r="F883" s="15">
        <v>0</v>
      </c>
      <c r="G883" s="15">
        <v>0</v>
      </c>
      <c r="H883" s="15">
        <v>0</v>
      </c>
      <c r="I883" s="15">
        <v>0</v>
      </c>
      <c r="J883" s="15">
        <v>0</v>
      </c>
      <c r="K883" s="13"/>
    </row>
    <row r="884" spans="1:11" x14ac:dyDescent="0.25">
      <c r="A884" s="5" t="s">
        <v>9</v>
      </c>
      <c r="B884" s="15">
        <v>0</v>
      </c>
      <c r="C884" s="15">
        <v>0</v>
      </c>
      <c r="D884" s="15">
        <v>0</v>
      </c>
      <c r="E884" s="15">
        <v>0</v>
      </c>
      <c r="F884" s="15">
        <v>0</v>
      </c>
      <c r="G884" s="15">
        <v>0</v>
      </c>
      <c r="H884" s="15">
        <v>0</v>
      </c>
      <c r="I884" s="15">
        <v>0</v>
      </c>
      <c r="J884" s="15">
        <v>0</v>
      </c>
      <c r="K884" s="13"/>
    </row>
    <row r="885" spans="1:11" ht="25.5" x14ac:dyDescent="0.25">
      <c r="A885" s="5" t="s">
        <v>10</v>
      </c>
      <c r="B885" s="15">
        <v>0</v>
      </c>
      <c r="C885" s="15">
        <v>0</v>
      </c>
      <c r="D885" s="15">
        <v>0</v>
      </c>
      <c r="E885" s="15">
        <v>0</v>
      </c>
      <c r="F885" s="15">
        <v>0</v>
      </c>
      <c r="G885" s="15">
        <v>0</v>
      </c>
      <c r="H885" s="15">
        <v>0</v>
      </c>
      <c r="I885" s="15">
        <v>0</v>
      </c>
      <c r="J885" s="15">
        <v>0</v>
      </c>
      <c r="K885" s="13"/>
    </row>
    <row r="886" spans="1:11" ht="25.5" x14ac:dyDescent="0.25">
      <c r="A886" s="6" t="s">
        <v>11</v>
      </c>
      <c r="B886" s="21">
        <f>SUM(B888:B889)</f>
        <v>0</v>
      </c>
      <c r="C886" s="21">
        <f t="shared" ref="C886:J886" si="185">SUM(C888:C889)</f>
        <v>0</v>
      </c>
      <c r="D886" s="21">
        <f t="shared" si="185"/>
        <v>0</v>
      </c>
      <c r="E886" s="21">
        <f t="shared" si="185"/>
        <v>725000</v>
      </c>
      <c r="F886" s="21">
        <f t="shared" si="185"/>
        <v>725000</v>
      </c>
      <c r="G886" s="21">
        <f t="shared" si="185"/>
        <v>725000</v>
      </c>
      <c r="H886" s="21">
        <f t="shared" si="185"/>
        <v>725000</v>
      </c>
      <c r="I886" s="21">
        <f t="shared" si="185"/>
        <v>725000</v>
      </c>
      <c r="J886" s="21">
        <f t="shared" si="185"/>
        <v>725000</v>
      </c>
      <c r="K886" s="13"/>
    </row>
    <row r="887" spans="1:11" x14ac:dyDescent="0.25">
      <c r="A887" s="5" t="s">
        <v>12</v>
      </c>
      <c r="B887" s="21"/>
      <c r="C887" s="21"/>
      <c r="D887" s="21"/>
      <c r="E887" s="21"/>
      <c r="F887" s="21"/>
      <c r="G887" s="21"/>
      <c r="H887" s="21"/>
      <c r="I887" s="21"/>
      <c r="J887" s="21"/>
      <c r="K887" s="13"/>
    </row>
    <row r="888" spans="1:11" x14ac:dyDescent="0.25">
      <c r="A888" s="5" t="s">
        <v>13</v>
      </c>
      <c r="B888" s="15">
        <v>0</v>
      </c>
      <c r="C888" s="15">
        <v>0</v>
      </c>
      <c r="D888" s="15">
        <v>0</v>
      </c>
      <c r="E888" s="15">
        <v>0</v>
      </c>
      <c r="F888" s="15">
        <v>0</v>
      </c>
      <c r="G888" s="15">
        <v>0</v>
      </c>
      <c r="H888" s="15">
        <v>0</v>
      </c>
      <c r="I888" s="15">
        <v>0</v>
      </c>
      <c r="J888" s="15">
        <v>0</v>
      </c>
      <c r="K888" s="13"/>
    </row>
    <row r="889" spans="1:11" ht="51" x14ac:dyDescent="0.25">
      <c r="A889" s="5" t="s">
        <v>14</v>
      </c>
      <c r="B889" s="15">
        <v>0</v>
      </c>
      <c r="C889" s="15">
        <v>0</v>
      </c>
      <c r="D889" s="15">
        <v>0</v>
      </c>
      <c r="E889" s="32">
        <v>725000</v>
      </c>
      <c r="F889" s="32">
        <v>725000</v>
      </c>
      <c r="G889" s="32">
        <v>725000</v>
      </c>
      <c r="H889" s="32">
        <v>725000</v>
      </c>
      <c r="I889" s="32">
        <v>725000</v>
      </c>
      <c r="J889" s="32">
        <v>725000</v>
      </c>
      <c r="K889" s="13" t="s">
        <v>104</v>
      </c>
    </row>
    <row r="890" spans="1:11" x14ac:dyDescent="0.25">
      <c r="A890" s="6" t="s">
        <v>15</v>
      </c>
      <c r="B890" s="15"/>
      <c r="C890" s="15"/>
      <c r="D890" s="15"/>
      <c r="E890" s="15"/>
      <c r="F890" s="15"/>
      <c r="G890" s="15"/>
      <c r="H890" s="15"/>
      <c r="I890" s="15"/>
      <c r="J890" s="15"/>
      <c r="K890" s="13"/>
    </row>
    <row r="891" spans="1:11" x14ac:dyDescent="0.25">
      <c r="A891" s="5" t="s">
        <v>16</v>
      </c>
      <c r="B891" s="15"/>
      <c r="C891" s="15"/>
      <c r="D891" s="15"/>
      <c r="E891" s="15"/>
      <c r="F891" s="15"/>
      <c r="G891" s="15"/>
      <c r="H891" s="15"/>
      <c r="I891" s="15"/>
      <c r="J891" s="15"/>
      <c r="K891" s="13"/>
    </row>
    <row r="892" spans="1:11" x14ac:dyDescent="0.25">
      <c r="A892" s="5" t="s">
        <v>17</v>
      </c>
      <c r="B892" s="15"/>
      <c r="C892" s="15"/>
      <c r="D892" s="15"/>
      <c r="E892" s="15"/>
      <c r="F892" s="15"/>
      <c r="G892" s="15"/>
      <c r="H892" s="15"/>
      <c r="I892" s="15"/>
      <c r="J892" s="15"/>
      <c r="K892" s="13"/>
    </row>
    <row r="893" spans="1:11" x14ac:dyDescent="0.25">
      <c r="A893" s="5" t="s">
        <v>18</v>
      </c>
      <c r="B893" s="15">
        <v>0</v>
      </c>
      <c r="C893" s="15">
        <v>0</v>
      </c>
      <c r="D893" s="15">
        <v>0</v>
      </c>
      <c r="E893" s="15">
        <v>0</v>
      </c>
      <c r="F893" s="15">
        <v>0</v>
      </c>
      <c r="G893" s="15">
        <v>0</v>
      </c>
      <c r="H893" s="15">
        <v>0</v>
      </c>
      <c r="I893" s="15">
        <v>0</v>
      </c>
      <c r="J893" s="15">
        <v>0</v>
      </c>
      <c r="K893" s="13"/>
    </row>
    <row r="894" spans="1:11" ht="51.75" x14ac:dyDescent="0.25">
      <c r="A894" s="24" t="s">
        <v>19</v>
      </c>
      <c r="B894" s="15">
        <v>0</v>
      </c>
      <c r="C894" s="15">
        <v>0</v>
      </c>
      <c r="D894" s="15">
        <v>0</v>
      </c>
      <c r="E894" s="15">
        <v>725000</v>
      </c>
      <c r="F894" s="15">
        <v>725000</v>
      </c>
      <c r="G894" s="15">
        <v>725000</v>
      </c>
      <c r="H894" s="15">
        <v>725000</v>
      </c>
      <c r="I894" s="15">
        <v>725000</v>
      </c>
      <c r="J894" s="15">
        <v>725000</v>
      </c>
      <c r="K894" s="13"/>
    </row>
    <row r="895" spans="1:11" ht="18.95" customHeight="1" x14ac:dyDescent="0.25">
      <c r="A895" s="104" t="s">
        <v>105</v>
      </c>
      <c r="B895" s="104"/>
      <c r="C895" s="104"/>
      <c r="D895" s="104"/>
      <c r="E895" s="104"/>
      <c r="F895" s="104"/>
      <c r="G895" s="104"/>
      <c r="H895" s="104"/>
      <c r="I895" s="104"/>
      <c r="J895" s="104"/>
      <c r="K895" s="104"/>
    </row>
    <row r="896" spans="1:11" x14ac:dyDescent="0.25">
      <c r="A896" s="51" t="s">
        <v>22</v>
      </c>
      <c r="B896" s="52">
        <f>SUM(B897:B900)</f>
        <v>2320165</v>
      </c>
      <c r="C896" s="52">
        <f t="shared" ref="C896:J896" si="186">SUM(C897:C900)</f>
        <v>2235030</v>
      </c>
      <c r="D896" s="52">
        <f t="shared" si="186"/>
        <v>817685</v>
      </c>
      <c r="E896" s="52">
        <f t="shared" si="186"/>
        <v>9218173</v>
      </c>
      <c r="F896" s="52">
        <f t="shared" si="186"/>
        <v>14037461</v>
      </c>
      <c r="G896" s="52">
        <f t="shared" si="186"/>
        <v>19971386</v>
      </c>
      <c r="H896" s="52">
        <f t="shared" si="186"/>
        <v>17581454</v>
      </c>
      <c r="I896" s="52">
        <f t="shared" si="186"/>
        <v>20554715</v>
      </c>
      <c r="J896" s="52">
        <f t="shared" si="186"/>
        <v>13883809</v>
      </c>
      <c r="K896" s="53"/>
    </row>
    <row r="897" spans="1:11" ht="15.75" customHeight="1" x14ac:dyDescent="0.25">
      <c r="A897" s="54" t="s">
        <v>8</v>
      </c>
      <c r="B897" s="30">
        <f>B914+B928+B942+B959</f>
        <v>0</v>
      </c>
      <c r="C897" s="30">
        <f t="shared" ref="C897:J899" si="187">C914+C928+C942+C959</f>
        <v>0</v>
      </c>
      <c r="D897" s="30">
        <f t="shared" si="187"/>
        <v>0</v>
      </c>
      <c r="E897" s="30">
        <f t="shared" si="187"/>
        <v>0</v>
      </c>
      <c r="F897" s="30">
        <f t="shared" si="187"/>
        <v>0</v>
      </c>
      <c r="G897" s="30">
        <f t="shared" si="187"/>
        <v>0</v>
      </c>
      <c r="H897" s="30">
        <f t="shared" si="187"/>
        <v>0</v>
      </c>
      <c r="I897" s="30">
        <f t="shared" si="187"/>
        <v>0</v>
      </c>
      <c r="J897" s="30">
        <f t="shared" si="187"/>
        <v>0</v>
      </c>
      <c r="K897" s="53"/>
    </row>
    <row r="898" spans="1:11" x14ac:dyDescent="0.25">
      <c r="A898" s="54" t="s">
        <v>9</v>
      </c>
      <c r="B898" s="30">
        <f>B915+B929+B943+B960</f>
        <v>0</v>
      </c>
      <c r="C898" s="30">
        <f t="shared" si="187"/>
        <v>200000</v>
      </c>
      <c r="D898" s="30">
        <f t="shared" si="187"/>
        <v>500000</v>
      </c>
      <c r="E898" s="30">
        <f t="shared" si="187"/>
        <v>500000</v>
      </c>
      <c r="F898" s="30">
        <f t="shared" si="187"/>
        <v>3000000</v>
      </c>
      <c r="G898" s="30">
        <f t="shared" si="187"/>
        <v>3000000</v>
      </c>
      <c r="H898" s="30">
        <f t="shared" si="187"/>
        <v>4000000</v>
      </c>
      <c r="I898" s="30">
        <f t="shared" si="187"/>
        <v>6000000</v>
      </c>
      <c r="J898" s="30">
        <f t="shared" si="187"/>
        <v>6000000</v>
      </c>
      <c r="K898" s="53"/>
    </row>
    <row r="899" spans="1:11" ht="25.5" x14ac:dyDescent="0.25">
      <c r="A899" s="54" t="s">
        <v>10</v>
      </c>
      <c r="B899" s="30">
        <f>B916+B930+B944+B961</f>
        <v>0</v>
      </c>
      <c r="C899" s="30">
        <f t="shared" si="187"/>
        <v>0</v>
      </c>
      <c r="D899" s="30">
        <f t="shared" si="187"/>
        <v>0</v>
      </c>
      <c r="E899" s="30">
        <f t="shared" si="187"/>
        <v>0</v>
      </c>
      <c r="F899" s="30">
        <f t="shared" si="187"/>
        <v>0</v>
      </c>
      <c r="G899" s="30">
        <f t="shared" si="187"/>
        <v>0</v>
      </c>
      <c r="H899" s="30">
        <f t="shared" si="187"/>
        <v>0</v>
      </c>
      <c r="I899" s="30">
        <f t="shared" si="187"/>
        <v>0</v>
      </c>
      <c r="J899" s="30">
        <f t="shared" si="187"/>
        <v>0</v>
      </c>
      <c r="K899" s="53"/>
    </row>
    <row r="900" spans="1:11" ht="25.5" x14ac:dyDescent="0.25">
      <c r="A900" s="51" t="s">
        <v>11</v>
      </c>
      <c r="B900" s="52">
        <f>B902+B903</f>
        <v>2320165</v>
      </c>
      <c r="C900" s="52">
        <f t="shared" ref="C900:J900" si="188">C902+C903</f>
        <v>2035030</v>
      </c>
      <c r="D900" s="52">
        <f t="shared" si="188"/>
        <v>317685</v>
      </c>
      <c r="E900" s="52">
        <f t="shared" si="188"/>
        <v>8718173</v>
      </c>
      <c r="F900" s="52">
        <f t="shared" si="188"/>
        <v>11037461</v>
      </c>
      <c r="G900" s="52">
        <f t="shared" si="188"/>
        <v>16971386</v>
      </c>
      <c r="H900" s="52">
        <f t="shared" si="188"/>
        <v>13581454</v>
      </c>
      <c r="I900" s="52">
        <f t="shared" si="188"/>
        <v>14554715</v>
      </c>
      <c r="J900" s="52">
        <f t="shared" si="188"/>
        <v>7883809</v>
      </c>
      <c r="K900" s="53"/>
    </row>
    <row r="901" spans="1:11" x14ac:dyDescent="0.25">
      <c r="A901" s="54" t="s">
        <v>12</v>
      </c>
      <c r="B901" s="52"/>
      <c r="C901" s="52"/>
      <c r="D901" s="52"/>
      <c r="E901" s="52"/>
      <c r="F901" s="52"/>
      <c r="G901" s="52"/>
      <c r="H901" s="52"/>
      <c r="I901" s="52"/>
      <c r="J901" s="52"/>
      <c r="K901" s="53"/>
    </row>
    <row r="902" spans="1:11" x14ac:dyDescent="0.25">
      <c r="A902" s="54" t="s">
        <v>13</v>
      </c>
      <c r="B902" s="30">
        <f>B919+B933+B947+B964</f>
        <v>643965</v>
      </c>
      <c r="C902" s="30">
        <f t="shared" ref="C902:J903" si="189">C919+C933+C947+C964</f>
        <v>590030</v>
      </c>
      <c r="D902" s="30">
        <f t="shared" si="189"/>
        <v>317685</v>
      </c>
      <c r="E902" s="30">
        <f t="shared" si="189"/>
        <v>158773</v>
      </c>
      <c r="F902" s="30">
        <f t="shared" si="189"/>
        <v>1495261</v>
      </c>
      <c r="G902" s="30">
        <f t="shared" si="189"/>
        <v>2476386</v>
      </c>
      <c r="H902" s="30">
        <f t="shared" si="189"/>
        <v>2452854</v>
      </c>
      <c r="I902" s="30">
        <f t="shared" si="189"/>
        <v>6519915</v>
      </c>
      <c r="J902" s="30">
        <f t="shared" si="189"/>
        <v>6373809</v>
      </c>
      <c r="K902" s="53"/>
    </row>
    <row r="903" spans="1:11" ht="51" x14ac:dyDescent="0.25">
      <c r="A903" s="54" t="s">
        <v>14</v>
      </c>
      <c r="B903" s="30">
        <f>B920+B934+B948+B965</f>
        <v>1676200</v>
      </c>
      <c r="C903" s="30">
        <f t="shared" si="189"/>
        <v>1445000</v>
      </c>
      <c r="D903" s="30">
        <f t="shared" si="189"/>
        <v>0</v>
      </c>
      <c r="E903" s="30">
        <f>E920+E934+E948+E965</f>
        <v>8559400</v>
      </c>
      <c r="F903" s="30">
        <f t="shared" si="189"/>
        <v>9542200</v>
      </c>
      <c r="G903" s="30">
        <f t="shared" si="189"/>
        <v>14495000</v>
      </c>
      <c r="H903" s="30">
        <f t="shared" si="189"/>
        <v>11128600</v>
      </c>
      <c r="I903" s="30">
        <f t="shared" si="189"/>
        <v>8034800</v>
      </c>
      <c r="J903" s="30">
        <f t="shared" si="189"/>
        <v>1510000</v>
      </c>
      <c r="K903" s="53"/>
    </row>
    <row r="904" spans="1:11" x14ac:dyDescent="0.25">
      <c r="A904" s="51" t="s">
        <v>15</v>
      </c>
      <c r="B904" s="52"/>
      <c r="C904" s="52"/>
      <c r="D904" s="52"/>
      <c r="E904" s="52"/>
      <c r="F904" s="52"/>
      <c r="G904" s="52"/>
      <c r="H904" s="52"/>
      <c r="I904" s="52"/>
      <c r="J904" s="52"/>
      <c r="K904" s="53"/>
    </row>
    <row r="905" spans="1:11" x14ac:dyDescent="0.25">
      <c r="A905" s="54" t="s">
        <v>16</v>
      </c>
      <c r="B905" s="52"/>
      <c r="C905" s="52"/>
      <c r="D905" s="52"/>
      <c r="E905" s="52"/>
      <c r="F905" s="52"/>
      <c r="G905" s="52"/>
      <c r="H905" s="52"/>
      <c r="I905" s="52"/>
      <c r="J905" s="52"/>
      <c r="K905" s="53"/>
    </row>
    <row r="906" spans="1:11" x14ac:dyDescent="0.25">
      <c r="A906" s="54" t="s">
        <v>17</v>
      </c>
      <c r="B906" s="52"/>
      <c r="C906" s="52"/>
      <c r="D906" s="52"/>
      <c r="E906" s="52"/>
      <c r="F906" s="52"/>
      <c r="G906" s="52"/>
      <c r="H906" s="52"/>
      <c r="I906" s="52"/>
      <c r="J906" s="52"/>
      <c r="K906" s="53"/>
    </row>
    <row r="907" spans="1:11" x14ac:dyDescent="0.25">
      <c r="A907" s="54" t="s">
        <v>18</v>
      </c>
      <c r="B907" s="30">
        <f t="shared" ref="B907:J908" si="190">B924+B938+B952+B969</f>
        <v>643965</v>
      </c>
      <c r="C907" s="30">
        <f t="shared" si="190"/>
        <v>590030</v>
      </c>
      <c r="D907" s="30">
        <f t="shared" si="190"/>
        <v>317685</v>
      </c>
      <c r="E907" s="30">
        <f t="shared" si="190"/>
        <v>158773</v>
      </c>
      <c r="F907" s="30">
        <f t="shared" si="190"/>
        <v>1495261</v>
      </c>
      <c r="G907" s="30">
        <f t="shared" si="190"/>
        <v>2476386</v>
      </c>
      <c r="H907" s="30">
        <f t="shared" si="190"/>
        <v>2452854</v>
      </c>
      <c r="I907" s="30">
        <f t="shared" si="190"/>
        <v>6519915</v>
      </c>
      <c r="J907" s="30">
        <f t="shared" si="190"/>
        <v>6373809</v>
      </c>
      <c r="K907" s="53"/>
    </row>
    <row r="908" spans="1:11" ht="51" x14ac:dyDescent="0.25">
      <c r="A908" s="54" t="s">
        <v>19</v>
      </c>
      <c r="B908" s="30">
        <f t="shared" si="190"/>
        <v>1676200</v>
      </c>
      <c r="C908" s="30">
        <f t="shared" si="190"/>
        <v>1445000</v>
      </c>
      <c r="D908" s="30">
        <f t="shared" si="190"/>
        <v>0</v>
      </c>
      <c r="E908" s="30">
        <f t="shared" si="190"/>
        <v>2064400</v>
      </c>
      <c r="F908" s="30">
        <f t="shared" si="190"/>
        <v>3047200</v>
      </c>
      <c r="G908" s="30">
        <f t="shared" si="190"/>
        <v>8000000</v>
      </c>
      <c r="H908" s="30">
        <f t="shared" si="190"/>
        <v>4633600</v>
      </c>
      <c r="I908" s="30">
        <f t="shared" si="190"/>
        <v>6524800</v>
      </c>
      <c r="J908" s="30">
        <f t="shared" si="190"/>
        <v>0</v>
      </c>
      <c r="K908" s="53"/>
    </row>
    <row r="909" spans="1:11" ht="25.5" x14ac:dyDescent="0.25">
      <c r="A909" s="54" t="s">
        <v>20</v>
      </c>
      <c r="B909" s="30"/>
      <c r="C909" s="30"/>
      <c r="D909" s="30"/>
      <c r="E909" s="30"/>
      <c r="F909" s="30"/>
      <c r="G909" s="30"/>
      <c r="H909" s="30"/>
      <c r="I909" s="30"/>
      <c r="J909" s="30"/>
      <c r="K909" s="53"/>
    </row>
    <row r="910" spans="1:11" x14ac:dyDescent="0.25">
      <c r="A910" s="54" t="s">
        <v>18</v>
      </c>
      <c r="B910" s="30">
        <v>0</v>
      </c>
      <c r="C910" s="30">
        <v>0</v>
      </c>
      <c r="D910" s="30">
        <v>0</v>
      </c>
      <c r="E910" s="30">
        <v>0</v>
      </c>
      <c r="F910" s="30">
        <v>0</v>
      </c>
      <c r="G910" s="30">
        <v>0</v>
      </c>
      <c r="H910" s="30">
        <v>0</v>
      </c>
      <c r="I910" s="30">
        <v>0</v>
      </c>
      <c r="J910" s="30">
        <v>0</v>
      </c>
      <c r="K910" s="53"/>
    </row>
    <row r="911" spans="1:11" ht="51" x14ac:dyDescent="0.25">
      <c r="A911" s="54" t="s">
        <v>19</v>
      </c>
      <c r="B911" s="30">
        <v>0</v>
      </c>
      <c r="C911" s="30">
        <v>0</v>
      </c>
      <c r="D911" s="30">
        <v>0</v>
      </c>
      <c r="E911" s="87">
        <v>6495000</v>
      </c>
      <c r="F911" s="87">
        <v>6495000</v>
      </c>
      <c r="G911" s="87">
        <v>6495000</v>
      </c>
      <c r="H911" s="87">
        <v>6495000</v>
      </c>
      <c r="I911" s="30">
        <v>1510000</v>
      </c>
      <c r="J911" s="30">
        <v>1510000</v>
      </c>
      <c r="K911" s="53"/>
    </row>
    <row r="912" spans="1:11" x14ac:dyDescent="0.25">
      <c r="A912" s="103" t="s">
        <v>106</v>
      </c>
      <c r="B912" s="103"/>
      <c r="C912" s="103"/>
      <c r="D912" s="103"/>
      <c r="E912" s="103"/>
      <c r="F912" s="103"/>
      <c r="G912" s="103"/>
      <c r="H912" s="103"/>
      <c r="I912" s="103"/>
      <c r="J912" s="103"/>
      <c r="K912" s="103"/>
    </row>
    <row r="913" spans="1:11" ht="63.75" x14ac:dyDescent="0.25">
      <c r="A913" s="6" t="s">
        <v>22</v>
      </c>
      <c r="B913" s="21">
        <f t="shared" ref="B913:J913" si="191">SUM(B914:B917)</f>
        <v>2320165</v>
      </c>
      <c r="C913" s="21">
        <f t="shared" si="191"/>
        <v>2235030</v>
      </c>
      <c r="D913" s="21">
        <f t="shared" si="191"/>
        <v>817685</v>
      </c>
      <c r="E913" s="21">
        <f t="shared" si="191"/>
        <v>658773</v>
      </c>
      <c r="F913" s="21">
        <f t="shared" si="191"/>
        <v>4495261</v>
      </c>
      <c r="G913" s="21">
        <f t="shared" si="191"/>
        <v>5476386</v>
      </c>
      <c r="H913" s="21">
        <f t="shared" si="191"/>
        <v>6452854</v>
      </c>
      <c r="I913" s="21">
        <f t="shared" si="191"/>
        <v>12419915</v>
      </c>
      <c r="J913" s="21">
        <f t="shared" si="191"/>
        <v>12373809</v>
      </c>
      <c r="K913" s="9" t="s">
        <v>107</v>
      </c>
    </row>
    <row r="914" spans="1:11" ht="15.75" customHeight="1" x14ac:dyDescent="0.25">
      <c r="A914" s="5" t="s">
        <v>8</v>
      </c>
      <c r="B914" s="15">
        <v>0</v>
      </c>
      <c r="C914" s="15">
        <v>0</v>
      </c>
      <c r="D914" s="15">
        <v>0</v>
      </c>
      <c r="E914" s="15">
        <v>0</v>
      </c>
      <c r="F914" s="15">
        <v>0</v>
      </c>
      <c r="G914" s="15">
        <v>0</v>
      </c>
      <c r="H914" s="15">
        <v>0</v>
      </c>
      <c r="I914" s="15">
        <v>0</v>
      </c>
      <c r="J914" s="15">
        <v>0</v>
      </c>
      <c r="K914" s="23"/>
    </row>
    <row r="915" spans="1:11" x14ac:dyDescent="0.25">
      <c r="A915" s="5" t="s">
        <v>9</v>
      </c>
      <c r="B915" s="64">
        <v>0</v>
      </c>
      <c r="C915" s="4">
        <v>200000</v>
      </c>
      <c r="D915" s="4">
        <v>500000</v>
      </c>
      <c r="E915" s="4">
        <v>500000</v>
      </c>
      <c r="F915" s="3">
        <v>3000000</v>
      </c>
      <c r="G915" s="4">
        <v>3000000</v>
      </c>
      <c r="H915" s="4">
        <v>4000000</v>
      </c>
      <c r="I915" s="4">
        <v>6000000</v>
      </c>
      <c r="J915" s="4">
        <v>6000000</v>
      </c>
      <c r="K915" s="23"/>
    </row>
    <row r="916" spans="1:11" ht="25.5" x14ac:dyDescent="0.25">
      <c r="A916" s="5" t="s">
        <v>10</v>
      </c>
      <c r="B916" s="15">
        <v>0</v>
      </c>
      <c r="C916" s="15">
        <v>0</v>
      </c>
      <c r="D916" s="15">
        <v>0</v>
      </c>
      <c r="E916" s="15">
        <v>0</v>
      </c>
      <c r="F916" s="15">
        <v>0</v>
      </c>
      <c r="G916" s="15">
        <v>0</v>
      </c>
      <c r="H916" s="15">
        <v>0</v>
      </c>
      <c r="I916" s="15">
        <v>0</v>
      </c>
      <c r="J916" s="15">
        <v>0</v>
      </c>
      <c r="K916" s="23"/>
    </row>
    <row r="917" spans="1:11" ht="25.5" x14ac:dyDescent="0.25">
      <c r="A917" s="6" t="s">
        <v>11</v>
      </c>
      <c r="B917" s="21">
        <f>SUM(B919:B920)</f>
        <v>2320165</v>
      </c>
      <c r="C917" s="21">
        <f t="shared" ref="C917:J917" si="192">SUM(C919:C920)</f>
        <v>2035030</v>
      </c>
      <c r="D917" s="21">
        <f t="shared" si="192"/>
        <v>317685</v>
      </c>
      <c r="E917" s="21">
        <f t="shared" si="192"/>
        <v>158773</v>
      </c>
      <c r="F917" s="21">
        <f t="shared" si="192"/>
        <v>1495261</v>
      </c>
      <c r="G917" s="21">
        <f t="shared" si="192"/>
        <v>2476386</v>
      </c>
      <c r="H917" s="21">
        <f t="shared" si="192"/>
        <v>2452854</v>
      </c>
      <c r="I917" s="21">
        <f t="shared" si="192"/>
        <v>6419915</v>
      </c>
      <c r="J917" s="21">
        <f t="shared" si="192"/>
        <v>6373809</v>
      </c>
      <c r="K917" s="23"/>
    </row>
    <row r="918" spans="1:11" x14ac:dyDescent="0.25">
      <c r="A918" s="5" t="s">
        <v>12</v>
      </c>
      <c r="B918" s="21"/>
      <c r="C918" s="21"/>
      <c r="D918" s="21"/>
      <c r="E918" s="21"/>
      <c r="F918" s="21"/>
      <c r="G918" s="21"/>
      <c r="H918" s="21"/>
      <c r="I918" s="21"/>
      <c r="J918" s="21"/>
      <c r="K918" s="23"/>
    </row>
    <row r="919" spans="1:11" ht="25.5" x14ac:dyDescent="0.25">
      <c r="A919" s="5" t="s">
        <v>13</v>
      </c>
      <c r="B919" s="4">
        <f>295800+348165</f>
        <v>643965</v>
      </c>
      <c r="C919" s="4">
        <f>255000+335030</f>
        <v>590030</v>
      </c>
      <c r="D919" s="4">
        <v>317685</v>
      </c>
      <c r="E919" s="4">
        <v>158773</v>
      </c>
      <c r="F919" s="3">
        <f>1000000+495261</f>
        <v>1495261</v>
      </c>
      <c r="G919" s="4">
        <f>2000000+476386</f>
        <v>2476386</v>
      </c>
      <c r="H919" s="4">
        <f>2000000+452854</f>
        <v>2452854</v>
      </c>
      <c r="I919" s="4">
        <f>6000000+419915</f>
        <v>6419915</v>
      </c>
      <c r="J919" s="4">
        <f>6000000+373809</f>
        <v>6373809</v>
      </c>
      <c r="K919" s="70" t="s">
        <v>108</v>
      </c>
    </row>
    <row r="920" spans="1:11" ht="51" x14ac:dyDescent="0.25">
      <c r="A920" s="5" t="s">
        <v>14</v>
      </c>
      <c r="B920" s="4">
        <v>1676200</v>
      </c>
      <c r="C920" s="4">
        <v>1445000</v>
      </c>
      <c r="D920" s="4">
        <v>0</v>
      </c>
      <c r="E920" s="15">
        <v>0</v>
      </c>
      <c r="F920" s="15">
        <v>0</v>
      </c>
      <c r="G920" s="15">
        <v>0</v>
      </c>
      <c r="H920" s="15">
        <v>0</v>
      </c>
      <c r="I920" s="15">
        <v>0</v>
      </c>
      <c r="J920" s="15">
        <v>0</v>
      </c>
      <c r="K920" s="70"/>
    </row>
    <row r="921" spans="1:11" x14ac:dyDescent="0.25">
      <c r="A921" s="6" t="s">
        <v>15</v>
      </c>
      <c r="B921" s="15"/>
      <c r="C921" s="15"/>
      <c r="D921" s="15"/>
      <c r="E921" s="15"/>
      <c r="F921" s="15"/>
      <c r="G921" s="15"/>
      <c r="H921" s="15"/>
      <c r="I921" s="15"/>
      <c r="J921" s="15"/>
      <c r="K921" s="70"/>
    </row>
    <row r="922" spans="1:11" x14ac:dyDescent="0.25">
      <c r="A922" s="5" t="s">
        <v>16</v>
      </c>
      <c r="B922" s="15"/>
      <c r="C922" s="15"/>
      <c r="D922" s="15"/>
      <c r="E922" s="15"/>
      <c r="F922" s="15"/>
      <c r="G922" s="15"/>
      <c r="H922" s="15"/>
      <c r="I922" s="15"/>
      <c r="J922" s="15"/>
      <c r="K922" s="70"/>
    </row>
    <row r="923" spans="1:11" x14ac:dyDescent="0.25">
      <c r="A923" s="5" t="s">
        <v>17</v>
      </c>
      <c r="B923" s="15"/>
      <c r="C923" s="15"/>
      <c r="D923" s="15"/>
      <c r="E923" s="15"/>
      <c r="F923" s="15"/>
      <c r="G923" s="15"/>
      <c r="H923" s="15"/>
      <c r="I923" s="15"/>
      <c r="J923" s="15"/>
      <c r="K923" s="70"/>
    </row>
    <row r="924" spans="1:11" x14ac:dyDescent="0.25">
      <c r="A924" s="5" t="s">
        <v>18</v>
      </c>
      <c r="B924" s="4">
        <f>295800+348165</f>
        <v>643965</v>
      </c>
      <c r="C924" s="4">
        <f>255000+335030</f>
        <v>590030</v>
      </c>
      <c r="D924" s="4">
        <v>317685</v>
      </c>
      <c r="E924" s="4">
        <v>158773</v>
      </c>
      <c r="F924" s="3">
        <f>1000000+495261</f>
        <v>1495261</v>
      </c>
      <c r="G924" s="4">
        <f>2000000+476386</f>
        <v>2476386</v>
      </c>
      <c r="H924" s="4">
        <f>2000000+452854</f>
        <v>2452854</v>
      </c>
      <c r="I924" s="4">
        <f>6000000+419915</f>
        <v>6419915</v>
      </c>
      <c r="J924" s="4">
        <f>6000000+373809</f>
        <v>6373809</v>
      </c>
      <c r="K924" s="70"/>
    </row>
    <row r="925" spans="1:11" ht="51" x14ac:dyDescent="0.25">
      <c r="A925" s="5" t="s">
        <v>19</v>
      </c>
      <c r="B925" s="4">
        <v>1676200</v>
      </c>
      <c r="C925" s="4">
        <v>1445000</v>
      </c>
      <c r="D925" s="15">
        <v>0</v>
      </c>
      <c r="E925" s="15">
        <v>0</v>
      </c>
      <c r="F925" s="15">
        <v>0</v>
      </c>
      <c r="G925" s="15">
        <v>0</v>
      </c>
      <c r="H925" s="15">
        <v>0</v>
      </c>
      <c r="I925" s="15">
        <v>0</v>
      </c>
      <c r="J925" s="15">
        <v>0</v>
      </c>
      <c r="K925" s="70"/>
    </row>
    <row r="926" spans="1:11" ht="30.95" customHeight="1" x14ac:dyDescent="0.25">
      <c r="A926" s="103" t="s">
        <v>109</v>
      </c>
      <c r="B926" s="103"/>
      <c r="C926" s="103"/>
      <c r="D926" s="103"/>
      <c r="E926" s="103"/>
      <c r="F926" s="103"/>
      <c r="G926" s="103"/>
      <c r="H926" s="103"/>
      <c r="I926" s="103"/>
      <c r="J926" s="103"/>
      <c r="K926" s="103"/>
    </row>
    <row r="927" spans="1:11" x14ac:dyDescent="0.25">
      <c r="A927" s="6" t="s">
        <v>22</v>
      </c>
      <c r="B927" s="21">
        <f t="shared" ref="B927" si="193">SUM(B928:B931)</f>
        <v>0</v>
      </c>
      <c r="C927" s="21">
        <f t="shared" ref="C927:J927" si="194">SUM(C928:C931)</f>
        <v>0</v>
      </c>
      <c r="D927" s="21">
        <f t="shared" si="194"/>
        <v>0</v>
      </c>
      <c r="E927" s="27">
        <f t="shared" si="194"/>
        <v>0</v>
      </c>
      <c r="F927" s="27">
        <f t="shared" si="194"/>
        <v>0</v>
      </c>
      <c r="G927" s="27">
        <f t="shared" si="194"/>
        <v>0</v>
      </c>
      <c r="H927" s="21">
        <f t="shared" si="194"/>
        <v>0</v>
      </c>
      <c r="I927" s="21">
        <f t="shared" si="194"/>
        <v>0</v>
      </c>
      <c r="J927" s="21">
        <f t="shared" si="194"/>
        <v>0</v>
      </c>
      <c r="K927" s="62"/>
    </row>
    <row r="928" spans="1:11" x14ac:dyDescent="0.25">
      <c r="A928" s="5" t="s">
        <v>8</v>
      </c>
      <c r="B928" s="15">
        <v>0</v>
      </c>
      <c r="C928" s="15">
        <v>0</v>
      </c>
      <c r="D928" s="15">
        <v>0</v>
      </c>
      <c r="E928" s="28">
        <v>0</v>
      </c>
      <c r="F928" s="28">
        <v>0</v>
      </c>
      <c r="G928" s="28">
        <v>0</v>
      </c>
      <c r="H928" s="15">
        <v>0</v>
      </c>
      <c r="I928" s="15">
        <v>0</v>
      </c>
      <c r="J928" s="15">
        <v>0</v>
      </c>
      <c r="K928" s="23"/>
    </row>
    <row r="929" spans="1:11" x14ac:dyDescent="0.25">
      <c r="A929" s="5" t="s">
        <v>9</v>
      </c>
      <c r="B929" s="15">
        <v>0</v>
      </c>
      <c r="C929" s="15">
        <v>0</v>
      </c>
      <c r="D929" s="15">
        <v>0</v>
      </c>
      <c r="E929" s="28">
        <v>0</v>
      </c>
      <c r="F929" s="28">
        <v>0</v>
      </c>
      <c r="G929" s="28">
        <v>0</v>
      </c>
      <c r="H929" s="15">
        <v>0</v>
      </c>
      <c r="I929" s="15">
        <v>0</v>
      </c>
      <c r="J929" s="15">
        <v>0</v>
      </c>
      <c r="K929" s="23"/>
    </row>
    <row r="930" spans="1:11" ht="25.5" x14ac:dyDescent="0.25">
      <c r="A930" s="5" t="s">
        <v>10</v>
      </c>
      <c r="B930" s="15">
        <v>0</v>
      </c>
      <c r="C930" s="15">
        <v>0</v>
      </c>
      <c r="D930" s="15">
        <v>0</v>
      </c>
      <c r="E930" s="28">
        <v>0</v>
      </c>
      <c r="F930" s="28">
        <v>0</v>
      </c>
      <c r="G930" s="28">
        <v>0</v>
      </c>
      <c r="H930" s="15">
        <v>0</v>
      </c>
      <c r="I930" s="15">
        <v>0</v>
      </c>
      <c r="J930" s="15">
        <v>0</v>
      </c>
      <c r="K930" s="23"/>
    </row>
    <row r="931" spans="1:11" ht="25.5" x14ac:dyDescent="0.25">
      <c r="A931" s="6" t="s">
        <v>11</v>
      </c>
      <c r="B931" s="21">
        <f>SUM(B933:B934)</f>
        <v>0</v>
      </c>
      <c r="C931" s="21">
        <f t="shared" ref="C931:J931" si="195">SUM(C933:C934)</f>
        <v>0</v>
      </c>
      <c r="D931" s="21">
        <f t="shared" si="195"/>
        <v>0</v>
      </c>
      <c r="E931" s="27">
        <f t="shared" si="195"/>
        <v>0</v>
      </c>
      <c r="F931" s="27">
        <f t="shared" si="195"/>
        <v>0</v>
      </c>
      <c r="G931" s="27">
        <f t="shared" si="195"/>
        <v>0</v>
      </c>
      <c r="H931" s="21">
        <f t="shared" si="195"/>
        <v>0</v>
      </c>
      <c r="I931" s="21">
        <f t="shared" si="195"/>
        <v>0</v>
      </c>
      <c r="J931" s="21">
        <f t="shared" si="195"/>
        <v>0</v>
      </c>
      <c r="K931" s="23"/>
    </row>
    <row r="932" spans="1:11" x14ac:dyDescent="0.25">
      <c r="A932" s="5" t="s">
        <v>12</v>
      </c>
      <c r="B932" s="21"/>
      <c r="C932" s="21"/>
      <c r="D932" s="21"/>
      <c r="E932" s="27"/>
      <c r="F932" s="27"/>
      <c r="G932" s="27"/>
      <c r="H932" s="21"/>
      <c r="I932" s="21"/>
      <c r="J932" s="21"/>
      <c r="K932" s="23"/>
    </row>
    <row r="933" spans="1:11" x14ac:dyDescent="0.25">
      <c r="A933" s="5" t="s">
        <v>13</v>
      </c>
      <c r="B933" s="3">
        <v>0</v>
      </c>
      <c r="C933" s="3">
        <v>0</v>
      </c>
      <c r="D933" s="15">
        <v>0</v>
      </c>
      <c r="E933" s="15">
        <v>0</v>
      </c>
      <c r="F933" s="15">
        <v>0</v>
      </c>
      <c r="G933" s="15">
        <v>0</v>
      </c>
      <c r="H933" s="15">
        <v>0</v>
      </c>
      <c r="I933" s="15">
        <v>0</v>
      </c>
      <c r="J933" s="15">
        <v>0</v>
      </c>
      <c r="K933" s="23"/>
    </row>
    <row r="934" spans="1:11" ht="51" x14ac:dyDescent="0.25">
      <c r="A934" s="5" t="s">
        <v>14</v>
      </c>
      <c r="B934" s="15">
        <v>0</v>
      </c>
      <c r="C934" s="15">
        <v>0</v>
      </c>
      <c r="D934" s="15">
        <v>0</v>
      </c>
      <c r="E934" s="28">
        <v>0</v>
      </c>
      <c r="F934" s="28">
        <v>0</v>
      </c>
      <c r="G934" s="28">
        <v>0</v>
      </c>
      <c r="H934" s="15">
        <v>0</v>
      </c>
      <c r="I934" s="15">
        <v>0</v>
      </c>
      <c r="J934" s="15">
        <v>0</v>
      </c>
      <c r="K934" s="23"/>
    </row>
    <row r="935" spans="1:11" x14ac:dyDescent="0.25">
      <c r="A935" s="6" t="s">
        <v>15</v>
      </c>
      <c r="B935" s="15"/>
      <c r="C935" s="15"/>
      <c r="D935" s="15"/>
      <c r="E935" s="28"/>
      <c r="F935" s="28"/>
      <c r="G935" s="28"/>
      <c r="H935" s="15"/>
      <c r="I935" s="15"/>
      <c r="J935" s="15"/>
      <c r="K935" s="23"/>
    </row>
    <row r="936" spans="1:11" x14ac:dyDescent="0.25">
      <c r="A936" s="5" t="s">
        <v>16</v>
      </c>
      <c r="B936" s="15"/>
      <c r="C936" s="15"/>
      <c r="D936" s="15"/>
      <c r="E936" s="28"/>
      <c r="F936" s="28"/>
      <c r="G936" s="28"/>
      <c r="H936" s="15"/>
      <c r="I936" s="15"/>
      <c r="J936" s="15"/>
      <c r="K936" s="23"/>
    </row>
    <row r="937" spans="1:11" x14ac:dyDescent="0.25">
      <c r="A937" s="5" t="s">
        <v>17</v>
      </c>
      <c r="B937" s="15"/>
      <c r="C937" s="15"/>
      <c r="D937" s="15"/>
      <c r="E937" s="28"/>
      <c r="F937" s="28"/>
      <c r="G937" s="28"/>
      <c r="H937" s="15"/>
      <c r="I937" s="15"/>
      <c r="J937" s="15"/>
      <c r="K937" s="23"/>
    </row>
    <row r="938" spans="1:11" x14ac:dyDescent="0.25">
      <c r="A938" s="5" t="s">
        <v>18</v>
      </c>
      <c r="B938" s="3">
        <v>0</v>
      </c>
      <c r="C938" s="3">
        <v>0</v>
      </c>
      <c r="D938" s="15">
        <v>0</v>
      </c>
      <c r="E938" s="15">
        <v>0</v>
      </c>
      <c r="F938" s="15">
        <v>0</v>
      </c>
      <c r="G938" s="15">
        <v>0</v>
      </c>
      <c r="H938" s="15">
        <v>0</v>
      </c>
      <c r="I938" s="15">
        <v>0</v>
      </c>
      <c r="J938" s="15">
        <v>0</v>
      </c>
      <c r="K938" s="23"/>
    </row>
    <row r="939" spans="1:11" ht="51" x14ac:dyDescent="0.25">
      <c r="A939" s="5" t="s">
        <v>19</v>
      </c>
      <c r="B939" s="15">
        <v>0</v>
      </c>
      <c r="C939" s="15">
        <v>0</v>
      </c>
      <c r="D939" s="15">
        <v>0</v>
      </c>
      <c r="E939" s="28">
        <v>0</v>
      </c>
      <c r="F939" s="28">
        <v>0</v>
      </c>
      <c r="G939" s="28">
        <v>0</v>
      </c>
      <c r="H939" s="15">
        <v>0</v>
      </c>
      <c r="I939" s="15">
        <v>0</v>
      </c>
      <c r="J939" s="15">
        <v>0</v>
      </c>
      <c r="K939" s="23"/>
    </row>
    <row r="940" spans="1:11" ht="28.5" customHeight="1" x14ac:dyDescent="0.25">
      <c r="A940" s="103" t="s">
        <v>149</v>
      </c>
      <c r="B940" s="103"/>
      <c r="C940" s="103"/>
      <c r="D940" s="103"/>
      <c r="E940" s="103"/>
      <c r="F940" s="103"/>
      <c r="G940" s="103"/>
      <c r="H940" s="103"/>
      <c r="I940" s="103"/>
      <c r="J940" s="103"/>
      <c r="K940" s="103"/>
    </row>
    <row r="941" spans="1:11" x14ac:dyDescent="0.25">
      <c r="A941" s="6" t="s">
        <v>22</v>
      </c>
      <c r="B941" s="21">
        <f t="shared" ref="B941:J941" si="196">SUM(B942:B945)</f>
        <v>0</v>
      </c>
      <c r="C941" s="27">
        <f t="shared" si="196"/>
        <v>0</v>
      </c>
      <c r="D941" s="27">
        <f t="shared" si="196"/>
        <v>0</v>
      </c>
      <c r="E941" s="27">
        <f t="shared" si="196"/>
        <v>8559400</v>
      </c>
      <c r="F941" s="27">
        <f t="shared" si="196"/>
        <v>9542200</v>
      </c>
      <c r="G941" s="27">
        <f t="shared" si="196"/>
        <v>14495000</v>
      </c>
      <c r="H941" s="21">
        <f t="shared" si="196"/>
        <v>11128600</v>
      </c>
      <c r="I941" s="21">
        <f t="shared" si="196"/>
        <v>8034800</v>
      </c>
      <c r="J941" s="21">
        <f t="shared" si="196"/>
        <v>1510000</v>
      </c>
      <c r="K941" s="14"/>
    </row>
    <row r="942" spans="1:11" ht="15.75" customHeight="1" x14ac:dyDescent="0.25">
      <c r="A942" s="5" t="s">
        <v>8</v>
      </c>
      <c r="B942" s="15">
        <v>0</v>
      </c>
      <c r="C942" s="28">
        <v>0</v>
      </c>
      <c r="D942" s="28">
        <v>0</v>
      </c>
      <c r="E942" s="28">
        <v>0</v>
      </c>
      <c r="F942" s="28">
        <v>0</v>
      </c>
      <c r="G942" s="28">
        <v>0</v>
      </c>
      <c r="H942" s="15">
        <v>0</v>
      </c>
      <c r="I942" s="15">
        <v>0</v>
      </c>
      <c r="J942" s="15">
        <v>0</v>
      </c>
      <c r="K942" s="14"/>
    </row>
    <row r="943" spans="1:11" x14ac:dyDescent="0.25">
      <c r="A943" s="5" t="s">
        <v>9</v>
      </c>
      <c r="B943" s="15">
        <v>0</v>
      </c>
      <c r="C943" s="28">
        <v>0</v>
      </c>
      <c r="D943" s="28">
        <v>0</v>
      </c>
      <c r="E943" s="28">
        <v>0</v>
      </c>
      <c r="F943" s="28">
        <v>0</v>
      </c>
      <c r="G943" s="28">
        <v>0</v>
      </c>
      <c r="H943" s="15">
        <v>0</v>
      </c>
      <c r="I943" s="15">
        <v>0</v>
      </c>
      <c r="J943" s="15">
        <v>0</v>
      </c>
      <c r="K943" s="14"/>
    </row>
    <row r="944" spans="1:11" ht="25.5" x14ac:dyDescent="0.25">
      <c r="A944" s="5" t="s">
        <v>10</v>
      </c>
      <c r="B944" s="15">
        <v>0</v>
      </c>
      <c r="C944" s="28">
        <v>0</v>
      </c>
      <c r="D944" s="28">
        <v>0</v>
      </c>
      <c r="E944" s="28">
        <v>0</v>
      </c>
      <c r="F944" s="28">
        <v>0</v>
      </c>
      <c r="G944" s="28">
        <v>0</v>
      </c>
      <c r="H944" s="15">
        <v>0</v>
      </c>
      <c r="I944" s="15">
        <v>0</v>
      </c>
      <c r="J944" s="15">
        <v>0</v>
      </c>
      <c r="K944" s="14"/>
    </row>
    <row r="945" spans="1:11" ht="25.5" x14ac:dyDescent="0.25">
      <c r="A945" s="6" t="s">
        <v>11</v>
      </c>
      <c r="B945" s="21">
        <f>SUM(B947:B948)</f>
        <v>0</v>
      </c>
      <c r="C945" s="27">
        <f t="shared" ref="C945:J945" si="197">SUM(C947:C948)</f>
        <v>0</v>
      </c>
      <c r="D945" s="27">
        <f t="shared" si="197"/>
        <v>0</v>
      </c>
      <c r="E945" s="27">
        <f t="shared" si="197"/>
        <v>8559400</v>
      </c>
      <c r="F945" s="27">
        <f t="shared" si="197"/>
        <v>9542200</v>
      </c>
      <c r="G945" s="27">
        <f t="shared" si="197"/>
        <v>14495000</v>
      </c>
      <c r="H945" s="21">
        <f t="shared" si="197"/>
        <v>11128600</v>
      </c>
      <c r="I945" s="21">
        <f t="shared" si="197"/>
        <v>8034800</v>
      </c>
      <c r="J945" s="21">
        <f t="shared" si="197"/>
        <v>1510000</v>
      </c>
      <c r="K945" s="14"/>
    </row>
    <row r="946" spans="1:11" x14ac:dyDescent="0.25">
      <c r="A946" s="5" t="s">
        <v>12</v>
      </c>
      <c r="B946" s="21"/>
      <c r="C946" s="27"/>
      <c r="D946" s="27"/>
      <c r="E946" s="27"/>
      <c r="F946" s="27"/>
      <c r="G946" s="27"/>
      <c r="H946" s="21"/>
      <c r="I946" s="21"/>
      <c r="J946" s="21"/>
      <c r="K946" s="14"/>
    </row>
    <row r="947" spans="1:11" x14ac:dyDescent="0.25">
      <c r="A947" s="5" t="s">
        <v>13</v>
      </c>
      <c r="B947" s="15">
        <f>B952+B955</f>
        <v>0</v>
      </c>
      <c r="C947" s="15">
        <f t="shared" ref="C947:J948" si="198">C952+C955</f>
        <v>0</v>
      </c>
      <c r="D947" s="15">
        <f t="shared" si="198"/>
        <v>0</v>
      </c>
      <c r="E947" s="15">
        <f t="shared" si="198"/>
        <v>0</v>
      </c>
      <c r="F947" s="15">
        <f t="shared" si="198"/>
        <v>0</v>
      </c>
      <c r="G947" s="15">
        <f t="shared" si="198"/>
        <v>0</v>
      </c>
      <c r="H947" s="15">
        <f t="shared" si="198"/>
        <v>0</v>
      </c>
      <c r="I947" s="15">
        <f t="shared" si="198"/>
        <v>0</v>
      </c>
      <c r="J947" s="15">
        <f t="shared" si="198"/>
        <v>0</v>
      </c>
      <c r="K947" s="14"/>
    </row>
    <row r="948" spans="1:11" ht="70.5" customHeight="1" x14ac:dyDescent="0.25">
      <c r="A948" s="5" t="s">
        <v>14</v>
      </c>
      <c r="B948" s="15">
        <f>B953+B956</f>
        <v>0</v>
      </c>
      <c r="C948" s="15">
        <f t="shared" si="198"/>
        <v>0</v>
      </c>
      <c r="D948" s="15">
        <f t="shared" si="198"/>
        <v>0</v>
      </c>
      <c r="E948" s="15">
        <f>E953+E956</f>
        <v>8559400</v>
      </c>
      <c r="F948" s="15">
        <f t="shared" si="198"/>
        <v>9542200</v>
      </c>
      <c r="G948" s="15">
        <f t="shared" si="198"/>
        <v>14495000</v>
      </c>
      <c r="H948" s="15">
        <f t="shared" si="198"/>
        <v>11128600</v>
      </c>
      <c r="I948" s="15">
        <f t="shared" si="198"/>
        <v>8034800</v>
      </c>
      <c r="J948" s="15">
        <f t="shared" si="198"/>
        <v>1510000</v>
      </c>
      <c r="K948" s="14" t="s">
        <v>110</v>
      </c>
    </row>
    <row r="949" spans="1:11" x14ac:dyDescent="0.25">
      <c r="A949" s="6" t="s">
        <v>15</v>
      </c>
      <c r="B949" s="15"/>
      <c r="C949" s="28"/>
      <c r="D949" s="28"/>
      <c r="E949" s="28"/>
      <c r="F949" s="28"/>
      <c r="G949" s="28"/>
      <c r="H949" s="15"/>
      <c r="I949" s="15"/>
      <c r="J949" s="15"/>
      <c r="K949" s="23"/>
    </row>
    <row r="950" spans="1:11" x14ac:dyDescent="0.25">
      <c r="A950" s="5" t="s">
        <v>16</v>
      </c>
      <c r="B950" s="15"/>
      <c r="C950" s="28"/>
      <c r="D950" s="28"/>
      <c r="E950" s="28"/>
      <c r="F950" s="28"/>
      <c r="G950" s="28"/>
      <c r="H950" s="15"/>
      <c r="I950" s="15"/>
      <c r="J950" s="15"/>
      <c r="K950" s="23"/>
    </row>
    <row r="951" spans="1:11" x14ac:dyDescent="0.25">
      <c r="A951" s="5" t="s">
        <v>17</v>
      </c>
      <c r="B951" s="15"/>
      <c r="C951" s="28"/>
      <c r="D951" s="28"/>
      <c r="E951" s="28"/>
      <c r="F951" s="28"/>
      <c r="G951" s="28"/>
      <c r="H951" s="15"/>
      <c r="I951" s="15"/>
      <c r="J951" s="15"/>
      <c r="K951" s="23"/>
    </row>
    <row r="952" spans="1:11" x14ac:dyDescent="0.25">
      <c r="A952" s="5" t="s">
        <v>18</v>
      </c>
      <c r="B952" s="15">
        <v>0</v>
      </c>
      <c r="C952" s="29">
        <v>0</v>
      </c>
      <c r="D952" s="28">
        <v>0</v>
      </c>
      <c r="E952" s="31">
        <v>0</v>
      </c>
      <c r="F952" s="31">
        <v>0</v>
      </c>
      <c r="G952" s="31">
        <v>0</v>
      </c>
      <c r="H952" s="31">
        <v>0</v>
      </c>
      <c r="I952" s="31">
        <v>0</v>
      </c>
      <c r="J952" s="31">
        <v>0</v>
      </c>
      <c r="K952" s="23"/>
    </row>
    <row r="953" spans="1:11" ht="51" x14ac:dyDescent="0.25">
      <c r="A953" s="5" t="s">
        <v>19</v>
      </c>
      <c r="B953" s="15">
        <v>0</v>
      </c>
      <c r="C953" s="28">
        <v>0</v>
      </c>
      <c r="D953" s="28">
        <v>0</v>
      </c>
      <c r="E953" s="28">
        <v>2064400</v>
      </c>
      <c r="F953" s="28">
        <v>3047200</v>
      </c>
      <c r="G953" s="28">
        <v>8000000</v>
      </c>
      <c r="H953" s="28">
        <v>4633600</v>
      </c>
      <c r="I953" s="28">
        <v>6524800</v>
      </c>
      <c r="J953" s="28">
        <v>0</v>
      </c>
      <c r="K953" s="13" t="s">
        <v>185</v>
      </c>
    </row>
    <row r="954" spans="1:11" ht="25.5" x14ac:dyDescent="0.25">
      <c r="A954" s="5" t="s">
        <v>20</v>
      </c>
      <c r="B954" s="4"/>
      <c r="C954" s="29"/>
      <c r="D954" s="29"/>
      <c r="E954" s="31"/>
      <c r="F954" s="31"/>
      <c r="G954" s="31"/>
      <c r="H954" s="31"/>
      <c r="I954" s="31"/>
      <c r="J954" s="31"/>
      <c r="K954" s="23"/>
    </row>
    <row r="955" spans="1:11" ht="15" customHeight="1" x14ac:dyDescent="0.25">
      <c r="A955" s="5" t="s">
        <v>18</v>
      </c>
      <c r="B955" s="4">
        <v>0</v>
      </c>
      <c r="C955" s="29">
        <v>0</v>
      </c>
      <c r="D955" s="29">
        <v>0</v>
      </c>
      <c r="E955" s="31">
        <v>0</v>
      </c>
      <c r="F955" s="31">
        <v>0</v>
      </c>
      <c r="G955" s="29">
        <v>0</v>
      </c>
      <c r="H955" s="4">
        <v>0</v>
      </c>
      <c r="I955" s="4">
        <v>0</v>
      </c>
      <c r="J955" s="4">
        <v>0</v>
      </c>
      <c r="K955" s="23"/>
    </row>
    <row r="956" spans="1:11" ht="102.75" x14ac:dyDescent="0.25">
      <c r="A956" s="5" t="s">
        <v>19</v>
      </c>
      <c r="B956" s="4">
        <v>0</v>
      </c>
      <c r="C956" s="29">
        <v>0</v>
      </c>
      <c r="D956" s="29">
        <v>0</v>
      </c>
      <c r="E956" s="28">
        <v>6495000</v>
      </c>
      <c r="F956" s="28">
        <v>6495000</v>
      </c>
      <c r="G956" s="28">
        <v>6495000</v>
      </c>
      <c r="H956" s="28">
        <v>6495000</v>
      </c>
      <c r="I956" s="28">
        <v>1510000</v>
      </c>
      <c r="J956" s="28">
        <v>1510000</v>
      </c>
      <c r="K956" s="24" t="s">
        <v>111</v>
      </c>
    </row>
    <row r="957" spans="1:11" ht="24.6" customHeight="1" x14ac:dyDescent="0.25">
      <c r="A957" s="103" t="s">
        <v>112</v>
      </c>
      <c r="B957" s="103"/>
      <c r="C957" s="103"/>
      <c r="D957" s="103"/>
      <c r="E957" s="103"/>
      <c r="F957" s="103"/>
      <c r="G957" s="103"/>
      <c r="H957" s="103"/>
      <c r="I957" s="103"/>
      <c r="J957" s="103"/>
      <c r="K957" s="103"/>
    </row>
    <row r="958" spans="1:11" ht="14.1" customHeight="1" x14ac:dyDescent="0.25">
      <c r="A958" s="6" t="s">
        <v>22</v>
      </c>
      <c r="B958" s="21">
        <f t="shared" ref="B958:J958" si="199">SUM(B959:B962)</f>
        <v>0</v>
      </c>
      <c r="C958" s="21">
        <f t="shared" si="199"/>
        <v>0</v>
      </c>
      <c r="D958" s="21">
        <f t="shared" si="199"/>
        <v>0</v>
      </c>
      <c r="E958" s="21">
        <f t="shared" si="199"/>
        <v>0</v>
      </c>
      <c r="F958" s="21">
        <f t="shared" si="199"/>
        <v>0</v>
      </c>
      <c r="G958" s="21">
        <f t="shared" si="199"/>
        <v>0</v>
      </c>
      <c r="H958" s="21">
        <f t="shared" si="199"/>
        <v>0</v>
      </c>
      <c r="I958" s="21">
        <f t="shared" si="199"/>
        <v>100000</v>
      </c>
      <c r="J958" s="21">
        <f t="shared" si="199"/>
        <v>0</v>
      </c>
    </row>
    <row r="959" spans="1:11" x14ac:dyDescent="0.25">
      <c r="A959" s="5" t="s">
        <v>8</v>
      </c>
      <c r="B959" s="15">
        <v>0</v>
      </c>
      <c r="C959" s="15">
        <v>0</v>
      </c>
      <c r="D959" s="15">
        <v>0</v>
      </c>
      <c r="E959" s="15">
        <v>0</v>
      </c>
      <c r="F959" s="15">
        <v>0</v>
      </c>
      <c r="G959" s="15">
        <v>0</v>
      </c>
      <c r="H959" s="15">
        <v>0</v>
      </c>
      <c r="I959" s="15">
        <v>0</v>
      </c>
      <c r="J959" s="15">
        <v>0</v>
      </c>
      <c r="K959" s="9"/>
    </row>
    <row r="960" spans="1:11" x14ac:dyDescent="0.25">
      <c r="A960" s="5" t="s">
        <v>9</v>
      </c>
      <c r="B960" s="15">
        <v>0</v>
      </c>
      <c r="C960" s="15">
        <v>0</v>
      </c>
      <c r="D960" s="15">
        <v>0</v>
      </c>
      <c r="E960" s="15">
        <v>0</v>
      </c>
      <c r="F960" s="15">
        <v>0</v>
      </c>
      <c r="G960" s="15">
        <v>0</v>
      </c>
      <c r="H960" s="15">
        <v>0</v>
      </c>
      <c r="I960" s="15">
        <v>0</v>
      </c>
      <c r="J960" s="15">
        <v>0</v>
      </c>
      <c r="K960" s="9"/>
    </row>
    <row r="961" spans="1:11" ht="25.5" x14ac:dyDescent="0.25">
      <c r="A961" s="5" t="s">
        <v>10</v>
      </c>
      <c r="B961" s="15">
        <v>0</v>
      </c>
      <c r="C961" s="15">
        <v>0</v>
      </c>
      <c r="D961" s="15">
        <v>0</v>
      </c>
      <c r="E961" s="15">
        <v>0</v>
      </c>
      <c r="F961" s="15">
        <v>0</v>
      </c>
      <c r="G961" s="15">
        <v>0</v>
      </c>
      <c r="H961" s="15">
        <v>0</v>
      </c>
      <c r="I961" s="15">
        <v>0</v>
      </c>
      <c r="J961" s="15">
        <v>0</v>
      </c>
      <c r="K961" s="9"/>
    </row>
    <row r="962" spans="1:11" ht="25.5" x14ac:dyDescent="0.25">
      <c r="A962" s="6" t="s">
        <v>11</v>
      </c>
      <c r="B962" s="21">
        <f>SUM(B964:B965)</f>
        <v>0</v>
      </c>
      <c r="C962" s="21">
        <f t="shared" ref="C962:J962" si="200">SUM(C964:C965)</f>
        <v>0</v>
      </c>
      <c r="D962" s="21">
        <f t="shared" si="200"/>
        <v>0</v>
      </c>
      <c r="E962" s="21">
        <f t="shared" si="200"/>
        <v>0</v>
      </c>
      <c r="F962" s="21">
        <f t="shared" si="200"/>
        <v>0</v>
      </c>
      <c r="G962" s="21">
        <f t="shared" si="200"/>
        <v>0</v>
      </c>
      <c r="H962" s="21">
        <f t="shared" si="200"/>
        <v>0</v>
      </c>
      <c r="I962" s="21">
        <f t="shared" si="200"/>
        <v>100000</v>
      </c>
      <c r="J962" s="21">
        <f t="shared" si="200"/>
        <v>0</v>
      </c>
      <c r="K962" s="9"/>
    </row>
    <row r="963" spans="1:11" x14ac:dyDescent="0.25">
      <c r="A963" s="5" t="s">
        <v>12</v>
      </c>
      <c r="B963" s="21"/>
      <c r="C963" s="21"/>
      <c r="D963" s="21"/>
      <c r="E963" s="21"/>
      <c r="F963" s="21"/>
      <c r="G963" s="21"/>
      <c r="H963" s="21"/>
      <c r="I963" s="21"/>
      <c r="J963" s="21"/>
      <c r="K963" s="9"/>
    </row>
    <row r="964" spans="1:11" x14ac:dyDescent="0.25">
      <c r="A964" s="5" t="s">
        <v>13</v>
      </c>
      <c r="B964" s="15">
        <v>0</v>
      </c>
      <c r="C964" s="15">
        <v>0</v>
      </c>
      <c r="D964" s="15">
        <v>0</v>
      </c>
      <c r="E964" s="15">
        <v>0</v>
      </c>
      <c r="F964" s="15">
        <v>0</v>
      </c>
      <c r="G964" s="15">
        <v>0</v>
      </c>
      <c r="H964" s="15">
        <v>0</v>
      </c>
      <c r="I964" s="4">
        <v>100000</v>
      </c>
      <c r="J964" s="15">
        <v>0</v>
      </c>
      <c r="K964" s="9"/>
    </row>
    <row r="965" spans="1:11" ht="51" x14ac:dyDescent="0.25">
      <c r="A965" s="5" t="s">
        <v>14</v>
      </c>
      <c r="B965" s="15">
        <v>0</v>
      </c>
      <c r="C965" s="15">
        <v>0</v>
      </c>
      <c r="D965" s="15">
        <v>0</v>
      </c>
      <c r="E965" s="15">
        <v>0</v>
      </c>
      <c r="F965" s="15">
        <v>0</v>
      </c>
      <c r="G965" s="15">
        <v>0</v>
      </c>
      <c r="H965" s="15">
        <v>0</v>
      </c>
      <c r="I965" s="15">
        <v>0</v>
      </c>
      <c r="J965" s="15">
        <v>0</v>
      </c>
      <c r="K965" s="9" t="s">
        <v>113</v>
      </c>
    </row>
    <row r="966" spans="1:11" x14ac:dyDescent="0.25">
      <c r="A966" s="6" t="s">
        <v>15</v>
      </c>
      <c r="B966" s="15"/>
      <c r="C966" s="15"/>
      <c r="D966" s="15"/>
      <c r="E966" s="15"/>
      <c r="F966" s="15"/>
      <c r="G966" s="15"/>
      <c r="H966" s="15"/>
      <c r="I966" s="15"/>
      <c r="J966" s="15"/>
      <c r="K966" s="9"/>
    </row>
    <row r="967" spans="1:11" x14ac:dyDescent="0.25">
      <c r="A967" s="5" t="s">
        <v>16</v>
      </c>
      <c r="B967" s="15"/>
      <c r="C967" s="15"/>
      <c r="D967" s="15"/>
      <c r="E967" s="15"/>
      <c r="F967" s="15"/>
      <c r="G967" s="15"/>
      <c r="H967" s="15"/>
      <c r="I967" s="15"/>
      <c r="J967" s="15"/>
      <c r="K967" s="9"/>
    </row>
    <row r="968" spans="1:11" x14ac:dyDescent="0.25">
      <c r="A968" s="5" t="s">
        <v>17</v>
      </c>
      <c r="B968" s="15"/>
      <c r="C968" s="15"/>
      <c r="D968" s="15"/>
      <c r="E968" s="15"/>
      <c r="F968" s="15"/>
      <c r="G968" s="15"/>
      <c r="H968" s="15"/>
      <c r="I968" s="15"/>
      <c r="J968" s="15"/>
      <c r="K968" s="9"/>
    </row>
    <row r="969" spans="1:11" x14ac:dyDescent="0.25">
      <c r="A969" s="5" t="s">
        <v>18</v>
      </c>
      <c r="B969" s="15">
        <v>0</v>
      </c>
      <c r="C969" s="15">
        <v>0</v>
      </c>
      <c r="D969" s="15">
        <v>0</v>
      </c>
      <c r="E969" s="15">
        <v>0</v>
      </c>
      <c r="F969" s="15">
        <v>0</v>
      </c>
      <c r="G969" s="15">
        <v>0</v>
      </c>
      <c r="H969" s="15">
        <v>0</v>
      </c>
      <c r="I969" s="4">
        <v>100000</v>
      </c>
      <c r="J969" s="15">
        <v>0</v>
      </c>
      <c r="K969" s="9"/>
    </row>
    <row r="970" spans="1:11" ht="51" x14ac:dyDescent="0.25">
      <c r="A970" s="5" t="s">
        <v>19</v>
      </c>
      <c r="B970" s="15">
        <v>0</v>
      </c>
      <c r="C970" s="15">
        <v>0</v>
      </c>
      <c r="D970" s="15">
        <v>0</v>
      </c>
      <c r="E970" s="15">
        <v>0</v>
      </c>
      <c r="F970" s="15">
        <v>0</v>
      </c>
      <c r="G970" s="15">
        <v>0</v>
      </c>
      <c r="H970" s="15">
        <v>0</v>
      </c>
      <c r="I970" s="15">
        <v>0</v>
      </c>
      <c r="J970" s="15">
        <v>0</v>
      </c>
      <c r="K970" s="9"/>
    </row>
    <row r="971" spans="1:11" ht="18.95" customHeight="1" x14ac:dyDescent="0.25">
      <c r="A971" s="104" t="s">
        <v>114</v>
      </c>
      <c r="B971" s="104"/>
      <c r="C971" s="104"/>
      <c r="D971" s="104"/>
      <c r="E971" s="104"/>
      <c r="F971" s="104"/>
      <c r="G971" s="104"/>
      <c r="H971" s="104"/>
      <c r="I971" s="104"/>
      <c r="J971" s="104"/>
      <c r="K971" s="104"/>
    </row>
    <row r="972" spans="1:11" x14ac:dyDescent="0.25">
      <c r="A972" s="51" t="s">
        <v>22</v>
      </c>
      <c r="B972" s="52">
        <f>SUM(B973:B976)</f>
        <v>0</v>
      </c>
      <c r="C972" s="52">
        <f t="shared" ref="C972:J972" si="201">SUM(C973:C976)</f>
        <v>0</v>
      </c>
      <c r="D972" s="52">
        <f t="shared" si="201"/>
        <v>0</v>
      </c>
      <c r="E972" s="52">
        <f>SUM(E973:E976)</f>
        <v>0</v>
      </c>
      <c r="F972" s="52">
        <f t="shared" si="201"/>
        <v>0</v>
      </c>
      <c r="G972" s="52">
        <f t="shared" si="201"/>
        <v>0</v>
      </c>
      <c r="H972" s="52">
        <f t="shared" si="201"/>
        <v>0</v>
      </c>
      <c r="I972" s="52">
        <f t="shared" si="201"/>
        <v>0</v>
      </c>
      <c r="J972" s="52">
        <f t="shared" si="201"/>
        <v>0</v>
      </c>
      <c r="K972" s="53"/>
    </row>
    <row r="973" spans="1:11" ht="15.75" customHeight="1" x14ac:dyDescent="0.25">
      <c r="A973" s="54" t="s">
        <v>8</v>
      </c>
      <c r="B973" s="30">
        <f t="shared" ref="B973:J973" si="202">(B990+B1289+B992+B1325+B1341+B1355+B1371+B1386+B1400+B1414+B1428)</f>
        <v>0</v>
      </c>
      <c r="C973" s="30">
        <f t="shared" si="202"/>
        <v>0</v>
      </c>
      <c r="D973" s="30">
        <f t="shared" si="202"/>
        <v>0</v>
      </c>
      <c r="E973" s="30">
        <f t="shared" si="202"/>
        <v>0</v>
      </c>
      <c r="F973" s="30">
        <f t="shared" si="202"/>
        <v>0</v>
      </c>
      <c r="G973" s="30">
        <f t="shared" si="202"/>
        <v>0</v>
      </c>
      <c r="H973" s="30">
        <f t="shared" si="202"/>
        <v>0</v>
      </c>
      <c r="I973" s="30">
        <f t="shared" si="202"/>
        <v>0</v>
      </c>
      <c r="J973" s="30">
        <f t="shared" si="202"/>
        <v>0</v>
      </c>
      <c r="K973" s="53"/>
    </row>
    <row r="974" spans="1:11" x14ac:dyDescent="0.25">
      <c r="A974" s="54" t="s">
        <v>9</v>
      </c>
      <c r="B974" s="30">
        <f>(B1238+B1290+B1010+B1326+B1342+B1356+B1372+B1387+B1401+B1415+B1429)</f>
        <v>0</v>
      </c>
      <c r="C974" s="30">
        <f>(C1238+C1290+C1010+C1326+C1342+C1356+C1372+C1387+C1401+C1415+C1429)</f>
        <v>0</v>
      </c>
      <c r="D974" s="30">
        <f>(D1238+D1290+D1010+D1326+D1342+D1356+D1372+D1387+D1401+D1415+D1429)</f>
        <v>0</v>
      </c>
      <c r="E974" s="30">
        <f>(E1238+E1290+E1010+E1326+E1342+E1356+E1372+E1387+E1401+E1415+E1429)</f>
        <v>0</v>
      </c>
      <c r="F974" s="30">
        <v>0</v>
      </c>
      <c r="G974" s="30">
        <v>0</v>
      </c>
      <c r="H974" s="30">
        <f>(H1238+H1290+H1010+H1326+H1342+H1356+H1372+H1387+H1401+H1415+H1429)</f>
        <v>0</v>
      </c>
      <c r="I974" s="30">
        <f>(I1238+I1290+I1010+I1326+I1342+I1356+I1372+I1387+I1401+I1415+I1429)</f>
        <v>0</v>
      </c>
      <c r="J974" s="30">
        <f>(J1238+J1290+J1010+J1326+J1342+J1356+J1372+J1387+J1401+J1415+J1429)</f>
        <v>0</v>
      </c>
      <c r="K974" s="53"/>
    </row>
    <row r="975" spans="1:11" ht="25.5" x14ac:dyDescent="0.25">
      <c r="A975" s="54" t="s">
        <v>10</v>
      </c>
      <c r="B975" s="30">
        <f t="shared" ref="B975:J975" si="203">(B1239+B1291+B1041+B1327+B1343+B1357+B1373+B1388+B1402+B1416+B1430)</f>
        <v>0</v>
      </c>
      <c r="C975" s="30">
        <f t="shared" si="203"/>
        <v>0</v>
      </c>
      <c r="D975" s="30">
        <f t="shared" si="203"/>
        <v>0</v>
      </c>
      <c r="E975" s="30">
        <f t="shared" si="203"/>
        <v>0</v>
      </c>
      <c r="F975" s="30">
        <f t="shared" si="203"/>
        <v>0</v>
      </c>
      <c r="G975" s="30">
        <f t="shared" si="203"/>
        <v>0</v>
      </c>
      <c r="H975" s="30">
        <f t="shared" si="203"/>
        <v>0</v>
      </c>
      <c r="I975" s="30">
        <f t="shared" si="203"/>
        <v>0</v>
      </c>
      <c r="J975" s="30">
        <f t="shared" si="203"/>
        <v>0</v>
      </c>
      <c r="K975" s="53"/>
    </row>
    <row r="976" spans="1:11" ht="25.5" x14ac:dyDescent="0.25">
      <c r="A976" s="51" t="s">
        <v>11</v>
      </c>
      <c r="B976" s="52">
        <f>B978+B979</f>
        <v>0</v>
      </c>
      <c r="C976" s="52">
        <f t="shared" ref="C976:J976" si="204">C978+C979</f>
        <v>0</v>
      </c>
      <c r="D976" s="52">
        <f t="shared" si="204"/>
        <v>0</v>
      </c>
      <c r="E976" s="52">
        <f t="shared" si="204"/>
        <v>0</v>
      </c>
      <c r="F976" s="52">
        <f t="shared" si="204"/>
        <v>0</v>
      </c>
      <c r="G976" s="52">
        <f t="shared" si="204"/>
        <v>0</v>
      </c>
      <c r="H976" s="52">
        <f t="shared" si="204"/>
        <v>0</v>
      </c>
      <c r="I976" s="52">
        <f t="shared" si="204"/>
        <v>0</v>
      </c>
      <c r="J976" s="52">
        <f t="shared" si="204"/>
        <v>0</v>
      </c>
      <c r="K976" s="53"/>
    </row>
    <row r="977" spans="1:11" x14ac:dyDescent="0.25">
      <c r="A977" s="54" t="s">
        <v>12</v>
      </c>
      <c r="B977" s="52"/>
      <c r="C977" s="52"/>
      <c r="D977" s="52"/>
      <c r="E977" s="52"/>
      <c r="F977" s="52"/>
      <c r="G977" s="52"/>
      <c r="H977" s="52"/>
      <c r="I977" s="52"/>
      <c r="J977" s="52"/>
      <c r="K977" s="53"/>
    </row>
    <row r="978" spans="1:11" x14ac:dyDescent="0.25">
      <c r="A978" s="54" t="s">
        <v>13</v>
      </c>
      <c r="B978" s="30">
        <f t="shared" ref="B978:J979" si="205">(B1242+B1294+B1044+B1330+B1346+B1360+B1376+B1391+B1405+B1419+B1433)</f>
        <v>0</v>
      </c>
      <c r="C978" s="30">
        <f t="shared" si="205"/>
        <v>0</v>
      </c>
      <c r="D978" s="30">
        <f t="shared" si="205"/>
        <v>0</v>
      </c>
      <c r="E978" s="30">
        <v>0</v>
      </c>
      <c r="F978" s="30">
        <v>0</v>
      </c>
      <c r="G978" s="30">
        <v>0</v>
      </c>
      <c r="H978" s="30">
        <v>0</v>
      </c>
      <c r="I978" s="30">
        <v>0</v>
      </c>
      <c r="J978" s="30">
        <v>0</v>
      </c>
      <c r="K978" s="53"/>
    </row>
    <row r="979" spans="1:11" ht="51" x14ac:dyDescent="0.25">
      <c r="A979" s="54" t="s">
        <v>14</v>
      </c>
      <c r="B979" s="30">
        <f t="shared" si="205"/>
        <v>0</v>
      </c>
      <c r="C979" s="30">
        <f t="shared" si="205"/>
        <v>0</v>
      </c>
      <c r="D979" s="30">
        <f t="shared" si="205"/>
        <v>0</v>
      </c>
      <c r="E979" s="30">
        <f t="shared" si="205"/>
        <v>0</v>
      </c>
      <c r="F979" s="30">
        <f t="shared" si="205"/>
        <v>0</v>
      </c>
      <c r="G979" s="30">
        <f t="shared" si="205"/>
        <v>0</v>
      </c>
      <c r="H979" s="30">
        <f t="shared" si="205"/>
        <v>0</v>
      </c>
      <c r="I979" s="30">
        <f t="shared" si="205"/>
        <v>0</v>
      </c>
      <c r="J979" s="30">
        <f t="shared" si="205"/>
        <v>0</v>
      </c>
      <c r="K979" s="53"/>
    </row>
    <row r="980" spans="1:11" x14ac:dyDescent="0.25">
      <c r="A980" s="51" t="s">
        <v>15</v>
      </c>
      <c r="B980" s="52"/>
      <c r="C980" s="52"/>
      <c r="D980" s="52"/>
      <c r="E980" s="52"/>
      <c r="F980" s="52"/>
      <c r="G980" s="52"/>
      <c r="H980" s="52"/>
      <c r="I980" s="52"/>
      <c r="J980" s="52"/>
      <c r="K980" s="53"/>
    </row>
    <row r="981" spans="1:11" x14ac:dyDescent="0.25">
      <c r="A981" s="54" t="s">
        <v>16</v>
      </c>
      <c r="B981" s="52"/>
      <c r="C981" s="52"/>
      <c r="D981" s="52"/>
      <c r="E981" s="52"/>
      <c r="F981" s="52"/>
      <c r="G981" s="52"/>
      <c r="H981" s="52"/>
      <c r="I981" s="52"/>
      <c r="J981" s="52"/>
      <c r="K981" s="53"/>
    </row>
    <row r="982" spans="1:11" x14ac:dyDescent="0.25">
      <c r="A982" s="54" t="s">
        <v>17</v>
      </c>
      <c r="B982" s="52"/>
      <c r="C982" s="52"/>
      <c r="D982" s="52"/>
      <c r="E982" s="52"/>
      <c r="F982" s="52"/>
      <c r="G982" s="52"/>
      <c r="H982" s="52"/>
      <c r="I982" s="52"/>
      <c r="J982" s="52"/>
      <c r="K982" s="53"/>
    </row>
    <row r="983" spans="1:11" x14ac:dyDescent="0.25">
      <c r="A983" s="54" t="s">
        <v>18</v>
      </c>
      <c r="B983" s="30">
        <v>0</v>
      </c>
      <c r="C983" s="30">
        <v>0</v>
      </c>
      <c r="D983" s="30">
        <v>0</v>
      </c>
      <c r="E983" s="30">
        <v>0</v>
      </c>
      <c r="F983" s="30">
        <v>0</v>
      </c>
      <c r="G983" s="30">
        <v>0</v>
      </c>
      <c r="H983" s="30">
        <v>0</v>
      </c>
      <c r="I983" s="30">
        <v>0</v>
      </c>
      <c r="J983" s="30">
        <v>0</v>
      </c>
      <c r="K983" s="53"/>
    </row>
    <row r="984" spans="1:11" ht="51" x14ac:dyDescent="0.25">
      <c r="A984" s="54" t="s">
        <v>19</v>
      </c>
      <c r="B984" s="30">
        <v>0</v>
      </c>
      <c r="C984" s="30">
        <v>0</v>
      </c>
      <c r="D984" s="30">
        <v>0</v>
      </c>
      <c r="E984" s="30">
        <v>0</v>
      </c>
      <c r="F984" s="30">
        <v>0</v>
      </c>
      <c r="G984" s="30">
        <v>0</v>
      </c>
      <c r="H984" s="30">
        <v>0</v>
      </c>
      <c r="I984" s="30">
        <v>0</v>
      </c>
      <c r="J984" s="30">
        <v>0</v>
      </c>
      <c r="K984" s="53"/>
    </row>
    <row r="985" spans="1:11" ht="24.95" customHeight="1" x14ac:dyDescent="0.25">
      <c r="A985" s="103" t="s">
        <v>115</v>
      </c>
      <c r="B985" s="103"/>
      <c r="C985" s="103"/>
      <c r="D985" s="103"/>
      <c r="E985" s="103"/>
      <c r="F985" s="103"/>
      <c r="G985" s="103"/>
      <c r="H985" s="103"/>
      <c r="I985" s="103"/>
      <c r="J985" s="103"/>
      <c r="K985" s="103"/>
    </row>
    <row r="986" spans="1:11" x14ac:dyDescent="0.25">
      <c r="A986" s="6" t="s">
        <v>22</v>
      </c>
      <c r="B986" s="21">
        <f t="shared" ref="B986:J986" si="206">SUM(B987:B990)</f>
        <v>0</v>
      </c>
      <c r="C986" s="21">
        <f t="shared" si="206"/>
        <v>0</v>
      </c>
      <c r="D986" s="21">
        <f t="shared" si="206"/>
        <v>0</v>
      </c>
      <c r="E986" s="21">
        <f t="shared" si="206"/>
        <v>0</v>
      </c>
      <c r="F986" s="21">
        <f t="shared" si="206"/>
        <v>0</v>
      </c>
      <c r="G986" s="21">
        <f t="shared" si="206"/>
        <v>0</v>
      </c>
      <c r="H986" s="21">
        <f t="shared" si="206"/>
        <v>0</v>
      </c>
      <c r="I986" s="21">
        <f t="shared" si="206"/>
        <v>0</v>
      </c>
      <c r="J986" s="21">
        <f t="shared" si="206"/>
        <v>0</v>
      </c>
      <c r="K986" s="102" t="s">
        <v>116</v>
      </c>
    </row>
    <row r="987" spans="1:11" x14ac:dyDescent="0.25">
      <c r="A987" s="5" t="s">
        <v>8</v>
      </c>
      <c r="B987" s="15">
        <v>0</v>
      </c>
      <c r="C987" s="15">
        <v>0</v>
      </c>
      <c r="D987" s="15">
        <v>0</v>
      </c>
      <c r="E987" s="15">
        <v>0</v>
      </c>
      <c r="F987" s="15">
        <v>0</v>
      </c>
      <c r="G987" s="15">
        <v>0</v>
      </c>
      <c r="H987" s="15">
        <v>0</v>
      </c>
      <c r="I987" s="15">
        <v>0</v>
      </c>
      <c r="J987" s="15">
        <v>0</v>
      </c>
      <c r="K987" s="102"/>
    </row>
    <row r="988" spans="1:11" x14ac:dyDescent="0.25">
      <c r="A988" s="5" t="s">
        <v>9</v>
      </c>
      <c r="B988" s="15">
        <v>0</v>
      </c>
      <c r="C988" s="15">
        <v>0</v>
      </c>
      <c r="D988" s="15">
        <v>0</v>
      </c>
      <c r="E988" s="15">
        <v>0</v>
      </c>
      <c r="F988" s="15">
        <v>0</v>
      </c>
      <c r="G988" s="15">
        <v>0</v>
      </c>
      <c r="H988" s="15">
        <v>0</v>
      </c>
      <c r="I988" s="15">
        <v>0</v>
      </c>
      <c r="J988" s="15">
        <v>0</v>
      </c>
      <c r="K988" s="102"/>
    </row>
    <row r="989" spans="1:11" ht="25.5" x14ac:dyDescent="0.25">
      <c r="A989" s="5" t="s">
        <v>10</v>
      </c>
      <c r="B989" s="15">
        <v>0</v>
      </c>
      <c r="C989" s="15">
        <v>0</v>
      </c>
      <c r="D989" s="15">
        <v>0</v>
      </c>
      <c r="E989" s="15">
        <v>0</v>
      </c>
      <c r="F989" s="15">
        <v>0</v>
      </c>
      <c r="G989" s="15">
        <v>0</v>
      </c>
      <c r="H989" s="15">
        <v>0</v>
      </c>
      <c r="I989" s="15">
        <v>0</v>
      </c>
      <c r="J989" s="15">
        <v>0</v>
      </c>
      <c r="K989" s="102"/>
    </row>
    <row r="990" spans="1:11" ht="25.5" x14ac:dyDescent="0.25">
      <c r="A990" s="6" t="s">
        <v>11</v>
      </c>
      <c r="B990" s="21">
        <f>SUM(B992:B993)</f>
        <v>0</v>
      </c>
      <c r="C990" s="21">
        <f t="shared" ref="C990:J990" si="207">SUM(C992:C993)</f>
        <v>0</v>
      </c>
      <c r="D990" s="21">
        <f t="shared" si="207"/>
        <v>0</v>
      </c>
      <c r="E990" s="21">
        <f t="shared" si="207"/>
        <v>0</v>
      </c>
      <c r="F990" s="21">
        <f t="shared" si="207"/>
        <v>0</v>
      </c>
      <c r="G990" s="21">
        <f t="shared" si="207"/>
        <v>0</v>
      </c>
      <c r="H990" s="21">
        <f t="shared" si="207"/>
        <v>0</v>
      </c>
      <c r="I990" s="21">
        <f t="shared" si="207"/>
        <v>0</v>
      </c>
      <c r="J990" s="21">
        <f t="shared" si="207"/>
        <v>0</v>
      </c>
      <c r="K990" s="102"/>
    </row>
    <row r="991" spans="1:11" x14ac:dyDescent="0.25">
      <c r="A991" s="5" t="s">
        <v>12</v>
      </c>
      <c r="B991" s="21"/>
      <c r="C991" s="21"/>
      <c r="D991" s="21"/>
      <c r="E991" s="21"/>
      <c r="F991" s="21"/>
      <c r="G991" s="21"/>
      <c r="H991" s="21"/>
      <c r="I991" s="21"/>
      <c r="J991" s="21"/>
      <c r="K991" s="102"/>
    </row>
    <row r="992" spans="1:11" x14ac:dyDescent="0.25">
      <c r="A992" s="5" t="s">
        <v>13</v>
      </c>
      <c r="B992" s="15">
        <v>0</v>
      </c>
      <c r="C992" s="15">
        <v>0</v>
      </c>
      <c r="D992" s="15">
        <v>0</v>
      </c>
      <c r="E992" s="15">
        <v>0</v>
      </c>
      <c r="F992" s="15">
        <v>0</v>
      </c>
      <c r="G992" s="15">
        <v>0</v>
      </c>
      <c r="H992" s="15">
        <v>0</v>
      </c>
      <c r="I992" s="15">
        <v>0</v>
      </c>
      <c r="J992" s="15">
        <v>0</v>
      </c>
      <c r="K992" s="102"/>
    </row>
    <row r="993" spans="1:11" ht="51" x14ac:dyDescent="0.25">
      <c r="A993" s="5" t="s">
        <v>14</v>
      </c>
      <c r="B993" s="15">
        <v>0</v>
      </c>
      <c r="C993" s="15">
        <v>0</v>
      </c>
      <c r="D993" s="15">
        <v>0</v>
      </c>
      <c r="E993" s="15">
        <v>0</v>
      </c>
      <c r="F993" s="15">
        <v>0</v>
      </c>
      <c r="G993" s="15">
        <v>0</v>
      </c>
      <c r="H993" s="15">
        <v>0</v>
      </c>
      <c r="I993" s="15">
        <v>0</v>
      </c>
      <c r="J993" s="15">
        <v>0</v>
      </c>
      <c r="K993" s="102"/>
    </row>
    <row r="994" spans="1:11" x14ac:dyDescent="0.25">
      <c r="A994" s="6" t="s">
        <v>15</v>
      </c>
      <c r="B994" s="15"/>
      <c r="C994" s="15"/>
      <c r="D994" s="15"/>
      <c r="E994" s="15"/>
      <c r="F994" s="15"/>
      <c r="G994" s="15"/>
      <c r="H994" s="15"/>
      <c r="I994" s="15"/>
      <c r="J994" s="15"/>
      <c r="K994" s="102"/>
    </row>
    <row r="995" spans="1:11" x14ac:dyDescent="0.25">
      <c r="A995" s="5" t="s">
        <v>16</v>
      </c>
      <c r="B995" s="15"/>
      <c r="C995" s="15"/>
      <c r="D995" s="15"/>
      <c r="E995" s="15"/>
      <c r="F995" s="15"/>
      <c r="G995" s="15"/>
      <c r="H995" s="15"/>
      <c r="I995" s="15"/>
      <c r="J995" s="15"/>
      <c r="K995" s="102"/>
    </row>
    <row r="996" spans="1:11" x14ac:dyDescent="0.25">
      <c r="A996" s="5" t="s">
        <v>17</v>
      </c>
      <c r="B996" s="15"/>
      <c r="C996" s="15"/>
      <c r="D996" s="15"/>
      <c r="E996" s="15"/>
      <c r="F996" s="15"/>
      <c r="G996" s="15"/>
      <c r="H996" s="15"/>
      <c r="I996" s="15"/>
      <c r="J996" s="15"/>
      <c r="K996" s="102"/>
    </row>
    <row r="997" spans="1:11" x14ac:dyDescent="0.25">
      <c r="A997" s="5" t="s">
        <v>18</v>
      </c>
      <c r="B997" s="15">
        <v>0</v>
      </c>
      <c r="C997" s="15">
        <v>0</v>
      </c>
      <c r="D997" s="15">
        <v>0</v>
      </c>
      <c r="E997" s="15">
        <v>0</v>
      </c>
      <c r="F997" s="15">
        <v>0</v>
      </c>
      <c r="G997" s="15">
        <v>0</v>
      </c>
      <c r="H997" s="15">
        <v>0</v>
      </c>
      <c r="I997" s="15">
        <v>0</v>
      </c>
      <c r="J997" s="15">
        <v>0</v>
      </c>
      <c r="K997" s="102"/>
    </row>
    <row r="998" spans="1:11" ht="51" x14ac:dyDescent="0.25">
      <c r="A998" s="5" t="s">
        <v>19</v>
      </c>
      <c r="B998" s="15">
        <v>0</v>
      </c>
      <c r="C998" s="15">
        <v>0</v>
      </c>
      <c r="D998" s="15">
        <v>0</v>
      </c>
      <c r="E998" s="15">
        <v>0</v>
      </c>
      <c r="F998" s="15">
        <v>0</v>
      </c>
      <c r="G998" s="15">
        <v>0</v>
      </c>
      <c r="H998" s="15">
        <v>0</v>
      </c>
      <c r="I998" s="15">
        <v>0</v>
      </c>
      <c r="J998" s="15">
        <v>0</v>
      </c>
      <c r="K998" s="102"/>
    </row>
    <row r="999" spans="1:11" ht="15" customHeight="1" x14ac:dyDescent="0.25">
      <c r="A999" s="103" t="s">
        <v>117</v>
      </c>
      <c r="B999" s="103"/>
      <c r="C999" s="103"/>
      <c r="D999" s="103"/>
      <c r="E999" s="103"/>
      <c r="F999" s="103"/>
      <c r="G999" s="103"/>
      <c r="H999" s="103"/>
      <c r="I999" s="103"/>
      <c r="J999" s="103"/>
      <c r="K999" s="103"/>
    </row>
    <row r="1000" spans="1:11" x14ac:dyDescent="0.25">
      <c r="A1000" s="6" t="s">
        <v>22</v>
      </c>
      <c r="B1000" s="21">
        <f t="shared" ref="B1000:J1000" si="208">SUM(B1001:B1004)</f>
        <v>0</v>
      </c>
      <c r="C1000" s="21">
        <f t="shared" si="208"/>
        <v>0</v>
      </c>
      <c r="D1000" s="21">
        <f t="shared" si="208"/>
        <v>0</v>
      </c>
      <c r="E1000" s="21">
        <f t="shared" si="208"/>
        <v>0</v>
      </c>
      <c r="F1000" s="21">
        <f t="shared" si="208"/>
        <v>0</v>
      </c>
      <c r="G1000" s="21">
        <f t="shared" si="208"/>
        <v>0</v>
      </c>
      <c r="H1000" s="21">
        <f t="shared" si="208"/>
        <v>0</v>
      </c>
      <c r="I1000" s="21">
        <f t="shared" si="208"/>
        <v>0</v>
      </c>
      <c r="J1000" s="21">
        <f t="shared" si="208"/>
        <v>0</v>
      </c>
      <c r="K1000" s="102" t="s">
        <v>116</v>
      </c>
    </row>
    <row r="1001" spans="1:11" x14ac:dyDescent="0.25">
      <c r="A1001" s="5" t="s">
        <v>8</v>
      </c>
      <c r="B1001" s="15">
        <v>0</v>
      </c>
      <c r="C1001" s="15">
        <v>0</v>
      </c>
      <c r="D1001" s="15">
        <v>0</v>
      </c>
      <c r="E1001" s="15">
        <v>0</v>
      </c>
      <c r="F1001" s="15">
        <v>0</v>
      </c>
      <c r="G1001" s="15">
        <v>0</v>
      </c>
      <c r="H1001" s="15">
        <v>0</v>
      </c>
      <c r="I1001" s="15">
        <v>0</v>
      </c>
      <c r="J1001" s="15">
        <v>0</v>
      </c>
      <c r="K1001" s="102"/>
    </row>
    <row r="1002" spans="1:11" x14ac:dyDescent="0.25">
      <c r="A1002" s="5" t="s">
        <v>9</v>
      </c>
      <c r="B1002" s="15">
        <v>0</v>
      </c>
      <c r="C1002" s="15">
        <v>0</v>
      </c>
      <c r="D1002" s="15">
        <v>0</v>
      </c>
      <c r="E1002" s="15">
        <v>0</v>
      </c>
      <c r="F1002" s="15">
        <v>0</v>
      </c>
      <c r="G1002" s="15">
        <v>0</v>
      </c>
      <c r="H1002" s="15">
        <v>0</v>
      </c>
      <c r="I1002" s="15">
        <v>0</v>
      </c>
      <c r="J1002" s="15">
        <v>0</v>
      </c>
      <c r="K1002" s="102"/>
    </row>
    <row r="1003" spans="1:11" ht="25.5" x14ac:dyDescent="0.25">
      <c r="A1003" s="5" t="s">
        <v>10</v>
      </c>
      <c r="B1003" s="15">
        <v>0</v>
      </c>
      <c r="C1003" s="15">
        <v>0</v>
      </c>
      <c r="D1003" s="15">
        <v>0</v>
      </c>
      <c r="E1003" s="15">
        <v>0</v>
      </c>
      <c r="F1003" s="15">
        <v>0</v>
      </c>
      <c r="G1003" s="15">
        <v>0</v>
      </c>
      <c r="H1003" s="15">
        <v>0</v>
      </c>
      <c r="I1003" s="15">
        <v>0</v>
      </c>
      <c r="J1003" s="15">
        <v>0</v>
      </c>
      <c r="K1003" s="102"/>
    </row>
    <row r="1004" spans="1:11" ht="25.5" x14ac:dyDescent="0.25">
      <c r="A1004" s="6" t="s">
        <v>11</v>
      </c>
      <c r="B1004" s="21">
        <f>SUM(B1006:B1007)</f>
        <v>0</v>
      </c>
      <c r="C1004" s="21">
        <f t="shared" ref="C1004:J1004" si="209">SUM(C1006:C1007)</f>
        <v>0</v>
      </c>
      <c r="D1004" s="21">
        <f t="shared" si="209"/>
        <v>0</v>
      </c>
      <c r="E1004" s="21">
        <f t="shared" si="209"/>
        <v>0</v>
      </c>
      <c r="F1004" s="21">
        <f t="shared" si="209"/>
        <v>0</v>
      </c>
      <c r="G1004" s="21">
        <f t="shared" si="209"/>
        <v>0</v>
      </c>
      <c r="H1004" s="21">
        <f t="shared" si="209"/>
        <v>0</v>
      </c>
      <c r="I1004" s="21">
        <f t="shared" si="209"/>
        <v>0</v>
      </c>
      <c r="J1004" s="21">
        <f t="shared" si="209"/>
        <v>0</v>
      </c>
      <c r="K1004" s="102"/>
    </row>
    <row r="1005" spans="1:11" x14ac:dyDescent="0.25">
      <c r="A1005" s="5" t="s">
        <v>12</v>
      </c>
      <c r="B1005" s="21"/>
      <c r="C1005" s="21"/>
      <c r="D1005" s="21"/>
      <c r="E1005" s="21"/>
      <c r="F1005" s="21"/>
      <c r="G1005" s="21"/>
      <c r="H1005" s="21"/>
      <c r="I1005" s="21"/>
      <c r="J1005" s="21"/>
      <c r="K1005" s="102"/>
    </row>
    <row r="1006" spans="1:11" x14ac:dyDescent="0.25">
      <c r="A1006" s="5" t="s">
        <v>13</v>
      </c>
      <c r="B1006" s="15">
        <v>0</v>
      </c>
      <c r="C1006" s="15">
        <v>0</v>
      </c>
      <c r="D1006" s="15">
        <v>0</v>
      </c>
      <c r="E1006" s="15">
        <v>0</v>
      </c>
      <c r="F1006" s="15">
        <v>0</v>
      </c>
      <c r="G1006" s="15">
        <v>0</v>
      </c>
      <c r="H1006" s="15">
        <v>0</v>
      </c>
      <c r="I1006" s="15">
        <v>0</v>
      </c>
      <c r="J1006" s="15">
        <v>0</v>
      </c>
      <c r="K1006" s="102"/>
    </row>
    <row r="1007" spans="1:11" ht="51" x14ac:dyDescent="0.25">
      <c r="A1007" s="5" t="s">
        <v>14</v>
      </c>
      <c r="B1007" s="15">
        <v>0</v>
      </c>
      <c r="C1007" s="15">
        <v>0</v>
      </c>
      <c r="D1007" s="15">
        <v>0</v>
      </c>
      <c r="E1007" s="15">
        <v>0</v>
      </c>
      <c r="F1007" s="15">
        <v>0</v>
      </c>
      <c r="G1007" s="15">
        <v>0</v>
      </c>
      <c r="H1007" s="15">
        <v>0</v>
      </c>
      <c r="I1007" s="15">
        <v>0</v>
      </c>
      <c r="J1007" s="15">
        <v>0</v>
      </c>
      <c r="K1007" s="102"/>
    </row>
    <row r="1008" spans="1:11" x14ac:dyDescent="0.25">
      <c r="A1008" s="6" t="s">
        <v>15</v>
      </c>
      <c r="B1008" s="15"/>
      <c r="C1008" s="15"/>
      <c r="D1008" s="15"/>
      <c r="E1008" s="15"/>
      <c r="F1008" s="15"/>
      <c r="G1008" s="15"/>
      <c r="H1008" s="15"/>
      <c r="I1008" s="15"/>
      <c r="J1008" s="15"/>
      <c r="K1008" s="102"/>
    </row>
    <row r="1009" spans="1:11" x14ac:dyDescent="0.25">
      <c r="A1009" s="5" t="s">
        <v>16</v>
      </c>
      <c r="B1009" s="15"/>
      <c r="C1009" s="15"/>
      <c r="D1009" s="15"/>
      <c r="E1009" s="15"/>
      <c r="F1009" s="15"/>
      <c r="G1009" s="15"/>
      <c r="H1009" s="15"/>
      <c r="I1009" s="15"/>
      <c r="J1009" s="15"/>
      <c r="K1009" s="102"/>
    </row>
    <row r="1010" spans="1:11" x14ac:dyDescent="0.25">
      <c r="A1010" s="5" t="s">
        <v>17</v>
      </c>
      <c r="B1010" s="15"/>
      <c r="C1010" s="15"/>
      <c r="D1010" s="15"/>
      <c r="E1010" s="15"/>
      <c r="F1010" s="15"/>
      <c r="G1010" s="15"/>
      <c r="H1010" s="15"/>
      <c r="I1010" s="15"/>
      <c r="J1010" s="15"/>
      <c r="K1010" s="102"/>
    </row>
    <row r="1011" spans="1:11" x14ac:dyDescent="0.25">
      <c r="A1011" s="5" t="s">
        <v>18</v>
      </c>
      <c r="B1011" s="15">
        <v>0</v>
      </c>
      <c r="C1011" s="15">
        <v>0</v>
      </c>
      <c r="D1011" s="15">
        <v>0</v>
      </c>
      <c r="E1011" s="15">
        <v>0</v>
      </c>
      <c r="F1011" s="15">
        <v>0</v>
      </c>
      <c r="G1011" s="15">
        <v>0</v>
      </c>
      <c r="H1011" s="15">
        <v>0</v>
      </c>
      <c r="I1011" s="15">
        <v>0</v>
      </c>
      <c r="J1011" s="15">
        <v>0</v>
      </c>
      <c r="K1011" s="102"/>
    </row>
    <row r="1012" spans="1:11" ht="51" x14ac:dyDescent="0.25">
      <c r="A1012" s="5" t="s">
        <v>19</v>
      </c>
      <c r="B1012" s="15">
        <v>0</v>
      </c>
      <c r="C1012" s="15">
        <v>0</v>
      </c>
      <c r="D1012" s="15">
        <v>0</v>
      </c>
      <c r="E1012" s="15">
        <v>0</v>
      </c>
      <c r="F1012" s="15">
        <v>0</v>
      </c>
      <c r="G1012" s="15">
        <v>0</v>
      </c>
      <c r="H1012" s="15">
        <v>0</v>
      </c>
      <c r="I1012" s="15">
        <v>0</v>
      </c>
      <c r="J1012" s="15">
        <v>0</v>
      </c>
      <c r="K1012" s="102"/>
    </row>
    <row r="1013" spans="1:11" ht="18.95" customHeight="1" x14ac:dyDescent="0.25">
      <c r="A1013" s="104" t="s">
        <v>118</v>
      </c>
      <c r="B1013" s="104"/>
      <c r="C1013" s="104"/>
      <c r="D1013" s="104"/>
      <c r="E1013" s="104"/>
      <c r="F1013" s="104"/>
      <c r="G1013" s="104"/>
      <c r="H1013" s="104"/>
      <c r="I1013" s="104"/>
      <c r="J1013" s="104"/>
      <c r="K1013" s="104"/>
    </row>
    <row r="1014" spans="1:11" x14ac:dyDescent="0.25">
      <c r="A1014" s="51" t="s">
        <v>22</v>
      </c>
      <c r="B1014" s="52">
        <f>SUM(B1015:B1018)</f>
        <v>7902400</v>
      </c>
      <c r="C1014" s="52">
        <f t="shared" ref="C1014:J1014" si="210">SUM(C1015:C1018)</f>
        <v>125923040</v>
      </c>
      <c r="D1014" s="52">
        <f t="shared" si="210"/>
        <v>44268000</v>
      </c>
      <c r="E1014" s="52">
        <f t="shared" si="210"/>
        <v>19750000</v>
      </c>
      <c r="F1014" s="52">
        <f t="shared" si="210"/>
        <v>23569105</v>
      </c>
      <c r="G1014" s="52">
        <f t="shared" si="210"/>
        <v>35800000</v>
      </c>
      <c r="H1014" s="52">
        <f t="shared" si="210"/>
        <v>48457143</v>
      </c>
      <c r="I1014" s="52">
        <f t="shared" si="210"/>
        <v>147792857</v>
      </c>
      <c r="J1014" s="52">
        <f t="shared" si="210"/>
        <v>40000000</v>
      </c>
      <c r="K1014" s="53"/>
    </row>
    <row r="1015" spans="1:11" ht="15.75" customHeight="1" x14ac:dyDescent="0.25">
      <c r="A1015" s="54" t="s">
        <v>8</v>
      </c>
      <c r="B1015" s="30">
        <f>B1029+B1043+B1057+B1071+B1085</f>
        <v>0</v>
      </c>
      <c r="C1015" s="30">
        <f t="shared" ref="C1015:J1017" si="211">C1029+C1043+C1057+C1071+C1085</f>
        <v>0</v>
      </c>
      <c r="D1015" s="30">
        <f t="shared" si="211"/>
        <v>0</v>
      </c>
      <c r="E1015" s="30">
        <f t="shared" si="211"/>
        <v>0</v>
      </c>
      <c r="F1015" s="30">
        <f t="shared" si="211"/>
        <v>0</v>
      </c>
      <c r="G1015" s="30">
        <f t="shared" si="211"/>
        <v>0</v>
      </c>
      <c r="H1015" s="30">
        <f t="shared" si="211"/>
        <v>0</v>
      </c>
      <c r="I1015" s="30">
        <f t="shared" si="211"/>
        <v>0</v>
      </c>
      <c r="J1015" s="30">
        <f t="shared" si="211"/>
        <v>0</v>
      </c>
      <c r="K1015" s="53"/>
    </row>
    <row r="1016" spans="1:11" x14ac:dyDescent="0.25">
      <c r="A1016" s="54" t="s">
        <v>9</v>
      </c>
      <c r="B1016" s="30">
        <f>B1030+B1044+B1058+B1072+B1086</f>
        <v>0</v>
      </c>
      <c r="C1016" s="30">
        <f t="shared" si="211"/>
        <v>0</v>
      </c>
      <c r="D1016" s="30">
        <f t="shared" si="211"/>
        <v>0</v>
      </c>
      <c r="E1016" s="30">
        <f t="shared" si="211"/>
        <v>8062500</v>
      </c>
      <c r="F1016" s="30">
        <f t="shared" si="211"/>
        <v>5892276.25</v>
      </c>
      <c r="G1016" s="30">
        <f t="shared" si="211"/>
        <v>8950000</v>
      </c>
      <c r="H1016" s="30">
        <f t="shared" si="211"/>
        <v>10123810</v>
      </c>
      <c r="I1016" s="30">
        <f t="shared" si="211"/>
        <v>55563690</v>
      </c>
      <c r="J1016" s="30">
        <f t="shared" si="211"/>
        <v>10000000</v>
      </c>
      <c r="K1016" s="53"/>
    </row>
    <row r="1017" spans="1:11" ht="25.5" x14ac:dyDescent="0.25">
      <c r="A1017" s="54" t="s">
        <v>10</v>
      </c>
      <c r="B1017" s="30">
        <f>B1031+B1045+B1059+B1073+B1087</f>
        <v>0</v>
      </c>
      <c r="C1017" s="30">
        <f t="shared" si="211"/>
        <v>0</v>
      </c>
      <c r="D1017" s="30">
        <f t="shared" si="211"/>
        <v>0</v>
      </c>
      <c r="E1017" s="30">
        <f t="shared" si="211"/>
        <v>0</v>
      </c>
      <c r="F1017" s="30">
        <f t="shared" si="211"/>
        <v>0</v>
      </c>
      <c r="G1017" s="30">
        <f t="shared" si="211"/>
        <v>0</v>
      </c>
      <c r="H1017" s="30">
        <f t="shared" si="211"/>
        <v>0</v>
      </c>
      <c r="I1017" s="30">
        <f t="shared" si="211"/>
        <v>0</v>
      </c>
      <c r="J1017" s="30">
        <f t="shared" si="211"/>
        <v>0</v>
      </c>
      <c r="K1017" s="53"/>
    </row>
    <row r="1018" spans="1:11" ht="25.5" x14ac:dyDescent="0.25">
      <c r="A1018" s="51" t="s">
        <v>11</v>
      </c>
      <c r="B1018" s="52">
        <f>B1020+B1021</f>
        <v>7902400</v>
      </c>
      <c r="C1018" s="52">
        <f t="shared" ref="C1018:J1018" si="212">C1020+C1021</f>
        <v>125923040</v>
      </c>
      <c r="D1018" s="52">
        <f t="shared" si="212"/>
        <v>44268000</v>
      </c>
      <c r="E1018" s="52">
        <f t="shared" si="212"/>
        <v>11687499.999999998</v>
      </c>
      <c r="F1018" s="52">
        <f t="shared" si="212"/>
        <v>17676828.75</v>
      </c>
      <c r="G1018" s="52">
        <f t="shared" si="212"/>
        <v>26850000</v>
      </c>
      <c r="H1018" s="52">
        <f t="shared" si="212"/>
        <v>38333333</v>
      </c>
      <c r="I1018" s="52">
        <f t="shared" si="212"/>
        <v>92229167</v>
      </c>
      <c r="J1018" s="52">
        <f t="shared" si="212"/>
        <v>30000000</v>
      </c>
      <c r="K1018" s="53"/>
    </row>
    <row r="1019" spans="1:11" x14ac:dyDescent="0.25">
      <c r="A1019" s="54" t="s">
        <v>12</v>
      </c>
      <c r="B1019" s="52"/>
      <c r="C1019" s="52"/>
      <c r="D1019" s="52"/>
      <c r="E1019" s="52"/>
      <c r="F1019" s="52"/>
      <c r="G1019" s="52"/>
      <c r="H1019" s="52"/>
      <c r="I1019" s="52"/>
      <c r="J1019" s="52"/>
      <c r="K1019" s="53"/>
    </row>
    <row r="1020" spans="1:11" x14ac:dyDescent="0.25">
      <c r="A1020" s="54" t="s">
        <v>13</v>
      </c>
      <c r="B1020" s="30">
        <f>B1034+B1048+B1062+B1076+B1090</f>
        <v>7902400</v>
      </c>
      <c r="C1020" s="30">
        <f t="shared" ref="C1020:J1021" si="213">C1034+C1048+C1062+C1076+C1090</f>
        <v>125923040</v>
      </c>
      <c r="D1020" s="30">
        <f t="shared" si="213"/>
        <v>44268000</v>
      </c>
      <c r="E1020" s="30">
        <f t="shared" si="213"/>
        <v>0</v>
      </c>
      <c r="F1020" s="30">
        <f t="shared" si="213"/>
        <v>0</v>
      </c>
      <c r="G1020" s="30">
        <f t="shared" si="213"/>
        <v>0</v>
      </c>
      <c r="H1020" s="30">
        <f t="shared" si="213"/>
        <v>0</v>
      </c>
      <c r="I1020" s="30">
        <f t="shared" si="213"/>
        <v>0</v>
      </c>
      <c r="J1020" s="30">
        <f t="shared" si="213"/>
        <v>0</v>
      </c>
      <c r="K1020" s="53"/>
    </row>
    <row r="1021" spans="1:11" ht="51" x14ac:dyDescent="0.25">
      <c r="A1021" s="54" t="s">
        <v>14</v>
      </c>
      <c r="B1021" s="30">
        <f>B1035+B1049+B1063+B1077+B1091</f>
        <v>0</v>
      </c>
      <c r="C1021" s="30">
        <f t="shared" si="213"/>
        <v>0</v>
      </c>
      <c r="D1021" s="30">
        <f t="shared" si="213"/>
        <v>0</v>
      </c>
      <c r="E1021" s="30">
        <f t="shared" si="213"/>
        <v>11687499.999999998</v>
      </c>
      <c r="F1021" s="30">
        <f t="shared" si="213"/>
        <v>17676828.75</v>
      </c>
      <c r="G1021" s="30">
        <f t="shared" si="213"/>
        <v>26850000</v>
      </c>
      <c r="H1021" s="30">
        <f t="shared" si="213"/>
        <v>38333333</v>
      </c>
      <c r="I1021" s="30">
        <f t="shared" si="213"/>
        <v>92229167</v>
      </c>
      <c r="J1021" s="30">
        <f t="shared" si="213"/>
        <v>30000000</v>
      </c>
      <c r="K1021" s="53"/>
    </row>
    <row r="1022" spans="1:11" x14ac:dyDescent="0.25">
      <c r="A1022" s="51" t="s">
        <v>15</v>
      </c>
      <c r="B1022" s="52"/>
      <c r="C1022" s="52"/>
      <c r="D1022" s="52"/>
      <c r="E1022" s="52"/>
      <c r="F1022" s="52"/>
      <c r="G1022" s="52"/>
      <c r="H1022" s="52"/>
      <c r="I1022" s="52"/>
      <c r="J1022" s="52"/>
      <c r="K1022" s="53"/>
    </row>
    <row r="1023" spans="1:11" x14ac:dyDescent="0.25">
      <c r="A1023" s="54" t="s">
        <v>16</v>
      </c>
      <c r="B1023" s="52"/>
      <c r="C1023" s="52"/>
      <c r="D1023" s="52"/>
      <c r="E1023" s="52"/>
      <c r="F1023" s="52"/>
      <c r="G1023" s="52"/>
      <c r="H1023" s="52"/>
      <c r="I1023" s="52"/>
      <c r="J1023" s="52"/>
      <c r="K1023" s="53"/>
    </row>
    <row r="1024" spans="1:11" x14ac:dyDescent="0.25">
      <c r="A1024" s="54" t="s">
        <v>17</v>
      </c>
      <c r="B1024" s="52"/>
      <c r="C1024" s="52"/>
      <c r="D1024" s="52"/>
      <c r="E1024" s="52"/>
      <c r="F1024" s="52"/>
      <c r="G1024" s="52"/>
      <c r="H1024" s="52"/>
      <c r="I1024" s="52"/>
      <c r="J1024" s="52"/>
      <c r="K1024" s="53"/>
    </row>
    <row r="1025" spans="1:11" x14ac:dyDescent="0.25">
      <c r="A1025" s="54" t="s">
        <v>18</v>
      </c>
      <c r="B1025" s="30">
        <f>B1039+B1053+B1067+B1081+B1095</f>
        <v>7902400</v>
      </c>
      <c r="C1025" s="30">
        <f t="shared" ref="C1025:J1026" si="214">C1039+C1053+C1067+C1081+C1095</f>
        <v>125923040</v>
      </c>
      <c r="D1025" s="30">
        <f t="shared" si="214"/>
        <v>44268000</v>
      </c>
      <c r="E1025" s="30">
        <f t="shared" si="214"/>
        <v>0</v>
      </c>
      <c r="F1025" s="30">
        <f t="shared" si="214"/>
        <v>0</v>
      </c>
      <c r="G1025" s="30">
        <f t="shared" si="214"/>
        <v>0</v>
      </c>
      <c r="H1025" s="30">
        <f t="shared" si="214"/>
        <v>0</v>
      </c>
      <c r="I1025" s="30">
        <f t="shared" si="214"/>
        <v>0</v>
      </c>
      <c r="J1025" s="30">
        <f t="shared" si="214"/>
        <v>0</v>
      </c>
      <c r="K1025" s="53"/>
    </row>
    <row r="1026" spans="1:11" ht="51" x14ac:dyDescent="0.25">
      <c r="A1026" s="54" t="s">
        <v>19</v>
      </c>
      <c r="B1026" s="30">
        <f>B1040+B1054+B1068+B1082+B1096</f>
        <v>0</v>
      </c>
      <c r="C1026" s="30">
        <f t="shared" si="214"/>
        <v>0</v>
      </c>
      <c r="D1026" s="30">
        <f t="shared" si="214"/>
        <v>0</v>
      </c>
      <c r="E1026" s="30">
        <f>E1040+E1054+E1068+E1082+E1096</f>
        <v>11687499.999999998</v>
      </c>
      <c r="F1026" s="30">
        <f t="shared" si="214"/>
        <v>17676828.75</v>
      </c>
      <c r="G1026" s="30">
        <f t="shared" si="214"/>
        <v>26850000</v>
      </c>
      <c r="H1026" s="30">
        <f t="shared" si="214"/>
        <v>38333333</v>
      </c>
      <c r="I1026" s="30">
        <f t="shared" si="214"/>
        <v>92229167</v>
      </c>
      <c r="J1026" s="30">
        <f t="shared" si="214"/>
        <v>30000000</v>
      </c>
      <c r="K1026" s="53"/>
    </row>
    <row r="1027" spans="1:11" x14ac:dyDescent="0.25">
      <c r="A1027" s="103" t="s">
        <v>119</v>
      </c>
      <c r="B1027" s="103"/>
      <c r="C1027" s="103"/>
      <c r="D1027" s="103"/>
      <c r="E1027" s="103"/>
      <c r="F1027" s="103"/>
      <c r="G1027" s="103"/>
      <c r="H1027" s="103"/>
      <c r="I1027" s="103"/>
      <c r="J1027" s="103"/>
      <c r="K1027" s="103"/>
    </row>
    <row r="1028" spans="1:11" ht="145.5" customHeight="1" x14ac:dyDescent="0.25">
      <c r="A1028" s="6" t="s">
        <v>22</v>
      </c>
      <c r="B1028" s="27">
        <f t="shared" ref="B1028:J1028" si="215">SUM(B1029:B1032)</f>
        <v>0</v>
      </c>
      <c r="C1028" s="27">
        <f t="shared" si="215"/>
        <v>0</v>
      </c>
      <c r="D1028" s="27">
        <f t="shared" si="215"/>
        <v>0</v>
      </c>
      <c r="E1028" s="27">
        <f t="shared" si="215"/>
        <v>0</v>
      </c>
      <c r="F1028" s="27">
        <f t="shared" si="215"/>
        <v>22569105</v>
      </c>
      <c r="G1028" s="27">
        <f t="shared" si="215"/>
        <v>35000000</v>
      </c>
      <c r="H1028" s="27">
        <f t="shared" si="215"/>
        <v>40000000</v>
      </c>
      <c r="I1028" s="21">
        <f t="shared" si="215"/>
        <v>50000000</v>
      </c>
      <c r="J1028" s="21">
        <f t="shared" si="215"/>
        <v>40000000</v>
      </c>
      <c r="K1028" s="23"/>
    </row>
    <row r="1029" spans="1:11" x14ac:dyDescent="0.25">
      <c r="A1029" s="5" t="s">
        <v>8</v>
      </c>
      <c r="B1029" s="28">
        <v>0</v>
      </c>
      <c r="C1029" s="28">
        <v>0</v>
      </c>
      <c r="D1029" s="28">
        <v>0</v>
      </c>
      <c r="E1029" s="28">
        <v>0</v>
      </c>
      <c r="F1029" s="28">
        <v>0</v>
      </c>
      <c r="G1029" s="28">
        <v>0</v>
      </c>
      <c r="H1029" s="28">
        <v>0</v>
      </c>
      <c r="I1029" s="15">
        <v>0</v>
      </c>
      <c r="J1029" s="15">
        <v>0</v>
      </c>
      <c r="K1029" s="13"/>
    </row>
    <row r="1030" spans="1:11" x14ac:dyDescent="0.25">
      <c r="A1030" s="5" t="s">
        <v>25</v>
      </c>
      <c r="B1030" s="28">
        <v>0</v>
      </c>
      <c r="C1030" s="28">
        <v>0</v>
      </c>
      <c r="D1030" s="28">
        <v>0</v>
      </c>
      <c r="E1030" s="28">
        <v>0</v>
      </c>
      <c r="F1030" s="28">
        <v>5642276.25</v>
      </c>
      <c r="G1030" s="28">
        <v>8750000</v>
      </c>
      <c r="H1030" s="28">
        <v>10000000</v>
      </c>
      <c r="I1030" s="15">
        <v>12500000</v>
      </c>
      <c r="J1030" s="15">
        <v>10000000</v>
      </c>
      <c r="K1030" s="13"/>
    </row>
    <row r="1031" spans="1:11" ht="25.5" x14ac:dyDescent="0.25">
      <c r="A1031" s="5" t="s">
        <v>10</v>
      </c>
      <c r="B1031" s="28">
        <v>0</v>
      </c>
      <c r="C1031" s="28">
        <v>0</v>
      </c>
      <c r="D1031" s="28">
        <v>0</v>
      </c>
      <c r="E1031" s="28">
        <v>0</v>
      </c>
      <c r="F1031" s="28">
        <v>0</v>
      </c>
      <c r="G1031" s="28">
        <v>0</v>
      </c>
      <c r="H1031" s="28">
        <v>0</v>
      </c>
      <c r="I1031" s="15">
        <v>0</v>
      </c>
      <c r="J1031" s="15">
        <v>0</v>
      </c>
      <c r="K1031" s="13"/>
    </row>
    <row r="1032" spans="1:11" ht="25.5" x14ac:dyDescent="0.25">
      <c r="A1032" s="6" t="s">
        <v>11</v>
      </c>
      <c r="B1032" s="27">
        <f>SUM(B1034:B1035)</f>
        <v>0</v>
      </c>
      <c r="C1032" s="27">
        <f t="shared" ref="C1032:J1032" si="216">SUM(C1034:C1035)</f>
        <v>0</v>
      </c>
      <c r="D1032" s="27">
        <f t="shared" si="216"/>
        <v>0</v>
      </c>
      <c r="E1032" s="27">
        <f t="shared" si="216"/>
        <v>0</v>
      </c>
      <c r="F1032" s="27">
        <f t="shared" si="216"/>
        <v>16926828.75</v>
      </c>
      <c r="G1032" s="27">
        <f t="shared" si="216"/>
        <v>26250000</v>
      </c>
      <c r="H1032" s="27">
        <f t="shared" si="216"/>
        <v>30000000</v>
      </c>
      <c r="I1032" s="21">
        <f t="shared" si="216"/>
        <v>37500000</v>
      </c>
      <c r="J1032" s="21">
        <f t="shared" si="216"/>
        <v>30000000</v>
      </c>
      <c r="K1032" s="13"/>
    </row>
    <row r="1033" spans="1:11" x14ac:dyDescent="0.25">
      <c r="A1033" s="5" t="s">
        <v>12</v>
      </c>
      <c r="B1033" s="27"/>
      <c r="C1033" s="27"/>
      <c r="D1033" s="27"/>
      <c r="E1033" s="27"/>
      <c r="F1033" s="27"/>
      <c r="G1033" s="27"/>
      <c r="H1033" s="27"/>
      <c r="I1033" s="21"/>
      <c r="J1033" s="21"/>
      <c r="K1033" s="13"/>
    </row>
    <row r="1034" spans="1:11" x14ac:dyDescent="0.25">
      <c r="A1034" s="5" t="s">
        <v>13</v>
      </c>
      <c r="B1034" s="28">
        <v>0</v>
      </c>
      <c r="C1034" s="28">
        <v>0</v>
      </c>
      <c r="D1034" s="28">
        <v>0</v>
      </c>
      <c r="E1034" s="28">
        <v>0</v>
      </c>
      <c r="F1034" s="28">
        <v>0</v>
      </c>
      <c r="G1034" s="28">
        <v>0</v>
      </c>
      <c r="H1034" s="28">
        <v>0</v>
      </c>
      <c r="I1034" s="15">
        <v>0</v>
      </c>
      <c r="J1034" s="15">
        <v>0</v>
      </c>
      <c r="K1034" s="13"/>
    </row>
    <row r="1035" spans="1:11" ht="54.95" customHeight="1" x14ac:dyDescent="0.25">
      <c r="A1035" s="5" t="s">
        <v>14</v>
      </c>
      <c r="B1035" s="28">
        <v>0</v>
      </c>
      <c r="C1035" s="28">
        <v>0</v>
      </c>
      <c r="D1035" s="28">
        <v>0</v>
      </c>
      <c r="E1035" s="28">
        <v>0</v>
      </c>
      <c r="F1035" s="28">
        <v>16926828.75</v>
      </c>
      <c r="G1035" s="28">
        <v>26250000</v>
      </c>
      <c r="H1035" s="28">
        <v>30000000</v>
      </c>
      <c r="I1035" s="15">
        <v>37500000</v>
      </c>
      <c r="J1035" s="15">
        <v>30000000</v>
      </c>
      <c r="K1035" s="13" t="s">
        <v>142</v>
      </c>
    </row>
    <row r="1036" spans="1:11" x14ac:dyDescent="0.25">
      <c r="A1036" s="6" t="s">
        <v>15</v>
      </c>
      <c r="B1036" s="28"/>
      <c r="C1036" s="28"/>
      <c r="D1036" s="28"/>
      <c r="E1036" s="28"/>
      <c r="F1036" s="28"/>
      <c r="G1036" s="28"/>
      <c r="H1036" s="28"/>
      <c r="I1036" s="15"/>
      <c r="J1036" s="15"/>
      <c r="K1036" s="13"/>
    </row>
    <row r="1037" spans="1:11" x14ac:dyDescent="0.25">
      <c r="A1037" s="5" t="s">
        <v>16</v>
      </c>
      <c r="B1037" s="28"/>
      <c r="C1037" s="28"/>
      <c r="D1037" s="28"/>
      <c r="E1037" s="28"/>
      <c r="F1037" s="28"/>
      <c r="G1037" s="28"/>
      <c r="H1037" s="28"/>
      <c r="I1037" s="15"/>
      <c r="J1037" s="15"/>
      <c r="K1037" s="13"/>
    </row>
    <row r="1038" spans="1:11" x14ac:dyDescent="0.25">
      <c r="A1038" s="5" t="s">
        <v>17</v>
      </c>
      <c r="B1038" s="28"/>
      <c r="C1038" s="28"/>
      <c r="D1038" s="28"/>
      <c r="E1038" s="28"/>
      <c r="F1038" s="28"/>
      <c r="G1038" s="28"/>
      <c r="H1038" s="28"/>
      <c r="I1038" s="15"/>
      <c r="J1038" s="15"/>
      <c r="K1038" s="13"/>
    </row>
    <row r="1039" spans="1:11" ht="15.75" customHeight="1" x14ac:dyDescent="0.25">
      <c r="A1039" s="5" t="s">
        <v>18</v>
      </c>
      <c r="B1039" s="28">
        <v>0</v>
      </c>
      <c r="C1039" s="28">
        <v>0</v>
      </c>
      <c r="D1039" s="28">
        <v>0</v>
      </c>
      <c r="E1039" s="28">
        <v>0</v>
      </c>
      <c r="F1039" s="28">
        <v>0</v>
      </c>
      <c r="G1039" s="28">
        <v>0</v>
      </c>
      <c r="H1039" s="28">
        <v>0</v>
      </c>
      <c r="I1039" s="15">
        <v>0</v>
      </c>
      <c r="J1039" s="15">
        <v>0</v>
      </c>
      <c r="K1039" s="13"/>
    </row>
    <row r="1040" spans="1:11" ht="51" x14ac:dyDescent="0.25">
      <c r="A1040" s="5" t="s">
        <v>19</v>
      </c>
      <c r="B1040" s="28">
        <v>0</v>
      </c>
      <c r="C1040" s="28">
        <v>0</v>
      </c>
      <c r="D1040" s="28">
        <v>0</v>
      </c>
      <c r="E1040" s="28">
        <v>0</v>
      </c>
      <c r="F1040" s="28">
        <v>16926828.75</v>
      </c>
      <c r="G1040" s="28">
        <v>26250000</v>
      </c>
      <c r="H1040" s="28">
        <v>30000000</v>
      </c>
      <c r="I1040" s="15">
        <v>37500000</v>
      </c>
      <c r="J1040" s="15">
        <v>30000000</v>
      </c>
      <c r="K1040" s="13"/>
    </row>
    <row r="1041" spans="1:11" x14ac:dyDescent="0.25">
      <c r="A1041" s="103" t="s">
        <v>120</v>
      </c>
      <c r="B1041" s="103"/>
      <c r="C1041" s="103"/>
      <c r="D1041" s="103"/>
      <c r="E1041" s="103"/>
      <c r="F1041" s="103"/>
      <c r="G1041" s="103"/>
      <c r="H1041" s="103"/>
      <c r="I1041" s="103"/>
      <c r="J1041" s="103"/>
      <c r="K1041" s="103"/>
    </row>
    <row r="1042" spans="1:11" x14ac:dyDescent="0.25">
      <c r="A1042" s="6" t="s">
        <v>22</v>
      </c>
      <c r="B1042" s="21">
        <f t="shared" ref="B1042:J1042" si="217">SUM(B1043:B1046)</f>
        <v>0</v>
      </c>
      <c r="C1042" s="21">
        <f t="shared" si="217"/>
        <v>0</v>
      </c>
      <c r="D1042" s="21">
        <f t="shared" si="217"/>
        <v>0</v>
      </c>
      <c r="E1042" s="21">
        <f>SUM(E1043:E1046)</f>
        <v>18750000</v>
      </c>
      <c r="F1042" s="21">
        <f t="shared" si="217"/>
        <v>0</v>
      </c>
      <c r="G1042" s="21">
        <f t="shared" si="217"/>
        <v>0</v>
      </c>
      <c r="H1042" s="21">
        <f t="shared" si="217"/>
        <v>8457143</v>
      </c>
      <c r="I1042" s="21">
        <f t="shared" si="217"/>
        <v>97792857</v>
      </c>
      <c r="J1042" s="21">
        <f t="shared" si="217"/>
        <v>0</v>
      </c>
      <c r="K1042" s="63"/>
    </row>
    <row r="1043" spans="1:11" x14ac:dyDescent="0.25">
      <c r="A1043" s="5" t="s">
        <v>8</v>
      </c>
      <c r="B1043" s="15">
        <v>0</v>
      </c>
      <c r="C1043" s="15">
        <v>0</v>
      </c>
      <c r="D1043" s="15">
        <v>0</v>
      </c>
      <c r="E1043" s="15">
        <v>0</v>
      </c>
      <c r="F1043" s="15">
        <v>0</v>
      </c>
      <c r="G1043" s="15">
        <v>0</v>
      </c>
      <c r="H1043" s="15">
        <v>0</v>
      </c>
      <c r="I1043" s="15">
        <v>0</v>
      </c>
      <c r="J1043" s="15">
        <v>0</v>
      </c>
      <c r="K1043" s="23"/>
    </row>
    <row r="1044" spans="1:11" x14ac:dyDescent="0.25">
      <c r="A1044" s="5" t="s">
        <v>27</v>
      </c>
      <c r="B1044" s="15">
        <v>0</v>
      </c>
      <c r="C1044" s="15">
        <v>0</v>
      </c>
      <c r="D1044" s="15">
        <v>0</v>
      </c>
      <c r="E1044" s="3">
        <v>7812500</v>
      </c>
      <c r="F1044" s="3">
        <v>0</v>
      </c>
      <c r="G1044" s="3">
        <v>0</v>
      </c>
      <c r="H1044" s="4">
        <v>123810</v>
      </c>
      <c r="I1044" s="4">
        <v>43063690</v>
      </c>
      <c r="J1044" s="4">
        <v>0</v>
      </c>
      <c r="K1044" s="23"/>
    </row>
    <row r="1045" spans="1:11" ht="25.5" x14ac:dyDescent="0.25">
      <c r="A1045" s="5" t="s">
        <v>10</v>
      </c>
      <c r="B1045" s="15">
        <v>0</v>
      </c>
      <c r="C1045" s="15">
        <v>0</v>
      </c>
      <c r="D1045" s="15">
        <v>0</v>
      </c>
      <c r="E1045" s="15">
        <v>0</v>
      </c>
      <c r="F1045" s="15">
        <v>0</v>
      </c>
      <c r="G1045" s="15">
        <v>0</v>
      </c>
      <c r="H1045" s="15">
        <v>0</v>
      </c>
      <c r="I1045" s="15">
        <v>0</v>
      </c>
      <c r="J1045" s="15">
        <v>0</v>
      </c>
      <c r="K1045" s="23"/>
    </row>
    <row r="1046" spans="1:11" ht="25.5" x14ac:dyDescent="0.25">
      <c r="A1046" s="6" t="s">
        <v>11</v>
      </c>
      <c r="B1046" s="21">
        <f>SUM(B1048:B1049)</f>
        <v>0</v>
      </c>
      <c r="C1046" s="21">
        <f t="shared" ref="C1046:J1046" si="218">SUM(C1048:C1049)</f>
        <v>0</v>
      </c>
      <c r="D1046" s="21">
        <f t="shared" si="218"/>
        <v>0</v>
      </c>
      <c r="E1046" s="21">
        <f t="shared" si="218"/>
        <v>10937499.999999998</v>
      </c>
      <c r="F1046" s="21">
        <f t="shared" si="218"/>
        <v>0</v>
      </c>
      <c r="G1046" s="21">
        <f t="shared" si="218"/>
        <v>0</v>
      </c>
      <c r="H1046" s="21">
        <f t="shared" si="218"/>
        <v>8333333</v>
      </c>
      <c r="I1046" s="21">
        <f t="shared" si="218"/>
        <v>54729167</v>
      </c>
      <c r="J1046" s="21">
        <f t="shared" si="218"/>
        <v>0</v>
      </c>
      <c r="K1046" s="23"/>
    </row>
    <row r="1047" spans="1:11" x14ac:dyDescent="0.25">
      <c r="A1047" s="5" t="s">
        <v>12</v>
      </c>
      <c r="B1047" s="21"/>
      <c r="C1047" s="21"/>
      <c r="D1047" s="21"/>
      <c r="E1047" s="21"/>
      <c r="F1047" s="21"/>
      <c r="G1047" s="21"/>
      <c r="H1047" s="21"/>
      <c r="I1047" s="21"/>
      <c r="J1047" s="21"/>
      <c r="K1047" s="23"/>
    </row>
    <row r="1048" spans="1:11" x14ac:dyDescent="0.25">
      <c r="A1048" s="5" t="s">
        <v>13</v>
      </c>
      <c r="B1048" s="15">
        <v>0</v>
      </c>
      <c r="C1048" s="15">
        <v>0</v>
      </c>
      <c r="D1048" s="15">
        <v>0</v>
      </c>
      <c r="E1048" s="15">
        <v>0</v>
      </c>
      <c r="F1048" s="15">
        <v>0</v>
      </c>
      <c r="G1048" s="15">
        <v>0</v>
      </c>
      <c r="H1048" s="15">
        <v>0</v>
      </c>
      <c r="I1048" s="15">
        <v>0</v>
      </c>
      <c r="J1048" s="15">
        <v>0</v>
      </c>
      <c r="K1048" s="23"/>
    </row>
    <row r="1049" spans="1:11" ht="51" x14ac:dyDescent="0.25">
      <c r="A1049" s="5" t="s">
        <v>14</v>
      </c>
      <c r="B1049" s="15">
        <v>0</v>
      </c>
      <c r="C1049" s="15">
        <v>0</v>
      </c>
      <c r="D1049" s="15">
        <v>0</v>
      </c>
      <c r="E1049" s="15">
        <v>10937499.999999998</v>
      </c>
      <c r="F1049" s="15">
        <v>0</v>
      </c>
      <c r="G1049" s="15">
        <v>0</v>
      </c>
      <c r="H1049" s="15">
        <v>8333333</v>
      </c>
      <c r="I1049" s="15">
        <v>54729167</v>
      </c>
      <c r="J1049" s="15">
        <v>0</v>
      </c>
      <c r="K1049" s="14" t="s">
        <v>186</v>
      </c>
    </row>
    <row r="1050" spans="1:11" x14ac:dyDescent="0.25">
      <c r="A1050" s="6" t="s">
        <v>15</v>
      </c>
      <c r="B1050" s="15"/>
      <c r="C1050" s="15"/>
      <c r="D1050" s="15"/>
      <c r="E1050" s="15"/>
      <c r="F1050" s="15"/>
      <c r="G1050" s="15"/>
      <c r="H1050" s="15"/>
      <c r="I1050" s="15"/>
      <c r="J1050" s="15"/>
      <c r="K1050" s="23"/>
    </row>
    <row r="1051" spans="1:11" x14ac:dyDescent="0.25">
      <c r="A1051" s="5" t="s">
        <v>16</v>
      </c>
      <c r="B1051" s="15"/>
      <c r="C1051" s="15"/>
      <c r="D1051" s="15"/>
      <c r="E1051" s="15"/>
      <c r="F1051" s="15"/>
      <c r="G1051" s="15"/>
      <c r="H1051" s="15"/>
      <c r="I1051" s="15"/>
      <c r="J1051" s="15"/>
      <c r="K1051" s="23"/>
    </row>
    <row r="1052" spans="1:11" x14ac:dyDescent="0.25">
      <c r="A1052" s="5" t="s">
        <v>17</v>
      </c>
      <c r="B1052" s="15"/>
      <c r="C1052" s="15"/>
      <c r="D1052" s="15"/>
      <c r="E1052" s="15"/>
      <c r="F1052" s="15"/>
      <c r="G1052" s="15"/>
      <c r="H1052" s="15"/>
      <c r="I1052" s="15"/>
      <c r="J1052" s="15"/>
      <c r="K1052" s="23"/>
    </row>
    <row r="1053" spans="1:11" ht="15.75" customHeight="1" x14ac:dyDescent="0.25">
      <c r="A1053" s="5" t="s">
        <v>18</v>
      </c>
      <c r="B1053" s="15">
        <v>0</v>
      </c>
      <c r="C1053" s="15">
        <v>0</v>
      </c>
      <c r="D1053" s="15">
        <v>0</v>
      </c>
      <c r="E1053" s="15">
        <v>0</v>
      </c>
      <c r="F1053" s="15">
        <v>0</v>
      </c>
      <c r="G1053" s="15">
        <v>0</v>
      </c>
      <c r="H1053" s="15">
        <v>0</v>
      </c>
      <c r="I1053" s="15">
        <v>0</v>
      </c>
      <c r="J1053" s="15">
        <v>0</v>
      </c>
      <c r="K1053" s="23"/>
    </row>
    <row r="1054" spans="1:11" ht="51" x14ac:dyDescent="0.25">
      <c r="A1054" s="5" t="s">
        <v>19</v>
      </c>
      <c r="B1054" s="15">
        <v>0</v>
      </c>
      <c r="C1054" s="15">
        <v>0</v>
      </c>
      <c r="D1054" s="15">
        <v>0</v>
      </c>
      <c r="E1054" s="15">
        <v>10937499.999999998</v>
      </c>
      <c r="F1054" s="15">
        <v>0</v>
      </c>
      <c r="G1054" s="15">
        <v>0</v>
      </c>
      <c r="H1054" s="15">
        <v>8333333</v>
      </c>
      <c r="I1054" s="15">
        <v>54729167</v>
      </c>
      <c r="J1054" s="15">
        <v>0</v>
      </c>
      <c r="K1054" s="23"/>
    </row>
    <row r="1055" spans="1:11" x14ac:dyDescent="0.25">
      <c r="A1055" s="103" t="s">
        <v>121</v>
      </c>
      <c r="B1055" s="103"/>
      <c r="C1055" s="103"/>
      <c r="D1055" s="103"/>
      <c r="E1055" s="103"/>
      <c r="F1055" s="103"/>
      <c r="G1055" s="103"/>
      <c r="H1055" s="103"/>
      <c r="I1055" s="103"/>
      <c r="J1055" s="103"/>
      <c r="K1055" s="103"/>
    </row>
    <row r="1056" spans="1:11" x14ac:dyDescent="0.25">
      <c r="A1056" s="6" t="s">
        <v>22</v>
      </c>
      <c r="B1056" s="8">
        <f t="shared" ref="B1056:J1056" si="219">SUM(B1057:B1060)</f>
        <v>7902400</v>
      </c>
      <c r="C1056" s="8">
        <f t="shared" si="219"/>
        <v>125923040</v>
      </c>
      <c r="D1056" s="8">
        <f t="shared" si="219"/>
        <v>44268000</v>
      </c>
      <c r="E1056" s="21">
        <f t="shared" si="219"/>
        <v>0</v>
      </c>
      <c r="F1056" s="21">
        <f t="shared" si="219"/>
        <v>0</v>
      </c>
      <c r="G1056" s="21">
        <f t="shared" si="219"/>
        <v>0</v>
      </c>
      <c r="H1056" s="21">
        <f t="shared" si="219"/>
        <v>0</v>
      </c>
      <c r="I1056" s="21">
        <f t="shared" si="219"/>
        <v>0</v>
      </c>
      <c r="J1056" s="21">
        <f t="shared" si="219"/>
        <v>0</v>
      </c>
      <c r="K1056" s="63"/>
    </row>
    <row r="1057" spans="1:11" x14ac:dyDescent="0.25">
      <c r="A1057" s="5" t="s">
        <v>8</v>
      </c>
      <c r="B1057" s="4">
        <v>0</v>
      </c>
      <c r="C1057" s="3">
        <v>0</v>
      </c>
      <c r="D1057" s="3">
        <v>0</v>
      </c>
      <c r="E1057" s="15">
        <v>0</v>
      </c>
      <c r="F1057" s="15">
        <v>0</v>
      </c>
      <c r="G1057" s="15">
        <v>0</v>
      </c>
      <c r="H1057" s="15">
        <v>0</v>
      </c>
      <c r="I1057" s="15">
        <v>0</v>
      </c>
      <c r="J1057" s="15">
        <v>0</v>
      </c>
      <c r="K1057" s="23"/>
    </row>
    <row r="1058" spans="1:11" x14ac:dyDescent="0.25">
      <c r="A1058" s="5" t="s">
        <v>27</v>
      </c>
      <c r="B1058" s="4">
        <v>0</v>
      </c>
      <c r="C1058" s="3">
        <v>0</v>
      </c>
      <c r="D1058" s="3">
        <v>0</v>
      </c>
      <c r="E1058" s="15">
        <v>0</v>
      </c>
      <c r="F1058" s="15">
        <v>0</v>
      </c>
      <c r="G1058" s="15">
        <v>0</v>
      </c>
      <c r="H1058" s="15">
        <v>0</v>
      </c>
      <c r="I1058" s="15">
        <v>0</v>
      </c>
      <c r="J1058" s="15">
        <v>0</v>
      </c>
      <c r="K1058" s="23"/>
    </row>
    <row r="1059" spans="1:11" ht="25.5" x14ac:dyDescent="0.25">
      <c r="A1059" s="5" t="s">
        <v>10</v>
      </c>
      <c r="B1059" s="4">
        <v>0</v>
      </c>
      <c r="C1059" s="3">
        <v>0</v>
      </c>
      <c r="D1059" s="3">
        <v>0</v>
      </c>
      <c r="E1059" s="15">
        <v>0</v>
      </c>
      <c r="F1059" s="15">
        <v>0</v>
      </c>
      <c r="G1059" s="15">
        <v>0</v>
      </c>
      <c r="H1059" s="15">
        <v>0</v>
      </c>
      <c r="I1059" s="15">
        <v>0</v>
      </c>
      <c r="J1059" s="15">
        <v>0</v>
      </c>
      <c r="K1059" s="23"/>
    </row>
    <row r="1060" spans="1:11" ht="25.5" x14ac:dyDescent="0.25">
      <c r="A1060" s="6" t="s">
        <v>11</v>
      </c>
      <c r="B1060" s="7">
        <f>SUM(B1062:B1063)</f>
        <v>7902400</v>
      </c>
      <c r="C1060" s="8">
        <f t="shared" ref="C1060:J1060" si="220">SUM(C1062:C1063)</f>
        <v>125923040</v>
      </c>
      <c r="D1060" s="8">
        <f t="shared" si="220"/>
        <v>44268000</v>
      </c>
      <c r="E1060" s="21">
        <f t="shared" si="220"/>
        <v>0</v>
      </c>
      <c r="F1060" s="21">
        <f t="shared" si="220"/>
        <v>0</v>
      </c>
      <c r="G1060" s="21">
        <f t="shared" si="220"/>
        <v>0</v>
      </c>
      <c r="H1060" s="21">
        <f t="shared" si="220"/>
        <v>0</v>
      </c>
      <c r="I1060" s="21">
        <f t="shared" si="220"/>
        <v>0</v>
      </c>
      <c r="J1060" s="21">
        <f t="shared" si="220"/>
        <v>0</v>
      </c>
      <c r="K1060" s="23"/>
    </row>
    <row r="1061" spans="1:11" x14ac:dyDescent="0.25">
      <c r="A1061" s="5" t="s">
        <v>12</v>
      </c>
      <c r="B1061" s="7"/>
      <c r="C1061" s="8"/>
      <c r="D1061" s="8"/>
      <c r="E1061" s="21"/>
      <c r="F1061" s="21"/>
      <c r="G1061" s="21"/>
      <c r="H1061" s="21"/>
      <c r="I1061" s="21"/>
      <c r="J1061" s="21"/>
      <c r="K1061" s="23"/>
    </row>
    <row r="1062" spans="1:11" x14ac:dyDescent="0.25">
      <c r="A1062" s="5" t="s">
        <v>13</v>
      </c>
      <c r="B1062" s="4">
        <v>7902400</v>
      </c>
      <c r="C1062" s="3">
        <v>125923040</v>
      </c>
      <c r="D1062" s="3">
        <v>44268000</v>
      </c>
      <c r="E1062" s="15">
        <v>0</v>
      </c>
      <c r="F1062" s="15">
        <v>0</v>
      </c>
      <c r="G1062" s="15">
        <v>0</v>
      </c>
      <c r="H1062" s="15">
        <v>0</v>
      </c>
      <c r="I1062" s="15">
        <v>0</v>
      </c>
      <c r="J1062" s="15">
        <v>0</v>
      </c>
      <c r="K1062" s="23"/>
    </row>
    <row r="1063" spans="1:11" ht="51" x14ac:dyDescent="0.25">
      <c r="A1063" s="5" t="s">
        <v>14</v>
      </c>
      <c r="B1063" s="4">
        <v>0</v>
      </c>
      <c r="C1063" s="3">
        <v>0</v>
      </c>
      <c r="D1063" s="3">
        <v>0</v>
      </c>
      <c r="E1063" s="15">
        <v>0</v>
      </c>
      <c r="F1063" s="15">
        <v>0</v>
      </c>
      <c r="G1063" s="15">
        <v>0</v>
      </c>
      <c r="H1063" s="15">
        <v>0</v>
      </c>
      <c r="I1063" s="15">
        <v>0</v>
      </c>
      <c r="J1063" s="15">
        <v>0</v>
      </c>
      <c r="K1063" s="23"/>
    </row>
    <row r="1064" spans="1:11" x14ac:dyDescent="0.25">
      <c r="A1064" s="6" t="s">
        <v>15</v>
      </c>
      <c r="B1064" s="4"/>
      <c r="C1064" s="3"/>
      <c r="D1064" s="3"/>
      <c r="E1064" s="15"/>
      <c r="F1064" s="15"/>
      <c r="G1064" s="15"/>
      <c r="H1064" s="15"/>
      <c r="I1064" s="15"/>
      <c r="J1064" s="15"/>
      <c r="K1064" s="23"/>
    </row>
    <row r="1065" spans="1:11" x14ac:dyDescent="0.25">
      <c r="A1065" s="5" t="s">
        <v>16</v>
      </c>
      <c r="B1065" s="4"/>
      <c r="C1065" s="3"/>
      <c r="D1065" s="3"/>
      <c r="E1065" s="15"/>
      <c r="F1065" s="15"/>
      <c r="G1065" s="15"/>
      <c r="H1065" s="15"/>
      <c r="I1065" s="15"/>
      <c r="J1065" s="15"/>
      <c r="K1065" s="23"/>
    </row>
    <row r="1066" spans="1:11" x14ac:dyDescent="0.25">
      <c r="A1066" s="5" t="s">
        <v>17</v>
      </c>
      <c r="B1066" s="4"/>
      <c r="C1066" s="3"/>
      <c r="D1066" s="3"/>
      <c r="E1066" s="15"/>
      <c r="F1066" s="15"/>
      <c r="G1066" s="15"/>
      <c r="H1066" s="15"/>
      <c r="I1066" s="15"/>
      <c r="J1066" s="15"/>
      <c r="K1066" s="23"/>
    </row>
    <row r="1067" spans="1:11" ht="15.75" customHeight="1" x14ac:dyDescent="0.25">
      <c r="A1067" s="5" t="s">
        <v>18</v>
      </c>
      <c r="B1067" s="4">
        <v>7902400</v>
      </c>
      <c r="C1067" s="3">
        <v>125923040</v>
      </c>
      <c r="D1067" s="3">
        <v>44268000</v>
      </c>
      <c r="E1067" s="15">
        <v>0</v>
      </c>
      <c r="F1067" s="15">
        <v>0</v>
      </c>
      <c r="G1067" s="15">
        <v>0</v>
      </c>
      <c r="H1067" s="15">
        <v>0</v>
      </c>
      <c r="I1067" s="15">
        <v>0</v>
      </c>
      <c r="J1067" s="15">
        <v>0</v>
      </c>
      <c r="K1067" s="23"/>
    </row>
    <row r="1068" spans="1:11" ht="51" x14ac:dyDescent="0.25">
      <c r="A1068" s="5" t="s">
        <v>19</v>
      </c>
      <c r="B1068" s="4">
        <v>0</v>
      </c>
      <c r="C1068" s="3">
        <v>0</v>
      </c>
      <c r="D1068" s="3">
        <v>0</v>
      </c>
      <c r="E1068" s="15">
        <v>0</v>
      </c>
      <c r="F1068" s="15">
        <v>0</v>
      </c>
      <c r="G1068" s="15">
        <v>0</v>
      </c>
      <c r="H1068" s="15">
        <v>0</v>
      </c>
      <c r="I1068" s="15">
        <v>0</v>
      </c>
      <c r="J1068" s="15">
        <v>0</v>
      </c>
      <c r="K1068" s="23"/>
    </row>
    <row r="1069" spans="1:11" ht="15" customHeight="1" x14ac:dyDescent="0.25">
      <c r="A1069" s="103" t="s">
        <v>122</v>
      </c>
      <c r="B1069" s="103"/>
      <c r="C1069" s="103"/>
      <c r="D1069" s="103"/>
      <c r="E1069" s="103"/>
      <c r="F1069" s="103"/>
      <c r="G1069" s="103"/>
      <c r="H1069" s="103"/>
      <c r="I1069" s="103"/>
      <c r="J1069" s="103"/>
      <c r="K1069" s="103"/>
    </row>
    <row r="1070" spans="1:11" x14ac:dyDescent="0.25">
      <c r="A1070" s="6" t="s">
        <v>22</v>
      </c>
      <c r="B1070" s="21">
        <f t="shared" ref="B1070:J1070" si="221">SUM(B1071:B1074)</f>
        <v>0</v>
      </c>
      <c r="C1070" s="27">
        <f t="shared" si="221"/>
        <v>0</v>
      </c>
      <c r="D1070" s="27">
        <f t="shared" si="221"/>
        <v>0</v>
      </c>
      <c r="E1070" s="27">
        <f t="shared" si="221"/>
        <v>1000000</v>
      </c>
      <c r="F1070" s="27">
        <f t="shared" si="221"/>
        <v>1000000</v>
      </c>
      <c r="G1070" s="27">
        <f t="shared" si="221"/>
        <v>800000</v>
      </c>
      <c r="H1070" s="27">
        <f t="shared" si="221"/>
        <v>0</v>
      </c>
      <c r="I1070" s="27">
        <f t="shared" si="221"/>
        <v>0</v>
      </c>
      <c r="J1070" s="27">
        <f t="shared" si="221"/>
        <v>0</v>
      </c>
      <c r="K1070" s="102" t="s">
        <v>123</v>
      </c>
    </row>
    <row r="1071" spans="1:11" x14ac:dyDescent="0.25">
      <c r="A1071" s="5" t="s">
        <v>8</v>
      </c>
      <c r="B1071" s="15">
        <v>0</v>
      </c>
      <c r="C1071" s="28">
        <v>0</v>
      </c>
      <c r="D1071" s="28">
        <v>0</v>
      </c>
      <c r="E1071" s="28">
        <v>0</v>
      </c>
      <c r="F1071" s="28">
        <v>0</v>
      </c>
      <c r="G1071" s="15">
        <v>0</v>
      </c>
      <c r="H1071" s="15">
        <v>0</v>
      </c>
      <c r="I1071" s="15">
        <v>0</v>
      </c>
      <c r="J1071" s="15">
        <v>0</v>
      </c>
      <c r="K1071" s="102"/>
    </row>
    <row r="1072" spans="1:11" x14ac:dyDescent="0.25">
      <c r="A1072" s="5" t="s">
        <v>25</v>
      </c>
      <c r="B1072" s="15">
        <v>0</v>
      </c>
      <c r="C1072" s="28">
        <v>0</v>
      </c>
      <c r="D1072" s="28">
        <v>0</v>
      </c>
      <c r="E1072" s="28">
        <v>250000</v>
      </c>
      <c r="F1072" s="28">
        <v>250000</v>
      </c>
      <c r="G1072" s="15">
        <v>200000</v>
      </c>
      <c r="H1072" s="15">
        <v>0</v>
      </c>
      <c r="I1072" s="15">
        <v>0</v>
      </c>
      <c r="J1072" s="15">
        <v>0</v>
      </c>
      <c r="K1072" s="102"/>
    </row>
    <row r="1073" spans="1:11" ht="25.5" x14ac:dyDescent="0.25">
      <c r="A1073" s="5" t="s">
        <v>10</v>
      </c>
      <c r="B1073" s="15">
        <v>0</v>
      </c>
      <c r="C1073" s="28">
        <v>0</v>
      </c>
      <c r="D1073" s="28">
        <v>0</v>
      </c>
      <c r="E1073" s="28">
        <v>0</v>
      </c>
      <c r="F1073" s="28">
        <v>0</v>
      </c>
      <c r="G1073" s="15">
        <v>0</v>
      </c>
      <c r="H1073" s="15">
        <v>0</v>
      </c>
      <c r="I1073" s="15">
        <v>0</v>
      </c>
      <c r="J1073" s="15">
        <v>0</v>
      </c>
      <c r="K1073" s="102"/>
    </row>
    <row r="1074" spans="1:11" ht="25.5" x14ac:dyDescent="0.25">
      <c r="A1074" s="6" t="s">
        <v>11</v>
      </c>
      <c r="B1074" s="21">
        <f>SUM(B1076:B1077)</f>
        <v>0</v>
      </c>
      <c r="C1074" s="27">
        <f t="shared" ref="C1074:J1074" si="222">SUM(C1076:C1077)</f>
        <v>0</v>
      </c>
      <c r="D1074" s="27">
        <f t="shared" si="222"/>
        <v>0</v>
      </c>
      <c r="E1074" s="27">
        <f t="shared" si="222"/>
        <v>750000</v>
      </c>
      <c r="F1074" s="27">
        <f t="shared" si="222"/>
        <v>750000</v>
      </c>
      <c r="G1074" s="21">
        <f t="shared" si="222"/>
        <v>600000</v>
      </c>
      <c r="H1074" s="21">
        <f t="shared" si="222"/>
        <v>0</v>
      </c>
      <c r="I1074" s="21">
        <f t="shared" si="222"/>
        <v>0</v>
      </c>
      <c r="J1074" s="21">
        <f t="shared" si="222"/>
        <v>0</v>
      </c>
      <c r="K1074" s="102"/>
    </row>
    <row r="1075" spans="1:11" x14ac:dyDescent="0.25">
      <c r="A1075" s="5" t="s">
        <v>12</v>
      </c>
      <c r="B1075" s="21"/>
      <c r="C1075" s="27"/>
      <c r="D1075" s="27"/>
      <c r="E1075" s="27"/>
      <c r="F1075" s="27"/>
      <c r="G1075" s="21"/>
      <c r="H1075" s="21"/>
      <c r="I1075" s="21"/>
      <c r="J1075" s="21"/>
      <c r="K1075" s="102"/>
    </row>
    <row r="1076" spans="1:11" x14ac:dyDescent="0.25">
      <c r="A1076" s="5" t="s">
        <v>13</v>
      </c>
      <c r="B1076" s="15">
        <v>0</v>
      </c>
      <c r="C1076" s="28">
        <v>0</v>
      </c>
      <c r="D1076" s="28">
        <v>0</v>
      </c>
      <c r="E1076" s="28">
        <v>0</v>
      </c>
      <c r="F1076" s="28">
        <v>0</v>
      </c>
      <c r="G1076" s="15">
        <v>0</v>
      </c>
      <c r="H1076" s="15">
        <v>0</v>
      </c>
      <c r="I1076" s="15">
        <v>0</v>
      </c>
      <c r="J1076" s="15">
        <v>0</v>
      </c>
      <c r="K1076" s="102"/>
    </row>
    <row r="1077" spans="1:11" ht="51" x14ac:dyDescent="0.25">
      <c r="A1077" s="5" t="s">
        <v>14</v>
      </c>
      <c r="B1077" s="15">
        <v>0</v>
      </c>
      <c r="C1077" s="28">
        <v>0</v>
      </c>
      <c r="D1077" s="28">
        <v>0</v>
      </c>
      <c r="E1077" s="28">
        <v>750000</v>
      </c>
      <c r="F1077" s="28">
        <v>750000</v>
      </c>
      <c r="G1077" s="15">
        <v>600000</v>
      </c>
      <c r="H1077" s="15">
        <v>0</v>
      </c>
      <c r="I1077" s="15">
        <v>0</v>
      </c>
      <c r="J1077" s="15">
        <v>0</v>
      </c>
      <c r="K1077" s="102"/>
    </row>
    <row r="1078" spans="1:11" x14ac:dyDescent="0.25">
      <c r="A1078" s="6" t="s">
        <v>15</v>
      </c>
      <c r="B1078" s="15"/>
      <c r="C1078" s="28"/>
      <c r="D1078" s="28"/>
      <c r="E1078" s="28"/>
      <c r="F1078" s="28"/>
      <c r="G1078" s="15"/>
      <c r="H1078" s="15"/>
      <c r="I1078" s="15"/>
      <c r="J1078" s="15"/>
      <c r="K1078" s="102"/>
    </row>
    <row r="1079" spans="1:11" x14ac:dyDescent="0.25">
      <c r="A1079" s="5" t="s">
        <v>16</v>
      </c>
      <c r="B1079" s="15"/>
      <c r="C1079" s="28"/>
      <c r="D1079" s="28"/>
      <c r="E1079" s="28"/>
      <c r="F1079" s="28"/>
      <c r="G1079" s="15"/>
      <c r="H1079" s="15"/>
      <c r="I1079" s="15"/>
      <c r="J1079" s="15"/>
      <c r="K1079" s="102"/>
    </row>
    <row r="1080" spans="1:11" x14ac:dyDescent="0.25">
      <c r="A1080" s="5" t="s">
        <v>17</v>
      </c>
      <c r="B1080" s="15"/>
      <c r="C1080" s="28"/>
      <c r="D1080" s="28"/>
      <c r="E1080" s="28"/>
      <c r="F1080" s="28"/>
      <c r="G1080" s="15"/>
      <c r="H1080" s="15"/>
      <c r="I1080" s="15"/>
      <c r="J1080" s="15"/>
      <c r="K1080" s="102"/>
    </row>
    <row r="1081" spans="1:11" x14ac:dyDescent="0.25">
      <c r="A1081" s="5" t="s">
        <v>18</v>
      </c>
      <c r="B1081" s="15">
        <v>0</v>
      </c>
      <c r="C1081" s="28">
        <v>0</v>
      </c>
      <c r="D1081" s="28">
        <v>0</v>
      </c>
      <c r="E1081" s="28">
        <v>0</v>
      </c>
      <c r="F1081" s="28">
        <v>0</v>
      </c>
      <c r="G1081" s="15">
        <v>0</v>
      </c>
      <c r="H1081" s="15">
        <v>0</v>
      </c>
      <c r="I1081" s="15">
        <v>0</v>
      </c>
      <c r="J1081" s="15">
        <v>0</v>
      </c>
      <c r="K1081" s="102"/>
    </row>
    <row r="1082" spans="1:11" ht="51" x14ac:dyDescent="0.25">
      <c r="A1082" s="5" t="s">
        <v>19</v>
      </c>
      <c r="B1082" s="15">
        <v>0</v>
      </c>
      <c r="C1082" s="28">
        <v>0</v>
      </c>
      <c r="D1082" s="28">
        <v>0</v>
      </c>
      <c r="E1082" s="28">
        <v>750000</v>
      </c>
      <c r="F1082" s="28">
        <v>750000</v>
      </c>
      <c r="G1082" s="15">
        <v>600000</v>
      </c>
      <c r="H1082" s="15">
        <v>0</v>
      </c>
      <c r="I1082" s="15">
        <v>0</v>
      </c>
      <c r="J1082" s="15">
        <v>0</v>
      </c>
      <c r="K1082" s="102"/>
    </row>
    <row r="1083" spans="1:11" x14ac:dyDescent="0.25">
      <c r="A1083" s="103" t="s">
        <v>124</v>
      </c>
      <c r="B1083" s="103"/>
      <c r="C1083" s="103"/>
      <c r="D1083" s="103"/>
      <c r="E1083" s="103"/>
      <c r="F1083" s="103"/>
      <c r="G1083" s="103"/>
      <c r="H1083" s="103"/>
      <c r="I1083" s="103"/>
      <c r="J1083" s="103"/>
      <c r="K1083" s="103"/>
    </row>
    <row r="1084" spans="1:11" x14ac:dyDescent="0.25">
      <c r="A1084" s="6" t="s">
        <v>22</v>
      </c>
      <c r="B1084" s="21">
        <f t="shared" ref="B1084:J1084" si="223">SUM(B1085:B1088)</f>
        <v>0</v>
      </c>
      <c r="C1084" s="21">
        <f t="shared" si="223"/>
        <v>0</v>
      </c>
      <c r="D1084" s="21">
        <f t="shared" si="223"/>
        <v>0</v>
      </c>
      <c r="E1084" s="21">
        <f t="shared" si="223"/>
        <v>0</v>
      </c>
      <c r="F1084" s="21">
        <f t="shared" si="223"/>
        <v>0</v>
      </c>
      <c r="G1084" s="21">
        <f t="shared" si="223"/>
        <v>0</v>
      </c>
      <c r="H1084" s="21">
        <f t="shared" si="223"/>
        <v>0</v>
      </c>
      <c r="I1084" s="21">
        <f t="shared" si="223"/>
        <v>0</v>
      </c>
      <c r="J1084" s="21">
        <f t="shared" si="223"/>
        <v>0</v>
      </c>
      <c r="K1084" s="111" t="s">
        <v>125</v>
      </c>
    </row>
    <row r="1085" spans="1:11" x14ac:dyDescent="0.25">
      <c r="A1085" s="5" t="s">
        <v>8</v>
      </c>
      <c r="B1085" s="15">
        <v>0</v>
      </c>
      <c r="C1085" s="15">
        <v>0</v>
      </c>
      <c r="D1085" s="15">
        <v>0</v>
      </c>
      <c r="E1085" s="15">
        <v>0</v>
      </c>
      <c r="F1085" s="15">
        <v>0</v>
      </c>
      <c r="G1085" s="15">
        <v>0</v>
      </c>
      <c r="H1085" s="15">
        <v>0</v>
      </c>
      <c r="I1085" s="15">
        <v>0</v>
      </c>
      <c r="J1085" s="15">
        <v>0</v>
      </c>
      <c r="K1085" s="111"/>
    </row>
    <row r="1086" spans="1:11" x14ac:dyDescent="0.25">
      <c r="A1086" s="5" t="s">
        <v>9</v>
      </c>
      <c r="B1086" s="15">
        <v>0</v>
      </c>
      <c r="C1086" s="15">
        <v>0</v>
      </c>
      <c r="D1086" s="15">
        <v>0</v>
      </c>
      <c r="E1086" s="15">
        <v>0</v>
      </c>
      <c r="F1086" s="15">
        <v>0</v>
      </c>
      <c r="G1086" s="15">
        <v>0</v>
      </c>
      <c r="H1086" s="15">
        <v>0</v>
      </c>
      <c r="I1086" s="15">
        <v>0</v>
      </c>
      <c r="J1086" s="15">
        <v>0</v>
      </c>
      <c r="K1086" s="111"/>
    </row>
    <row r="1087" spans="1:11" ht="25.5" x14ac:dyDescent="0.25">
      <c r="A1087" s="5" t="s">
        <v>10</v>
      </c>
      <c r="B1087" s="15">
        <v>0</v>
      </c>
      <c r="C1087" s="15">
        <v>0</v>
      </c>
      <c r="D1087" s="15">
        <v>0</v>
      </c>
      <c r="E1087" s="15">
        <v>0</v>
      </c>
      <c r="F1087" s="15">
        <v>0</v>
      </c>
      <c r="G1087" s="15">
        <v>0</v>
      </c>
      <c r="H1087" s="15">
        <v>0</v>
      </c>
      <c r="I1087" s="15">
        <v>0</v>
      </c>
      <c r="J1087" s="15">
        <v>0</v>
      </c>
      <c r="K1087" s="111"/>
    </row>
    <row r="1088" spans="1:11" ht="25.5" x14ac:dyDescent="0.25">
      <c r="A1088" s="6" t="s">
        <v>11</v>
      </c>
      <c r="B1088" s="21">
        <f>SUM(B1090:B1091)</f>
        <v>0</v>
      </c>
      <c r="C1088" s="21">
        <f t="shared" ref="C1088:J1088" si="224">SUM(C1090:C1091)</f>
        <v>0</v>
      </c>
      <c r="D1088" s="21">
        <f t="shared" si="224"/>
        <v>0</v>
      </c>
      <c r="E1088" s="21">
        <f t="shared" si="224"/>
        <v>0</v>
      </c>
      <c r="F1088" s="21">
        <f t="shared" si="224"/>
        <v>0</v>
      </c>
      <c r="G1088" s="21">
        <f t="shared" si="224"/>
        <v>0</v>
      </c>
      <c r="H1088" s="21">
        <f t="shared" si="224"/>
        <v>0</v>
      </c>
      <c r="I1088" s="21">
        <f t="shared" si="224"/>
        <v>0</v>
      </c>
      <c r="J1088" s="21">
        <f t="shared" si="224"/>
        <v>0</v>
      </c>
      <c r="K1088" s="111"/>
    </row>
    <row r="1089" spans="1:11" x14ac:dyDescent="0.25">
      <c r="A1089" s="5" t="s">
        <v>12</v>
      </c>
      <c r="B1089" s="21"/>
      <c r="C1089" s="21"/>
      <c r="D1089" s="21"/>
      <c r="E1089" s="21"/>
      <c r="F1089" s="21"/>
      <c r="G1089" s="21"/>
      <c r="H1089" s="21"/>
      <c r="I1089" s="21"/>
      <c r="J1089" s="21"/>
      <c r="K1089" s="111"/>
    </row>
    <row r="1090" spans="1:11" x14ac:dyDescent="0.25">
      <c r="A1090" s="5" t="s">
        <v>13</v>
      </c>
      <c r="B1090" s="15">
        <v>0</v>
      </c>
      <c r="C1090" s="15">
        <v>0</v>
      </c>
      <c r="D1090" s="15">
        <v>0</v>
      </c>
      <c r="E1090" s="15">
        <v>0</v>
      </c>
      <c r="F1090" s="15">
        <v>0</v>
      </c>
      <c r="G1090" s="15">
        <v>0</v>
      </c>
      <c r="H1090" s="15">
        <v>0</v>
      </c>
      <c r="I1090" s="15">
        <v>0</v>
      </c>
      <c r="J1090" s="15">
        <v>0</v>
      </c>
      <c r="K1090" s="111"/>
    </row>
    <row r="1091" spans="1:11" ht="51" x14ac:dyDescent="0.25">
      <c r="A1091" s="5" t="s">
        <v>14</v>
      </c>
      <c r="B1091" s="15">
        <v>0</v>
      </c>
      <c r="C1091" s="15">
        <v>0</v>
      </c>
      <c r="D1091" s="15">
        <v>0</v>
      </c>
      <c r="E1091" s="15">
        <v>0</v>
      </c>
      <c r="F1091" s="15">
        <v>0</v>
      </c>
      <c r="G1091" s="15">
        <v>0</v>
      </c>
      <c r="H1091" s="15">
        <v>0</v>
      </c>
      <c r="I1091" s="15">
        <v>0</v>
      </c>
      <c r="J1091" s="15">
        <v>0</v>
      </c>
      <c r="K1091" s="111"/>
    </row>
    <row r="1092" spans="1:11" x14ac:dyDescent="0.25">
      <c r="A1092" s="6" t="s">
        <v>15</v>
      </c>
      <c r="B1092" s="15"/>
      <c r="C1092" s="15"/>
      <c r="D1092" s="15"/>
      <c r="E1092" s="15"/>
      <c r="F1092" s="15"/>
      <c r="G1092" s="15"/>
      <c r="H1092" s="15"/>
      <c r="I1092" s="15"/>
      <c r="J1092" s="15"/>
      <c r="K1092" s="111"/>
    </row>
    <row r="1093" spans="1:11" x14ac:dyDescent="0.25">
      <c r="A1093" s="5" t="s">
        <v>16</v>
      </c>
      <c r="B1093" s="15"/>
      <c r="C1093" s="15"/>
      <c r="D1093" s="15"/>
      <c r="E1093" s="15"/>
      <c r="F1093" s="15"/>
      <c r="G1093" s="15"/>
      <c r="H1093" s="15"/>
      <c r="I1093" s="15"/>
      <c r="J1093" s="15"/>
      <c r="K1093" s="111"/>
    </row>
    <row r="1094" spans="1:11" x14ac:dyDescent="0.25">
      <c r="A1094" s="5" t="s">
        <v>17</v>
      </c>
      <c r="B1094" s="15"/>
      <c r="C1094" s="15"/>
      <c r="D1094" s="15"/>
      <c r="E1094" s="15"/>
      <c r="F1094" s="15"/>
      <c r="G1094" s="15"/>
      <c r="H1094" s="15"/>
      <c r="I1094" s="15"/>
      <c r="J1094" s="15"/>
      <c r="K1094" s="111"/>
    </row>
    <row r="1095" spans="1:11" x14ac:dyDescent="0.25">
      <c r="A1095" s="5" t="s">
        <v>18</v>
      </c>
      <c r="B1095" s="15">
        <v>0</v>
      </c>
      <c r="C1095" s="15">
        <v>0</v>
      </c>
      <c r="D1095" s="15">
        <v>0</v>
      </c>
      <c r="E1095" s="15">
        <v>0</v>
      </c>
      <c r="F1095" s="15">
        <v>0</v>
      </c>
      <c r="G1095" s="15">
        <v>0</v>
      </c>
      <c r="H1095" s="15">
        <v>0</v>
      </c>
      <c r="I1095" s="15">
        <v>0</v>
      </c>
      <c r="J1095" s="15">
        <v>0</v>
      </c>
      <c r="K1095" s="111"/>
    </row>
    <row r="1096" spans="1:11" ht="51" x14ac:dyDescent="0.25">
      <c r="A1096" s="5" t="s">
        <v>19</v>
      </c>
      <c r="B1096" s="15">
        <v>0</v>
      </c>
      <c r="C1096" s="15">
        <v>0</v>
      </c>
      <c r="D1096" s="15">
        <v>0</v>
      </c>
      <c r="E1096" s="15">
        <v>0</v>
      </c>
      <c r="F1096" s="15">
        <v>0</v>
      </c>
      <c r="G1096" s="15">
        <v>0</v>
      </c>
      <c r="H1096" s="15">
        <v>0</v>
      </c>
      <c r="I1096" s="15">
        <v>0</v>
      </c>
      <c r="J1096" s="15">
        <v>0</v>
      </c>
      <c r="K1096" s="111"/>
    </row>
    <row r="1097" spans="1:11" ht="18.95" customHeight="1" x14ac:dyDescent="0.25">
      <c r="A1097" s="104" t="s">
        <v>126</v>
      </c>
      <c r="B1097" s="104"/>
      <c r="C1097" s="104"/>
      <c r="D1097" s="104"/>
      <c r="E1097" s="104"/>
      <c r="F1097" s="104"/>
      <c r="G1097" s="104"/>
      <c r="H1097" s="104"/>
      <c r="I1097" s="104"/>
      <c r="J1097" s="104"/>
      <c r="K1097" s="104"/>
    </row>
    <row r="1098" spans="1:11" x14ac:dyDescent="0.25">
      <c r="A1098" s="51" t="s">
        <v>22</v>
      </c>
      <c r="B1098" s="52">
        <f>SUM(B1099:B1102)</f>
        <v>0</v>
      </c>
      <c r="C1098" s="52">
        <f t="shared" ref="C1098:I1098" si="225">SUM(C1099:C1102)</f>
        <v>0</v>
      </c>
      <c r="D1098" s="52">
        <f t="shared" si="225"/>
        <v>0</v>
      </c>
      <c r="E1098" s="52">
        <f t="shared" si="225"/>
        <v>0</v>
      </c>
      <c r="F1098" s="52">
        <f t="shared" si="225"/>
        <v>0</v>
      </c>
      <c r="G1098" s="52">
        <f t="shared" si="225"/>
        <v>0</v>
      </c>
      <c r="H1098" s="52">
        <f t="shared" si="225"/>
        <v>0</v>
      </c>
      <c r="I1098" s="52">
        <f t="shared" si="225"/>
        <v>0</v>
      </c>
      <c r="J1098" s="52">
        <f>(J1113+J1420+J1115+J1456+J1472+J1486+J1502+J1517+J1531+J1545+J1559)</f>
        <v>0</v>
      </c>
      <c r="K1098" s="53"/>
    </row>
    <row r="1099" spans="1:11" ht="15.75" customHeight="1" x14ac:dyDescent="0.25">
      <c r="A1099" s="54" t="s">
        <v>8</v>
      </c>
      <c r="B1099" s="30">
        <f>B1113+B1127</f>
        <v>0</v>
      </c>
      <c r="C1099" s="30">
        <f t="shared" ref="C1099:J1101" si="226">C1113+C1127</f>
        <v>0</v>
      </c>
      <c r="D1099" s="30">
        <f t="shared" si="226"/>
        <v>0</v>
      </c>
      <c r="E1099" s="30">
        <f t="shared" si="226"/>
        <v>0</v>
      </c>
      <c r="F1099" s="30">
        <f t="shared" si="226"/>
        <v>0</v>
      </c>
      <c r="G1099" s="30">
        <f t="shared" si="226"/>
        <v>0</v>
      </c>
      <c r="H1099" s="30">
        <f t="shared" si="226"/>
        <v>0</v>
      </c>
      <c r="I1099" s="30">
        <f t="shared" si="226"/>
        <v>0</v>
      </c>
      <c r="J1099" s="30">
        <f t="shared" si="226"/>
        <v>0</v>
      </c>
      <c r="K1099" s="53"/>
    </row>
    <row r="1100" spans="1:11" x14ac:dyDescent="0.25">
      <c r="A1100" s="54" t="s">
        <v>9</v>
      </c>
      <c r="B1100" s="30">
        <f>B1114+B1128</f>
        <v>0</v>
      </c>
      <c r="C1100" s="30">
        <f t="shared" si="226"/>
        <v>0</v>
      </c>
      <c r="D1100" s="30">
        <f t="shared" si="226"/>
        <v>0</v>
      </c>
      <c r="E1100" s="30">
        <f t="shared" si="226"/>
        <v>0</v>
      </c>
      <c r="F1100" s="30">
        <f t="shared" si="226"/>
        <v>0</v>
      </c>
      <c r="G1100" s="30">
        <f t="shared" si="226"/>
        <v>0</v>
      </c>
      <c r="H1100" s="30">
        <f t="shared" si="226"/>
        <v>0</v>
      </c>
      <c r="I1100" s="30">
        <f t="shared" si="226"/>
        <v>0</v>
      </c>
      <c r="J1100" s="30">
        <f t="shared" si="226"/>
        <v>0</v>
      </c>
      <c r="K1100" s="53"/>
    </row>
    <row r="1101" spans="1:11" ht="25.5" x14ac:dyDescent="0.25">
      <c r="A1101" s="54" t="s">
        <v>10</v>
      </c>
      <c r="B1101" s="30">
        <f>B1115+B1129</f>
        <v>0</v>
      </c>
      <c r="C1101" s="30">
        <f t="shared" si="226"/>
        <v>0</v>
      </c>
      <c r="D1101" s="30">
        <f t="shared" si="226"/>
        <v>0</v>
      </c>
      <c r="E1101" s="30">
        <f t="shared" si="226"/>
        <v>0</v>
      </c>
      <c r="F1101" s="30">
        <f t="shared" si="226"/>
        <v>0</v>
      </c>
      <c r="G1101" s="30">
        <f t="shared" si="226"/>
        <v>0</v>
      </c>
      <c r="H1101" s="30">
        <f t="shared" si="226"/>
        <v>0</v>
      </c>
      <c r="I1101" s="30">
        <f t="shared" si="226"/>
        <v>0</v>
      </c>
      <c r="J1101" s="30">
        <f t="shared" si="226"/>
        <v>0</v>
      </c>
      <c r="K1101" s="53"/>
    </row>
    <row r="1102" spans="1:11" ht="25.5" x14ac:dyDescent="0.25">
      <c r="A1102" s="51" t="s">
        <v>11</v>
      </c>
      <c r="B1102" s="52">
        <f>B1104+B1105</f>
        <v>0</v>
      </c>
      <c r="C1102" s="52">
        <f t="shared" ref="C1102:I1102" si="227">C1104+C1105</f>
        <v>0</v>
      </c>
      <c r="D1102" s="52">
        <f t="shared" si="227"/>
        <v>0</v>
      </c>
      <c r="E1102" s="52">
        <f t="shared" si="227"/>
        <v>0</v>
      </c>
      <c r="F1102" s="52">
        <f t="shared" si="227"/>
        <v>0</v>
      </c>
      <c r="G1102" s="52">
        <f t="shared" si="227"/>
        <v>0</v>
      </c>
      <c r="H1102" s="52">
        <f t="shared" si="227"/>
        <v>0</v>
      </c>
      <c r="I1102" s="52">
        <f t="shared" si="227"/>
        <v>0</v>
      </c>
      <c r="J1102" s="52">
        <f>(J1380+J1424+J1197+J1460+J1476+J1490+J1506+J1521+J1535+J1549+J1563)</f>
        <v>0</v>
      </c>
      <c r="K1102" s="53"/>
    </row>
    <row r="1103" spans="1:11" x14ac:dyDescent="0.25">
      <c r="A1103" s="54" t="s">
        <v>12</v>
      </c>
      <c r="B1103" s="52"/>
      <c r="C1103" s="52"/>
      <c r="D1103" s="52"/>
      <c r="E1103" s="52"/>
      <c r="F1103" s="52"/>
      <c r="G1103" s="52"/>
      <c r="H1103" s="52"/>
      <c r="I1103" s="52"/>
      <c r="J1103" s="52"/>
      <c r="K1103" s="53"/>
    </row>
    <row r="1104" spans="1:11" x14ac:dyDescent="0.25">
      <c r="A1104" s="54" t="s">
        <v>13</v>
      </c>
      <c r="B1104" s="30">
        <f>B1118+B1132</f>
        <v>0</v>
      </c>
      <c r="C1104" s="30">
        <f t="shared" ref="C1104:J1105" si="228">C1118+C1132</f>
        <v>0</v>
      </c>
      <c r="D1104" s="30">
        <f t="shared" si="228"/>
        <v>0</v>
      </c>
      <c r="E1104" s="30">
        <f t="shared" si="228"/>
        <v>0</v>
      </c>
      <c r="F1104" s="30">
        <f t="shared" si="228"/>
        <v>0</v>
      </c>
      <c r="G1104" s="30">
        <f t="shared" si="228"/>
        <v>0</v>
      </c>
      <c r="H1104" s="30">
        <f t="shared" si="228"/>
        <v>0</v>
      </c>
      <c r="I1104" s="30">
        <f t="shared" si="228"/>
        <v>0</v>
      </c>
      <c r="J1104" s="30">
        <f t="shared" si="228"/>
        <v>0</v>
      </c>
      <c r="K1104" s="53"/>
    </row>
    <row r="1105" spans="1:12" ht="51" x14ac:dyDescent="0.25">
      <c r="A1105" s="54" t="s">
        <v>14</v>
      </c>
      <c r="B1105" s="30">
        <f>B1119+B1133</f>
        <v>0</v>
      </c>
      <c r="C1105" s="30">
        <f t="shared" si="228"/>
        <v>0</v>
      </c>
      <c r="D1105" s="30">
        <f t="shared" si="228"/>
        <v>0</v>
      </c>
      <c r="E1105" s="30">
        <f t="shared" si="228"/>
        <v>0</v>
      </c>
      <c r="F1105" s="30">
        <f t="shared" si="228"/>
        <v>0</v>
      </c>
      <c r="G1105" s="30">
        <f t="shared" si="228"/>
        <v>0</v>
      </c>
      <c r="H1105" s="30">
        <f t="shared" si="228"/>
        <v>0</v>
      </c>
      <c r="I1105" s="30">
        <f t="shared" si="228"/>
        <v>0</v>
      </c>
      <c r="J1105" s="30">
        <f t="shared" si="228"/>
        <v>0</v>
      </c>
      <c r="K1105" s="53"/>
    </row>
    <row r="1106" spans="1:12" x14ac:dyDescent="0.25">
      <c r="A1106" s="51" t="s">
        <v>15</v>
      </c>
      <c r="B1106" s="52"/>
      <c r="C1106" s="52"/>
      <c r="D1106" s="52"/>
      <c r="E1106" s="52"/>
      <c r="F1106" s="52"/>
      <c r="G1106" s="52"/>
      <c r="H1106" s="52"/>
      <c r="I1106" s="52"/>
      <c r="J1106" s="52"/>
      <c r="K1106" s="53"/>
    </row>
    <row r="1107" spans="1:12" x14ac:dyDescent="0.25">
      <c r="A1107" s="54" t="s">
        <v>16</v>
      </c>
      <c r="B1107" s="52"/>
      <c r="C1107" s="52"/>
      <c r="D1107" s="52"/>
      <c r="E1107" s="52"/>
      <c r="F1107" s="52"/>
      <c r="G1107" s="52"/>
      <c r="H1107" s="52"/>
      <c r="I1107" s="52"/>
      <c r="J1107" s="52"/>
      <c r="K1107" s="53"/>
    </row>
    <row r="1108" spans="1:12" x14ac:dyDescent="0.25">
      <c r="A1108" s="54" t="s">
        <v>17</v>
      </c>
      <c r="B1108" s="52"/>
      <c r="C1108" s="52"/>
      <c r="D1108" s="52"/>
      <c r="E1108" s="52"/>
      <c r="F1108" s="52"/>
      <c r="G1108" s="52"/>
      <c r="H1108" s="52"/>
      <c r="I1108" s="52"/>
      <c r="J1108" s="52"/>
      <c r="K1108" s="53"/>
    </row>
    <row r="1109" spans="1:12" x14ac:dyDescent="0.25">
      <c r="A1109" s="54" t="s">
        <v>18</v>
      </c>
      <c r="B1109" s="30">
        <f>B1123+B1137</f>
        <v>0</v>
      </c>
      <c r="C1109" s="30">
        <f t="shared" ref="C1109:J1110" si="229">C1123+C1137</f>
        <v>0</v>
      </c>
      <c r="D1109" s="30">
        <f t="shared" si="229"/>
        <v>0</v>
      </c>
      <c r="E1109" s="30">
        <f t="shared" si="229"/>
        <v>0</v>
      </c>
      <c r="F1109" s="30">
        <f t="shared" si="229"/>
        <v>0</v>
      </c>
      <c r="G1109" s="30">
        <f t="shared" si="229"/>
        <v>0</v>
      </c>
      <c r="H1109" s="30">
        <f t="shared" si="229"/>
        <v>0</v>
      </c>
      <c r="I1109" s="30">
        <f t="shared" si="229"/>
        <v>0</v>
      </c>
      <c r="J1109" s="30">
        <f t="shared" si="229"/>
        <v>0</v>
      </c>
      <c r="K1109" s="53"/>
    </row>
    <row r="1110" spans="1:12" ht="51" x14ac:dyDescent="0.25">
      <c r="A1110" s="54" t="s">
        <v>19</v>
      </c>
      <c r="B1110" s="30">
        <f>B1124+B1138</f>
        <v>0</v>
      </c>
      <c r="C1110" s="30">
        <f t="shared" si="229"/>
        <v>0</v>
      </c>
      <c r="D1110" s="30">
        <f t="shared" si="229"/>
        <v>0</v>
      </c>
      <c r="E1110" s="30">
        <f t="shared" si="229"/>
        <v>0</v>
      </c>
      <c r="F1110" s="30">
        <f t="shared" si="229"/>
        <v>0</v>
      </c>
      <c r="G1110" s="30">
        <f t="shared" si="229"/>
        <v>0</v>
      </c>
      <c r="H1110" s="30">
        <f t="shared" si="229"/>
        <v>0</v>
      </c>
      <c r="I1110" s="30">
        <f t="shared" si="229"/>
        <v>0</v>
      </c>
      <c r="J1110" s="30">
        <f t="shared" si="229"/>
        <v>0</v>
      </c>
      <c r="K1110" s="53"/>
    </row>
    <row r="1111" spans="1:12" ht="23.1" customHeight="1" x14ac:dyDescent="0.25">
      <c r="A1111" s="103" t="s">
        <v>127</v>
      </c>
      <c r="B1111" s="103"/>
      <c r="C1111" s="103"/>
      <c r="D1111" s="103"/>
      <c r="E1111" s="103"/>
      <c r="F1111" s="103"/>
      <c r="G1111" s="103"/>
      <c r="H1111" s="103"/>
      <c r="I1111" s="103"/>
      <c r="J1111" s="103"/>
      <c r="K1111" s="103"/>
    </row>
    <row r="1112" spans="1:12" ht="14.1" customHeight="1" x14ac:dyDescent="0.25">
      <c r="A1112" s="6" t="s">
        <v>22</v>
      </c>
      <c r="B1112" s="21">
        <f t="shared" ref="B1112:J1112" si="230">SUM(B1113:B1116)</f>
        <v>0</v>
      </c>
      <c r="C1112" s="27">
        <f t="shared" si="230"/>
        <v>0</v>
      </c>
      <c r="D1112" s="27">
        <f t="shared" si="230"/>
        <v>0</v>
      </c>
      <c r="E1112" s="27">
        <f t="shared" si="230"/>
        <v>0</v>
      </c>
      <c r="F1112" s="27">
        <f t="shared" si="230"/>
        <v>0</v>
      </c>
      <c r="G1112" s="27">
        <f t="shared" si="230"/>
        <v>0</v>
      </c>
      <c r="H1112" s="21">
        <f t="shared" si="230"/>
        <v>0</v>
      </c>
      <c r="I1112" s="21">
        <f t="shared" si="230"/>
        <v>0</v>
      </c>
      <c r="J1112" s="21">
        <f t="shared" si="230"/>
        <v>0</v>
      </c>
    </row>
    <row r="1113" spans="1:12" x14ac:dyDescent="0.25">
      <c r="A1113" s="5" t="s">
        <v>8</v>
      </c>
      <c r="B1113" s="15">
        <v>0</v>
      </c>
      <c r="C1113" s="28">
        <v>0</v>
      </c>
      <c r="D1113" s="28">
        <v>0</v>
      </c>
      <c r="E1113" s="28">
        <v>0</v>
      </c>
      <c r="F1113" s="28">
        <v>0</v>
      </c>
      <c r="G1113" s="28">
        <v>0</v>
      </c>
      <c r="H1113" s="15">
        <v>0</v>
      </c>
      <c r="I1113" s="15">
        <v>0</v>
      </c>
      <c r="J1113" s="15">
        <v>0</v>
      </c>
      <c r="K1113" s="9"/>
    </row>
    <row r="1114" spans="1:12" x14ac:dyDescent="0.25">
      <c r="A1114" s="5" t="s">
        <v>9</v>
      </c>
      <c r="B1114" s="15">
        <v>0</v>
      </c>
      <c r="C1114" s="28">
        <v>0</v>
      </c>
      <c r="D1114" s="28">
        <v>0</v>
      </c>
      <c r="E1114" s="28">
        <v>0</v>
      </c>
      <c r="F1114" s="28">
        <v>0</v>
      </c>
      <c r="G1114" s="28">
        <v>0</v>
      </c>
      <c r="H1114" s="15">
        <v>0</v>
      </c>
      <c r="I1114" s="15">
        <v>0</v>
      </c>
      <c r="J1114" s="15">
        <v>0</v>
      </c>
      <c r="K1114" s="9"/>
    </row>
    <row r="1115" spans="1:12" ht="25.5" x14ac:dyDescent="0.25">
      <c r="A1115" s="5" t="s">
        <v>10</v>
      </c>
      <c r="B1115" s="15">
        <v>0</v>
      </c>
      <c r="C1115" s="28">
        <v>0</v>
      </c>
      <c r="D1115" s="28">
        <v>0</v>
      </c>
      <c r="E1115" s="28">
        <v>0</v>
      </c>
      <c r="F1115" s="28">
        <v>0</v>
      </c>
      <c r="G1115" s="28">
        <v>0</v>
      </c>
      <c r="H1115" s="15">
        <v>0</v>
      </c>
      <c r="I1115" s="15">
        <v>0</v>
      </c>
      <c r="J1115" s="15">
        <v>0</v>
      </c>
      <c r="K1115" s="9"/>
    </row>
    <row r="1116" spans="1:12" ht="25.5" x14ac:dyDescent="0.25">
      <c r="A1116" s="6" t="s">
        <v>11</v>
      </c>
      <c r="B1116" s="21">
        <f>SUM(B1118:B1119)</f>
        <v>0</v>
      </c>
      <c r="C1116" s="27">
        <f t="shared" ref="C1116:J1116" si="231">SUM(C1118:C1119)</f>
        <v>0</v>
      </c>
      <c r="D1116" s="27">
        <f t="shared" si="231"/>
        <v>0</v>
      </c>
      <c r="E1116" s="27">
        <f t="shared" si="231"/>
        <v>0</v>
      </c>
      <c r="F1116" s="27">
        <f t="shared" si="231"/>
        <v>0</v>
      </c>
      <c r="G1116" s="27">
        <f t="shared" si="231"/>
        <v>0</v>
      </c>
      <c r="H1116" s="21">
        <f t="shared" si="231"/>
        <v>0</v>
      </c>
      <c r="I1116" s="21">
        <f t="shared" si="231"/>
        <v>0</v>
      </c>
      <c r="J1116" s="21">
        <f t="shared" si="231"/>
        <v>0</v>
      </c>
      <c r="K1116" s="9"/>
    </row>
    <row r="1117" spans="1:12" x14ac:dyDescent="0.25">
      <c r="A1117" s="5" t="s">
        <v>12</v>
      </c>
      <c r="B1117" s="21"/>
      <c r="C1117" s="27"/>
      <c r="D1117" s="27"/>
      <c r="E1117" s="27"/>
      <c r="F1117" s="27"/>
      <c r="G1117" s="27"/>
      <c r="H1117" s="21"/>
      <c r="I1117" s="21"/>
      <c r="J1117" s="21"/>
      <c r="K1117" s="9"/>
    </row>
    <row r="1118" spans="1:12" x14ac:dyDescent="0.25">
      <c r="A1118" s="5" t="s">
        <v>13</v>
      </c>
      <c r="B1118" s="15">
        <v>0</v>
      </c>
      <c r="C1118" s="28">
        <v>0</v>
      </c>
      <c r="D1118" s="28">
        <v>0</v>
      </c>
      <c r="E1118" s="28">
        <v>0</v>
      </c>
      <c r="F1118" s="28">
        <v>0</v>
      </c>
      <c r="G1118" s="28">
        <v>0</v>
      </c>
      <c r="H1118" s="15">
        <v>0</v>
      </c>
      <c r="I1118" s="15">
        <v>0</v>
      </c>
      <c r="J1118" s="15">
        <v>0</v>
      </c>
      <c r="K1118" s="9"/>
    </row>
    <row r="1119" spans="1:12" ht="153" x14ac:dyDescent="0.25">
      <c r="A1119" s="5" t="s">
        <v>14</v>
      </c>
      <c r="B1119" s="15">
        <v>0</v>
      </c>
      <c r="C1119" s="28">
        <v>0</v>
      </c>
      <c r="D1119" s="28">
        <v>0</v>
      </c>
      <c r="E1119" s="28">
        <v>0</v>
      </c>
      <c r="F1119" s="29">
        <v>0</v>
      </c>
      <c r="G1119" s="28">
        <v>0</v>
      </c>
      <c r="H1119" s="15">
        <v>0</v>
      </c>
      <c r="I1119" s="15">
        <v>0</v>
      </c>
      <c r="J1119" s="15">
        <v>0</v>
      </c>
      <c r="K1119" s="9" t="s">
        <v>187</v>
      </c>
      <c r="L1119" s="88"/>
    </row>
    <row r="1120" spans="1:12" x14ac:dyDescent="0.25">
      <c r="A1120" s="6" t="s">
        <v>15</v>
      </c>
      <c r="B1120" s="15"/>
      <c r="C1120" s="28"/>
      <c r="D1120" s="28"/>
      <c r="E1120" s="28"/>
      <c r="F1120" s="28"/>
      <c r="G1120" s="28"/>
      <c r="H1120" s="15"/>
      <c r="I1120" s="15"/>
      <c r="J1120" s="15"/>
      <c r="K1120" s="9"/>
    </row>
    <row r="1121" spans="1:11" x14ac:dyDescent="0.25">
      <c r="A1121" s="5" t="s">
        <v>16</v>
      </c>
      <c r="B1121" s="15"/>
      <c r="C1121" s="28"/>
      <c r="D1121" s="28"/>
      <c r="E1121" s="28"/>
      <c r="F1121" s="28"/>
      <c r="G1121" s="28"/>
      <c r="H1121" s="15"/>
      <c r="I1121" s="15"/>
      <c r="J1121" s="15"/>
      <c r="K1121" s="13"/>
    </row>
    <row r="1122" spans="1:11" x14ac:dyDescent="0.25">
      <c r="A1122" s="5" t="s">
        <v>17</v>
      </c>
      <c r="B1122" s="15"/>
      <c r="C1122" s="28"/>
      <c r="D1122" s="28"/>
      <c r="E1122" s="28"/>
      <c r="F1122" s="28"/>
      <c r="G1122" s="28"/>
      <c r="H1122" s="15"/>
      <c r="I1122" s="15"/>
      <c r="J1122" s="15"/>
      <c r="K1122" s="9"/>
    </row>
    <row r="1123" spans="1:11" x14ac:dyDescent="0.25">
      <c r="A1123" s="5" t="s">
        <v>18</v>
      </c>
      <c r="B1123" s="15">
        <v>0</v>
      </c>
      <c r="C1123" s="28">
        <v>0</v>
      </c>
      <c r="D1123" s="28">
        <v>0</v>
      </c>
      <c r="E1123" s="28">
        <v>0</v>
      </c>
      <c r="F1123" s="28">
        <v>0</v>
      </c>
      <c r="G1123" s="28">
        <v>0</v>
      </c>
      <c r="H1123" s="15">
        <v>0</v>
      </c>
      <c r="I1123" s="15">
        <v>0</v>
      </c>
      <c r="J1123" s="15">
        <v>0</v>
      </c>
      <c r="K1123" s="9"/>
    </row>
    <row r="1124" spans="1:11" ht="51" x14ac:dyDescent="0.25">
      <c r="A1124" s="5" t="s">
        <v>19</v>
      </c>
      <c r="B1124" s="15">
        <v>0</v>
      </c>
      <c r="C1124" s="28">
        <v>0</v>
      </c>
      <c r="D1124" s="28">
        <v>0</v>
      </c>
      <c r="E1124" s="28">
        <v>0</v>
      </c>
      <c r="F1124" s="29">
        <v>0</v>
      </c>
      <c r="G1124" s="28">
        <v>0</v>
      </c>
      <c r="H1124" s="15">
        <v>0</v>
      </c>
      <c r="I1124" s="15">
        <v>0</v>
      </c>
      <c r="J1124" s="15">
        <v>0</v>
      </c>
      <c r="K1124" s="9"/>
    </row>
    <row r="1125" spans="1:11" x14ac:dyDescent="0.25">
      <c r="A1125" s="103" t="s">
        <v>128</v>
      </c>
      <c r="B1125" s="103"/>
      <c r="C1125" s="103"/>
      <c r="D1125" s="103"/>
      <c r="E1125" s="103"/>
      <c r="F1125" s="103"/>
      <c r="G1125" s="103"/>
      <c r="H1125" s="103"/>
      <c r="I1125" s="103"/>
      <c r="J1125" s="103"/>
      <c r="K1125" s="103"/>
    </row>
    <row r="1126" spans="1:11" x14ac:dyDescent="0.25">
      <c r="A1126" s="6" t="s">
        <v>22</v>
      </c>
      <c r="B1126" s="21">
        <f t="shared" ref="B1126:J1126" si="232">SUM(B1127:B1130)</f>
        <v>0</v>
      </c>
      <c r="C1126" s="21">
        <f t="shared" si="232"/>
        <v>0</v>
      </c>
      <c r="D1126" s="21">
        <f t="shared" si="232"/>
        <v>0</v>
      </c>
      <c r="E1126" s="21">
        <f t="shared" si="232"/>
        <v>0</v>
      </c>
      <c r="F1126" s="21">
        <f t="shared" si="232"/>
        <v>0</v>
      </c>
      <c r="G1126" s="21">
        <f t="shared" si="232"/>
        <v>0</v>
      </c>
      <c r="H1126" s="21">
        <f t="shared" si="232"/>
        <v>0</v>
      </c>
      <c r="I1126" s="21">
        <f t="shared" si="232"/>
        <v>0</v>
      </c>
      <c r="J1126" s="21">
        <f t="shared" si="232"/>
        <v>0</v>
      </c>
      <c r="K1126" s="111" t="s">
        <v>125</v>
      </c>
    </row>
    <row r="1127" spans="1:11" x14ac:dyDescent="0.25">
      <c r="A1127" s="5" t="s">
        <v>8</v>
      </c>
      <c r="B1127" s="15">
        <v>0</v>
      </c>
      <c r="C1127" s="15">
        <v>0</v>
      </c>
      <c r="D1127" s="15">
        <v>0</v>
      </c>
      <c r="E1127" s="15">
        <v>0</v>
      </c>
      <c r="F1127" s="15">
        <v>0</v>
      </c>
      <c r="G1127" s="15">
        <v>0</v>
      </c>
      <c r="H1127" s="15">
        <v>0</v>
      </c>
      <c r="I1127" s="15">
        <v>0</v>
      </c>
      <c r="J1127" s="15">
        <v>0</v>
      </c>
      <c r="K1127" s="111"/>
    </row>
    <row r="1128" spans="1:11" x14ac:dyDescent="0.25">
      <c r="A1128" s="5" t="s">
        <v>9</v>
      </c>
      <c r="B1128" s="15">
        <v>0</v>
      </c>
      <c r="C1128" s="15">
        <v>0</v>
      </c>
      <c r="D1128" s="15">
        <v>0</v>
      </c>
      <c r="E1128" s="15">
        <v>0</v>
      </c>
      <c r="F1128" s="15">
        <v>0</v>
      </c>
      <c r="G1128" s="15">
        <v>0</v>
      </c>
      <c r="H1128" s="15">
        <v>0</v>
      </c>
      <c r="I1128" s="15">
        <v>0</v>
      </c>
      <c r="J1128" s="15">
        <v>0</v>
      </c>
      <c r="K1128" s="111"/>
    </row>
    <row r="1129" spans="1:11" ht="25.5" x14ac:dyDescent="0.25">
      <c r="A1129" s="5" t="s">
        <v>10</v>
      </c>
      <c r="B1129" s="15">
        <v>0</v>
      </c>
      <c r="C1129" s="15">
        <v>0</v>
      </c>
      <c r="D1129" s="15">
        <v>0</v>
      </c>
      <c r="E1129" s="15">
        <v>0</v>
      </c>
      <c r="F1129" s="15">
        <v>0</v>
      </c>
      <c r="G1129" s="15">
        <v>0</v>
      </c>
      <c r="H1129" s="15">
        <v>0</v>
      </c>
      <c r="I1129" s="15">
        <v>0</v>
      </c>
      <c r="J1129" s="15">
        <v>0</v>
      </c>
      <c r="K1129" s="111"/>
    </row>
    <row r="1130" spans="1:11" ht="25.5" x14ac:dyDescent="0.25">
      <c r="A1130" s="6" t="s">
        <v>11</v>
      </c>
      <c r="B1130" s="21">
        <f>SUM(B1132:B1133)</f>
        <v>0</v>
      </c>
      <c r="C1130" s="21">
        <f t="shared" ref="C1130:J1130" si="233">SUM(C1132:C1133)</f>
        <v>0</v>
      </c>
      <c r="D1130" s="21">
        <f t="shared" si="233"/>
        <v>0</v>
      </c>
      <c r="E1130" s="21">
        <f t="shared" si="233"/>
        <v>0</v>
      </c>
      <c r="F1130" s="21">
        <f t="shared" si="233"/>
        <v>0</v>
      </c>
      <c r="G1130" s="21">
        <f t="shared" si="233"/>
        <v>0</v>
      </c>
      <c r="H1130" s="21">
        <f t="shared" si="233"/>
        <v>0</v>
      </c>
      <c r="I1130" s="21">
        <f t="shared" si="233"/>
        <v>0</v>
      </c>
      <c r="J1130" s="21">
        <f t="shared" si="233"/>
        <v>0</v>
      </c>
      <c r="K1130" s="111"/>
    </row>
    <row r="1131" spans="1:11" x14ac:dyDescent="0.25">
      <c r="A1131" s="5" t="s">
        <v>12</v>
      </c>
      <c r="B1131" s="21"/>
      <c r="C1131" s="21"/>
      <c r="D1131" s="21"/>
      <c r="E1131" s="21"/>
      <c r="F1131" s="21"/>
      <c r="G1131" s="21"/>
      <c r="H1131" s="21"/>
      <c r="I1131" s="21"/>
      <c r="J1131" s="21"/>
      <c r="K1131" s="111"/>
    </row>
    <row r="1132" spans="1:11" x14ac:dyDescent="0.25">
      <c r="A1132" s="5" t="s">
        <v>13</v>
      </c>
      <c r="B1132" s="15">
        <v>0</v>
      </c>
      <c r="C1132" s="15">
        <v>0</v>
      </c>
      <c r="D1132" s="15">
        <v>0</v>
      </c>
      <c r="E1132" s="15">
        <v>0</v>
      </c>
      <c r="F1132" s="15">
        <v>0</v>
      </c>
      <c r="G1132" s="15">
        <v>0</v>
      </c>
      <c r="H1132" s="15">
        <v>0</v>
      </c>
      <c r="I1132" s="15">
        <v>0</v>
      </c>
      <c r="J1132" s="15">
        <v>0</v>
      </c>
      <c r="K1132" s="111"/>
    </row>
    <row r="1133" spans="1:11" ht="51" x14ac:dyDescent="0.25">
      <c r="A1133" s="5" t="s">
        <v>14</v>
      </c>
      <c r="B1133" s="15">
        <v>0</v>
      </c>
      <c r="C1133" s="15">
        <v>0</v>
      </c>
      <c r="D1133" s="15">
        <v>0</v>
      </c>
      <c r="E1133" s="15">
        <v>0</v>
      </c>
      <c r="F1133" s="15">
        <v>0</v>
      </c>
      <c r="G1133" s="15">
        <v>0</v>
      </c>
      <c r="H1133" s="15">
        <v>0</v>
      </c>
      <c r="I1133" s="15">
        <v>0</v>
      </c>
      <c r="J1133" s="15">
        <v>0</v>
      </c>
      <c r="K1133" s="111"/>
    </row>
    <row r="1134" spans="1:11" x14ac:dyDescent="0.25">
      <c r="A1134" s="6" t="s">
        <v>15</v>
      </c>
      <c r="B1134" s="15"/>
      <c r="C1134" s="15"/>
      <c r="D1134" s="15"/>
      <c r="E1134" s="15"/>
      <c r="F1134" s="15"/>
      <c r="G1134" s="15"/>
      <c r="H1134" s="15"/>
      <c r="I1134" s="15"/>
      <c r="J1134" s="15"/>
      <c r="K1134" s="111"/>
    </row>
    <row r="1135" spans="1:11" x14ac:dyDescent="0.25">
      <c r="A1135" s="5" t="s">
        <v>16</v>
      </c>
      <c r="B1135" s="15"/>
      <c r="C1135" s="15"/>
      <c r="D1135" s="15"/>
      <c r="E1135" s="15"/>
      <c r="F1135" s="15"/>
      <c r="G1135" s="15"/>
      <c r="H1135" s="15"/>
      <c r="I1135" s="15"/>
      <c r="J1135" s="15"/>
      <c r="K1135" s="111"/>
    </row>
    <row r="1136" spans="1:11" x14ac:dyDescent="0.25">
      <c r="A1136" s="5" t="s">
        <v>17</v>
      </c>
      <c r="B1136" s="15"/>
      <c r="C1136" s="15"/>
      <c r="D1136" s="15"/>
      <c r="E1136" s="15"/>
      <c r="F1136" s="15"/>
      <c r="G1136" s="15"/>
      <c r="H1136" s="15"/>
      <c r="I1136" s="15"/>
      <c r="J1136" s="15"/>
      <c r="K1136" s="111"/>
    </row>
    <row r="1137" spans="1:11" x14ac:dyDescent="0.25">
      <c r="A1137" s="5" t="s">
        <v>18</v>
      </c>
      <c r="B1137" s="15">
        <v>0</v>
      </c>
      <c r="C1137" s="15">
        <v>0</v>
      </c>
      <c r="D1137" s="15">
        <v>0</v>
      </c>
      <c r="E1137" s="15">
        <v>0</v>
      </c>
      <c r="F1137" s="15">
        <v>0</v>
      </c>
      <c r="G1137" s="15">
        <v>0</v>
      </c>
      <c r="H1137" s="15">
        <v>0</v>
      </c>
      <c r="I1137" s="15">
        <v>0</v>
      </c>
      <c r="J1137" s="15">
        <v>0</v>
      </c>
      <c r="K1137" s="111"/>
    </row>
    <row r="1138" spans="1:11" ht="51" x14ac:dyDescent="0.25">
      <c r="A1138" s="5" t="s">
        <v>19</v>
      </c>
      <c r="B1138" s="15">
        <v>0</v>
      </c>
      <c r="C1138" s="15">
        <v>0</v>
      </c>
      <c r="D1138" s="15">
        <v>0</v>
      </c>
      <c r="E1138" s="15">
        <v>0</v>
      </c>
      <c r="F1138" s="15">
        <v>0</v>
      </c>
      <c r="G1138" s="15">
        <v>0</v>
      </c>
      <c r="H1138" s="15">
        <v>0</v>
      </c>
      <c r="I1138" s="15">
        <v>0</v>
      </c>
      <c r="J1138" s="15">
        <v>0</v>
      </c>
      <c r="K1138" s="111"/>
    </row>
    <row r="1139" spans="1:11" ht="18.95" customHeight="1" x14ac:dyDescent="0.25">
      <c r="A1139" s="104" t="s">
        <v>129</v>
      </c>
      <c r="B1139" s="104"/>
      <c r="C1139" s="104"/>
      <c r="D1139" s="104"/>
      <c r="E1139" s="104"/>
      <c r="F1139" s="104"/>
      <c r="G1139" s="104"/>
      <c r="H1139" s="104"/>
      <c r="I1139" s="104"/>
      <c r="J1139" s="104"/>
      <c r="K1139" s="104"/>
    </row>
    <row r="1140" spans="1:11" x14ac:dyDescent="0.25">
      <c r="A1140" s="51" t="s">
        <v>22</v>
      </c>
      <c r="B1140" s="52">
        <f>SUM(B1141:B1144)</f>
        <v>0</v>
      </c>
      <c r="C1140" s="52">
        <f t="shared" ref="C1140:J1140" si="234">SUM(C1141:C1144)</f>
        <v>0</v>
      </c>
      <c r="D1140" s="52">
        <f t="shared" si="234"/>
        <v>0</v>
      </c>
      <c r="E1140" s="52">
        <f t="shared" si="234"/>
        <v>0</v>
      </c>
      <c r="F1140" s="52">
        <f t="shared" si="234"/>
        <v>0</v>
      </c>
      <c r="G1140" s="52">
        <f t="shared" si="234"/>
        <v>0</v>
      </c>
      <c r="H1140" s="52">
        <f t="shared" si="234"/>
        <v>0</v>
      </c>
      <c r="I1140" s="52">
        <f t="shared" si="234"/>
        <v>0</v>
      </c>
      <c r="J1140" s="52">
        <f t="shared" si="234"/>
        <v>0</v>
      </c>
      <c r="K1140" s="53"/>
    </row>
    <row r="1141" spans="1:11" ht="15.75" customHeight="1" x14ac:dyDescent="0.25">
      <c r="A1141" s="54" t="s">
        <v>8</v>
      </c>
      <c r="B1141" s="30">
        <f t="shared" ref="B1141:J1141" si="235">(B1155+B1466+B1157+B1502+B1518+B1532+B1548+B1563+B1577+B1591+B1605)</f>
        <v>0</v>
      </c>
      <c r="C1141" s="30">
        <f t="shared" si="235"/>
        <v>0</v>
      </c>
      <c r="D1141" s="30">
        <f t="shared" si="235"/>
        <v>0</v>
      </c>
      <c r="E1141" s="30">
        <f t="shared" si="235"/>
        <v>0</v>
      </c>
      <c r="F1141" s="30">
        <f t="shared" si="235"/>
        <v>0</v>
      </c>
      <c r="G1141" s="30">
        <f t="shared" si="235"/>
        <v>0</v>
      </c>
      <c r="H1141" s="30">
        <f t="shared" si="235"/>
        <v>0</v>
      </c>
      <c r="I1141" s="30">
        <f t="shared" si="235"/>
        <v>0</v>
      </c>
      <c r="J1141" s="30">
        <f t="shared" si="235"/>
        <v>0</v>
      </c>
      <c r="K1141" s="53"/>
    </row>
    <row r="1142" spans="1:11" x14ac:dyDescent="0.25">
      <c r="A1142" s="54" t="s">
        <v>9</v>
      </c>
      <c r="B1142" s="30">
        <f t="shared" ref="B1142:J1142" si="236">(B1423+B1467+B1175+B1503+B1519+B1533+B1549+B1564+B1578+B1592+B1606)</f>
        <v>0</v>
      </c>
      <c r="C1142" s="30">
        <f t="shared" si="236"/>
        <v>0</v>
      </c>
      <c r="D1142" s="30">
        <f t="shared" si="236"/>
        <v>0</v>
      </c>
      <c r="E1142" s="30">
        <f t="shared" si="236"/>
        <v>0</v>
      </c>
      <c r="F1142" s="30">
        <f t="shared" si="236"/>
        <v>0</v>
      </c>
      <c r="G1142" s="30">
        <f t="shared" si="236"/>
        <v>0</v>
      </c>
      <c r="H1142" s="30">
        <f t="shared" si="236"/>
        <v>0</v>
      </c>
      <c r="I1142" s="30">
        <f t="shared" si="236"/>
        <v>0</v>
      </c>
      <c r="J1142" s="30">
        <f t="shared" si="236"/>
        <v>0</v>
      </c>
      <c r="K1142" s="53"/>
    </row>
    <row r="1143" spans="1:11" ht="25.5" x14ac:dyDescent="0.25">
      <c r="A1143" s="54" t="s">
        <v>10</v>
      </c>
      <c r="B1143" s="30">
        <f t="shared" ref="B1143:J1143" si="237">(B1424+B1468+B1241+B1504+B1520+B1534+B1550+B1565+B1579+B1593+B1607)</f>
        <v>0</v>
      </c>
      <c r="C1143" s="30">
        <f t="shared" si="237"/>
        <v>0</v>
      </c>
      <c r="D1143" s="30">
        <f t="shared" si="237"/>
        <v>0</v>
      </c>
      <c r="E1143" s="30">
        <f t="shared" si="237"/>
        <v>0</v>
      </c>
      <c r="F1143" s="30">
        <f t="shared" si="237"/>
        <v>0</v>
      </c>
      <c r="G1143" s="30">
        <f t="shared" si="237"/>
        <v>0</v>
      </c>
      <c r="H1143" s="30">
        <f t="shared" si="237"/>
        <v>0</v>
      </c>
      <c r="I1143" s="30">
        <f t="shared" si="237"/>
        <v>0</v>
      </c>
      <c r="J1143" s="30">
        <f t="shared" si="237"/>
        <v>0</v>
      </c>
      <c r="K1143" s="53"/>
    </row>
    <row r="1144" spans="1:11" ht="25.5" x14ac:dyDescent="0.25">
      <c r="A1144" s="51" t="s">
        <v>11</v>
      </c>
      <c r="B1144" s="52">
        <f>B1146+B1147</f>
        <v>0</v>
      </c>
      <c r="C1144" s="52">
        <f t="shared" ref="C1144:J1144" si="238">C1146+C1147</f>
        <v>0</v>
      </c>
      <c r="D1144" s="52">
        <f t="shared" si="238"/>
        <v>0</v>
      </c>
      <c r="E1144" s="52">
        <f t="shared" si="238"/>
        <v>0</v>
      </c>
      <c r="F1144" s="52">
        <f t="shared" si="238"/>
        <v>0</v>
      </c>
      <c r="G1144" s="52">
        <f t="shared" si="238"/>
        <v>0</v>
      </c>
      <c r="H1144" s="52">
        <f t="shared" si="238"/>
        <v>0</v>
      </c>
      <c r="I1144" s="52">
        <f t="shared" si="238"/>
        <v>0</v>
      </c>
      <c r="J1144" s="52">
        <f t="shared" si="238"/>
        <v>0</v>
      </c>
      <c r="K1144" s="53"/>
    </row>
    <row r="1145" spans="1:11" x14ac:dyDescent="0.25">
      <c r="A1145" s="54" t="s">
        <v>12</v>
      </c>
      <c r="B1145" s="52"/>
      <c r="C1145" s="52"/>
      <c r="D1145" s="52"/>
      <c r="E1145" s="52"/>
      <c r="F1145" s="52"/>
      <c r="G1145" s="52"/>
      <c r="H1145" s="52"/>
      <c r="I1145" s="52"/>
      <c r="J1145" s="52"/>
      <c r="K1145" s="53"/>
    </row>
    <row r="1146" spans="1:11" x14ac:dyDescent="0.25">
      <c r="A1146" s="54" t="s">
        <v>13</v>
      </c>
      <c r="B1146" s="30">
        <f t="shared" ref="B1146:E1147" si="239">(B1427+B1471+B1244+B1507+B1523+B1537+B1553+B1568+B1582+B1596+B1610)</f>
        <v>0</v>
      </c>
      <c r="C1146" s="30">
        <f t="shared" si="239"/>
        <v>0</v>
      </c>
      <c r="D1146" s="30">
        <f t="shared" si="239"/>
        <v>0</v>
      </c>
      <c r="E1146" s="30">
        <f t="shared" si="239"/>
        <v>0</v>
      </c>
      <c r="F1146" s="30">
        <v>0</v>
      </c>
      <c r="G1146" s="30">
        <v>0</v>
      </c>
      <c r="H1146" s="30">
        <f t="shared" ref="G1146:J1147" si="240">(H1427+H1471+H1244+H1507+H1523+H1537+H1553+H1568+H1582+H1596+H1610)</f>
        <v>0</v>
      </c>
      <c r="I1146" s="30">
        <f t="shared" si="240"/>
        <v>0</v>
      </c>
      <c r="J1146" s="30">
        <f t="shared" si="240"/>
        <v>0</v>
      </c>
      <c r="K1146" s="53"/>
    </row>
    <row r="1147" spans="1:11" ht="51" x14ac:dyDescent="0.25">
      <c r="A1147" s="54" t="s">
        <v>14</v>
      </c>
      <c r="B1147" s="30">
        <f t="shared" si="239"/>
        <v>0</v>
      </c>
      <c r="C1147" s="30">
        <f t="shared" si="239"/>
        <v>0</v>
      </c>
      <c r="D1147" s="30">
        <f t="shared" si="239"/>
        <v>0</v>
      </c>
      <c r="E1147" s="30">
        <f t="shared" si="239"/>
        <v>0</v>
      </c>
      <c r="F1147" s="30">
        <f>(F1428+F1472+F1245+F1508+F1524+F1538+F1554+F1569+F1583+F1597+F1611)</f>
        <v>0</v>
      </c>
      <c r="G1147" s="30">
        <f t="shared" si="240"/>
        <v>0</v>
      </c>
      <c r="H1147" s="30">
        <f t="shared" si="240"/>
        <v>0</v>
      </c>
      <c r="I1147" s="30">
        <f t="shared" si="240"/>
        <v>0</v>
      </c>
      <c r="J1147" s="30">
        <f t="shared" si="240"/>
        <v>0</v>
      </c>
      <c r="K1147" s="53"/>
    </row>
    <row r="1148" spans="1:11" x14ac:dyDescent="0.25">
      <c r="A1148" s="51" t="s">
        <v>15</v>
      </c>
      <c r="B1148" s="52"/>
      <c r="C1148" s="52"/>
      <c r="D1148" s="52"/>
      <c r="E1148" s="52"/>
      <c r="F1148" s="52"/>
      <c r="G1148" s="52"/>
      <c r="H1148" s="52"/>
      <c r="I1148" s="52"/>
      <c r="J1148" s="52"/>
      <c r="K1148" s="53"/>
    </row>
    <row r="1149" spans="1:11" x14ac:dyDescent="0.25">
      <c r="A1149" s="54" t="s">
        <v>16</v>
      </c>
      <c r="B1149" s="52"/>
      <c r="C1149" s="52"/>
      <c r="D1149" s="52"/>
      <c r="E1149" s="52"/>
      <c r="F1149" s="52"/>
      <c r="G1149" s="52"/>
      <c r="H1149" s="52"/>
      <c r="I1149" s="52"/>
      <c r="J1149" s="52"/>
      <c r="K1149" s="53"/>
    </row>
    <row r="1150" spans="1:11" x14ac:dyDescent="0.25">
      <c r="A1150" s="54" t="s">
        <v>17</v>
      </c>
      <c r="B1150" s="52"/>
      <c r="C1150" s="52"/>
      <c r="D1150" s="52"/>
      <c r="E1150" s="52"/>
      <c r="F1150" s="52"/>
      <c r="G1150" s="52"/>
      <c r="H1150" s="52"/>
      <c r="I1150" s="52"/>
      <c r="J1150" s="52"/>
      <c r="K1150" s="53"/>
    </row>
    <row r="1151" spans="1:11" x14ac:dyDescent="0.25">
      <c r="A1151" s="54" t="s">
        <v>18</v>
      </c>
      <c r="B1151" s="30">
        <f t="shared" ref="B1151:E1152" si="241">(B1432+B1476+B1249+B1512+B1528+B1542+B1558+B1573+B1587+B1601+B1615)</f>
        <v>0</v>
      </c>
      <c r="C1151" s="30">
        <f t="shared" si="241"/>
        <v>0</v>
      </c>
      <c r="D1151" s="30">
        <f t="shared" si="241"/>
        <v>0</v>
      </c>
      <c r="E1151" s="30">
        <f t="shared" si="241"/>
        <v>0</v>
      </c>
      <c r="F1151" s="30">
        <v>0</v>
      </c>
      <c r="G1151" s="30">
        <v>0</v>
      </c>
      <c r="H1151" s="30">
        <f t="shared" ref="G1151:J1152" si="242">(H1432+H1476+H1249+H1512+H1528+H1542+H1558+H1573+H1587+H1601+H1615)</f>
        <v>0</v>
      </c>
      <c r="I1151" s="30">
        <f t="shared" si="242"/>
        <v>0</v>
      </c>
      <c r="J1151" s="30">
        <f t="shared" si="242"/>
        <v>0</v>
      </c>
      <c r="K1151" s="53"/>
    </row>
    <row r="1152" spans="1:11" ht="51" x14ac:dyDescent="0.25">
      <c r="A1152" s="54" t="s">
        <v>19</v>
      </c>
      <c r="B1152" s="30">
        <f t="shared" si="241"/>
        <v>0</v>
      </c>
      <c r="C1152" s="30">
        <f t="shared" si="241"/>
        <v>0</v>
      </c>
      <c r="D1152" s="30">
        <f t="shared" si="241"/>
        <v>0</v>
      </c>
      <c r="E1152" s="30">
        <f t="shared" si="241"/>
        <v>0</v>
      </c>
      <c r="F1152" s="30">
        <f>(F1433+F1477+F1250+F1513+F1529+F1543+F1559+F1574+F1588+F1602+F1616)</f>
        <v>0</v>
      </c>
      <c r="G1152" s="30">
        <f t="shared" si="242"/>
        <v>0</v>
      </c>
      <c r="H1152" s="30">
        <f t="shared" si="242"/>
        <v>0</v>
      </c>
      <c r="I1152" s="30">
        <f t="shared" si="242"/>
        <v>0</v>
      </c>
      <c r="J1152" s="30">
        <f t="shared" si="242"/>
        <v>0</v>
      </c>
      <c r="K1152" s="53"/>
    </row>
    <row r="1153" spans="1:11" x14ac:dyDescent="0.25">
      <c r="A1153" s="103" t="s">
        <v>130</v>
      </c>
      <c r="B1153" s="103"/>
      <c r="C1153" s="103"/>
      <c r="D1153" s="103"/>
      <c r="E1153" s="103"/>
      <c r="F1153" s="103"/>
      <c r="G1153" s="103"/>
      <c r="H1153" s="103"/>
      <c r="I1153" s="103"/>
      <c r="J1153" s="103"/>
      <c r="K1153" s="103"/>
    </row>
    <row r="1154" spans="1:11" x14ac:dyDescent="0.25">
      <c r="A1154" s="6" t="s">
        <v>22</v>
      </c>
      <c r="B1154" s="21">
        <f t="shared" ref="B1154:J1154" si="243">SUM(B1155:B1158)</f>
        <v>0</v>
      </c>
      <c r="C1154" s="21">
        <f t="shared" si="243"/>
        <v>0</v>
      </c>
      <c r="D1154" s="21">
        <f t="shared" si="243"/>
        <v>0</v>
      </c>
      <c r="E1154" s="21">
        <f t="shared" si="243"/>
        <v>0</v>
      </c>
      <c r="F1154" s="21">
        <f t="shared" si="243"/>
        <v>0</v>
      </c>
      <c r="G1154" s="21">
        <f t="shared" si="243"/>
        <v>0</v>
      </c>
      <c r="H1154" s="21">
        <f t="shared" si="243"/>
        <v>0</v>
      </c>
      <c r="I1154" s="21">
        <f t="shared" si="243"/>
        <v>0</v>
      </c>
      <c r="J1154" s="21">
        <f t="shared" si="243"/>
        <v>0</v>
      </c>
      <c r="K1154" s="111" t="s">
        <v>131</v>
      </c>
    </row>
    <row r="1155" spans="1:11" x14ac:dyDescent="0.25">
      <c r="A1155" s="5" t="s">
        <v>8</v>
      </c>
      <c r="B1155" s="15">
        <v>0</v>
      </c>
      <c r="C1155" s="15">
        <v>0</v>
      </c>
      <c r="D1155" s="15">
        <v>0</v>
      </c>
      <c r="E1155" s="15">
        <v>0</v>
      </c>
      <c r="F1155" s="15">
        <v>0</v>
      </c>
      <c r="G1155" s="15">
        <v>0</v>
      </c>
      <c r="H1155" s="15">
        <v>0</v>
      </c>
      <c r="I1155" s="15">
        <v>0</v>
      </c>
      <c r="J1155" s="15">
        <v>0</v>
      </c>
      <c r="K1155" s="111"/>
    </row>
    <row r="1156" spans="1:11" x14ac:dyDescent="0.25">
      <c r="A1156" s="5" t="s">
        <v>9</v>
      </c>
      <c r="B1156" s="15">
        <v>0</v>
      </c>
      <c r="C1156" s="15">
        <v>0</v>
      </c>
      <c r="D1156" s="15">
        <v>0</v>
      </c>
      <c r="E1156" s="15">
        <v>0</v>
      </c>
      <c r="F1156" s="15">
        <v>0</v>
      </c>
      <c r="G1156" s="15">
        <v>0</v>
      </c>
      <c r="H1156" s="15">
        <v>0</v>
      </c>
      <c r="I1156" s="15">
        <v>0</v>
      </c>
      <c r="J1156" s="15">
        <v>0</v>
      </c>
      <c r="K1156" s="111"/>
    </row>
    <row r="1157" spans="1:11" ht="25.5" x14ac:dyDescent="0.25">
      <c r="A1157" s="5" t="s">
        <v>10</v>
      </c>
      <c r="B1157" s="15">
        <v>0</v>
      </c>
      <c r="C1157" s="15">
        <v>0</v>
      </c>
      <c r="D1157" s="15">
        <v>0</v>
      </c>
      <c r="E1157" s="15">
        <v>0</v>
      </c>
      <c r="F1157" s="15">
        <v>0</v>
      </c>
      <c r="G1157" s="15">
        <v>0</v>
      </c>
      <c r="H1157" s="15">
        <v>0</v>
      </c>
      <c r="I1157" s="15">
        <v>0</v>
      </c>
      <c r="J1157" s="15">
        <v>0</v>
      </c>
      <c r="K1157" s="111"/>
    </row>
    <row r="1158" spans="1:11" ht="25.5" x14ac:dyDescent="0.25">
      <c r="A1158" s="6" t="s">
        <v>11</v>
      </c>
      <c r="B1158" s="21">
        <f>SUM(B1160:B1161)</f>
        <v>0</v>
      </c>
      <c r="C1158" s="21">
        <f t="shared" ref="C1158:J1158" si="244">SUM(C1160:C1161)</f>
        <v>0</v>
      </c>
      <c r="D1158" s="21">
        <f t="shared" si="244"/>
        <v>0</v>
      </c>
      <c r="E1158" s="21">
        <f t="shared" si="244"/>
        <v>0</v>
      </c>
      <c r="F1158" s="21">
        <f t="shared" si="244"/>
        <v>0</v>
      </c>
      <c r="G1158" s="21">
        <f t="shared" si="244"/>
        <v>0</v>
      </c>
      <c r="H1158" s="21">
        <f t="shared" si="244"/>
        <v>0</v>
      </c>
      <c r="I1158" s="21">
        <f t="shared" si="244"/>
        <v>0</v>
      </c>
      <c r="J1158" s="21">
        <f t="shared" si="244"/>
        <v>0</v>
      </c>
      <c r="K1158" s="111"/>
    </row>
    <row r="1159" spans="1:11" x14ac:dyDescent="0.25">
      <c r="A1159" s="5" t="s">
        <v>12</v>
      </c>
      <c r="B1159" s="21"/>
      <c r="C1159" s="21"/>
      <c r="D1159" s="21"/>
      <c r="E1159" s="21"/>
      <c r="F1159" s="21"/>
      <c r="G1159" s="21"/>
      <c r="H1159" s="21"/>
      <c r="I1159" s="21"/>
      <c r="J1159" s="21"/>
      <c r="K1159" s="111"/>
    </row>
    <row r="1160" spans="1:11" x14ac:dyDescent="0.25">
      <c r="A1160" s="5" t="s">
        <v>13</v>
      </c>
      <c r="B1160" s="15">
        <v>0</v>
      </c>
      <c r="C1160" s="15">
        <v>0</v>
      </c>
      <c r="D1160" s="15">
        <v>0</v>
      </c>
      <c r="E1160" s="15">
        <v>0</v>
      </c>
      <c r="F1160" s="15">
        <v>0</v>
      </c>
      <c r="G1160" s="15">
        <v>0</v>
      </c>
      <c r="H1160" s="15">
        <v>0</v>
      </c>
      <c r="I1160" s="15">
        <v>0</v>
      </c>
      <c r="J1160" s="15">
        <v>0</v>
      </c>
      <c r="K1160" s="111"/>
    </row>
    <row r="1161" spans="1:11" ht="51" x14ac:dyDescent="0.25">
      <c r="A1161" s="5" t="s">
        <v>14</v>
      </c>
      <c r="B1161" s="15">
        <v>0</v>
      </c>
      <c r="C1161" s="15">
        <v>0</v>
      </c>
      <c r="D1161" s="15">
        <v>0</v>
      </c>
      <c r="E1161" s="15">
        <v>0</v>
      </c>
      <c r="F1161" s="15">
        <v>0</v>
      </c>
      <c r="G1161" s="15">
        <v>0</v>
      </c>
      <c r="H1161" s="15">
        <v>0</v>
      </c>
      <c r="I1161" s="15">
        <v>0</v>
      </c>
      <c r="J1161" s="15">
        <v>0</v>
      </c>
      <c r="K1161" s="111"/>
    </row>
    <row r="1162" spans="1:11" x14ac:dyDescent="0.25">
      <c r="A1162" s="6" t="s">
        <v>15</v>
      </c>
      <c r="B1162" s="15"/>
      <c r="C1162" s="15"/>
      <c r="D1162" s="15"/>
      <c r="E1162" s="15"/>
      <c r="F1162" s="15"/>
      <c r="G1162" s="15"/>
      <c r="H1162" s="15"/>
      <c r="I1162" s="15"/>
      <c r="J1162" s="15"/>
      <c r="K1162" s="111"/>
    </row>
    <row r="1163" spans="1:11" x14ac:dyDescent="0.25">
      <c r="A1163" s="5" t="s">
        <v>16</v>
      </c>
      <c r="B1163" s="15"/>
      <c r="C1163" s="15"/>
      <c r="D1163" s="15"/>
      <c r="E1163" s="15"/>
      <c r="F1163" s="15"/>
      <c r="G1163" s="15"/>
      <c r="H1163" s="15"/>
      <c r="I1163" s="15"/>
      <c r="J1163" s="15"/>
      <c r="K1163" s="111"/>
    </row>
    <row r="1164" spans="1:11" x14ac:dyDescent="0.25">
      <c r="A1164" s="5" t="s">
        <v>17</v>
      </c>
      <c r="B1164" s="15"/>
      <c r="C1164" s="15"/>
      <c r="D1164" s="15"/>
      <c r="E1164" s="15"/>
      <c r="F1164" s="15"/>
      <c r="G1164" s="15"/>
      <c r="H1164" s="15"/>
      <c r="I1164" s="15"/>
      <c r="J1164" s="15"/>
      <c r="K1164" s="111"/>
    </row>
    <row r="1165" spans="1:11" ht="23.25" customHeight="1" x14ac:dyDescent="0.25">
      <c r="A1165" s="5" t="s">
        <v>18</v>
      </c>
      <c r="B1165" s="15">
        <v>0</v>
      </c>
      <c r="C1165" s="15">
        <v>0</v>
      </c>
      <c r="D1165" s="15">
        <v>0</v>
      </c>
      <c r="E1165" s="15">
        <v>0</v>
      </c>
      <c r="F1165" s="15">
        <v>0</v>
      </c>
      <c r="G1165" s="15">
        <v>0</v>
      </c>
      <c r="H1165" s="15">
        <v>0</v>
      </c>
      <c r="I1165" s="15">
        <v>0</v>
      </c>
      <c r="J1165" s="15">
        <v>0</v>
      </c>
      <c r="K1165" s="111"/>
    </row>
    <row r="1166" spans="1:11" ht="51" x14ac:dyDescent="0.25">
      <c r="A1166" s="5" t="s">
        <v>19</v>
      </c>
      <c r="B1166" s="15">
        <v>0</v>
      </c>
      <c r="C1166" s="15">
        <v>0</v>
      </c>
      <c r="D1166" s="15">
        <v>0</v>
      </c>
      <c r="E1166" s="15">
        <v>0</v>
      </c>
      <c r="F1166" s="15">
        <v>0</v>
      </c>
      <c r="G1166" s="15">
        <v>0</v>
      </c>
      <c r="H1166" s="15">
        <v>0</v>
      </c>
      <c r="I1166" s="15">
        <v>0</v>
      </c>
      <c r="J1166" s="15">
        <v>0</v>
      </c>
      <c r="K1166" s="111"/>
    </row>
    <row r="1167" spans="1:11" ht="20.25" x14ac:dyDescent="0.25">
      <c r="A1167" s="106" t="s">
        <v>132</v>
      </c>
      <c r="B1167" s="106"/>
      <c r="C1167" s="106"/>
      <c r="D1167" s="106"/>
      <c r="E1167" s="106"/>
      <c r="F1167" s="106"/>
      <c r="G1167" s="106"/>
      <c r="H1167" s="106"/>
      <c r="I1167" s="106"/>
      <c r="J1167" s="106"/>
      <c r="K1167" s="106"/>
    </row>
    <row r="1168" spans="1:11" x14ac:dyDescent="0.25">
      <c r="A1168" s="46" t="s">
        <v>22</v>
      </c>
      <c r="B1168" s="81">
        <f>B1196+B1210+B1224+B1238+B1252</f>
        <v>0</v>
      </c>
      <c r="C1168" s="81">
        <f t="shared" ref="C1168:J1172" si="245">C1196+C1210+C1224+C1238+C1252</f>
        <v>0</v>
      </c>
      <c r="D1168" s="81">
        <f t="shared" si="245"/>
        <v>0</v>
      </c>
      <c r="E1168" s="81">
        <f t="shared" si="245"/>
        <v>0</v>
      </c>
      <c r="F1168" s="81">
        <f t="shared" si="245"/>
        <v>0</v>
      </c>
      <c r="G1168" s="81">
        <f t="shared" si="245"/>
        <v>500000</v>
      </c>
      <c r="H1168" s="81">
        <f t="shared" si="245"/>
        <v>0</v>
      </c>
      <c r="I1168" s="81">
        <f t="shared" si="245"/>
        <v>0</v>
      </c>
      <c r="J1168" s="81">
        <f t="shared" si="245"/>
        <v>0</v>
      </c>
      <c r="K1168" s="48"/>
    </row>
    <row r="1169" spans="1:11" x14ac:dyDescent="0.25">
      <c r="A1169" s="49" t="s">
        <v>8</v>
      </c>
      <c r="B1169" s="82">
        <f>B1197+B1211+B1225+B1239+B1253</f>
        <v>0</v>
      </c>
      <c r="C1169" s="82">
        <f t="shared" si="245"/>
        <v>0</v>
      </c>
      <c r="D1169" s="82">
        <f t="shared" si="245"/>
        <v>0</v>
      </c>
      <c r="E1169" s="82">
        <f t="shared" si="245"/>
        <v>0</v>
      </c>
      <c r="F1169" s="82">
        <f t="shared" si="245"/>
        <v>0</v>
      </c>
      <c r="G1169" s="82">
        <f t="shared" si="245"/>
        <v>0</v>
      </c>
      <c r="H1169" s="82">
        <f t="shared" si="245"/>
        <v>0</v>
      </c>
      <c r="I1169" s="82">
        <f t="shared" si="245"/>
        <v>0</v>
      </c>
      <c r="J1169" s="82">
        <f t="shared" si="245"/>
        <v>0</v>
      </c>
      <c r="K1169" s="48"/>
    </row>
    <row r="1170" spans="1:11" x14ac:dyDescent="0.25">
      <c r="A1170" s="49" t="s">
        <v>9</v>
      </c>
      <c r="B1170" s="82">
        <f>B1198+B1212+B1226+B1240+B1254</f>
        <v>0</v>
      </c>
      <c r="C1170" s="82">
        <f t="shared" si="245"/>
        <v>0</v>
      </c>
      <c r="D1170" s="82">
        <f t="shared" si="245"/>
        <v>0</v>
      </c>
      <c r="E1170" s="82">
        <f t="shared" si="245"/>
        <v>0</v>
      </c>
      <c r="F1170" s="82">
        <f t="shared" si="245"/>
        <v>0</v>
      </c>
      <c r="G1170" s="82">
        <f t="shared" si="245"/>
        <v>0</v>
      </c>
      <c r="H1170" s="82">
        <f t="shared" si="245"/>
        <v>0</v>
      </c>
      <c r="I1170" s="82">
        <f t="shared" si="245"/>
        <v>0</v>
      </c>
      <c r="J1170" s="82">
        <f t="shared" si="245"/>
        <v>0</v>
      </c>
      <c r="K1170" s="48"/>
    </row>
    <row r="1171" spans="1:11" ht="25.5" x14ac:dyDescent="0.25">
      <c r="A1171" s="49" t="s">
        <v>10</v>
      </c>
      <c r="B1171" s="82">
        <f>B1199+B1213+B1227+B1241+B1255</f>
        <v>0</v>
      </c>
      <c r="C1171" s="82">
        <f t="shared" si="245"/>
        <v>0</v>
      </c>
      <c r="D1171" s="82">
        <f t="shared" si="245"/>
        <v>0</v>
      </c>
      <c r="E1171" s="82">
        <f t="shared" si="245"/>
        <v>0</v>
      </c>
      <c r="F1171" s="82">
        <f t="shared" si="245"/>
        <v>0</v>
      </c>
      <c r="G1171" s="82">
        <f t="shared" si="245"/>
        <v>0</v>
      </c>
      <c r="H1171" s="82">
        <f t="shared" si="245"/>
        <v>0</v>
      </c>
      <c r="I1171" s="82">
        <f t="shared" si="245"/>
        <v>0</v>
      </c>
      <c r="J1171" s="82">
        <f t="shared" si="245"/>
        <v>0</v>
      </c>
      <c r="K1171" s="48"/>
    </row>
    <row r="1172" spans="1:11" ht="25.5" x14ac:dyDescent="0.25">
      <c r="A1172" s="46" t="s">
        <v>11</v>
      </c>
      <c r="B1172" s="81">
        <f>B1200+B1214+B1228+B1242+B1256</f>
        <v>0</v>
      </c>
      <c r="C1172" s="81">
        <f t="shared" si="245"/>
        <v>0</v>
      </c>
      <c r="D1172" s="81">
        <f t="shared" si="245"/>
        <v>0</v>
      </c>
      <c r="E1172" s="81">
        <f t="shared" si="245"/>
        <v>0</v>
      </c>
      <c r="F1172" s="81">
        <f t="shared" si="245"/>
        <v>0</v>
      </c>
      <c r="G1172" s="81">
        <f t="shared" si="245"/>
        <v>500000</v>
      </c>
      <c r="H1172" s="81">
        <f t="shared" si="245"/>
        <v>0</v>
      </c>
      <c r="I1172" s="81">
        <f t="shared" si="245"/>
        <v>0</v>
      </c>
      <c r="J1172" s="81">
        <f t="shared" si="245"/>
        <v>0</v>
      </c>
      <c r="K1172" s="48"/>
    </row>
    <row r="1173" spans="1:11" x14ac:dyDescent="0.25">
      <c r="A1173" s="49" t="s">
        <v>12</v>
      </c>
      <c r="B1173" s="82"/>
      <c r="C1173" s="82"/>
      <c r="D1173" s="82"/>
      <c r="E1173" s="82"/>
      <c r="F1173" s="82"/>
      <c r="G1173" s="82"/>
      <c r="H1173" s="82"/>
      <c r="I1173" s="82"/>
      <c r="J1173" s="82"/>
      <c r="K1173" s="48"/>
    </row>
    <row r="1174" spans="1:11" x14ac:dyDescent="0.25">
      <c r="A1174" s="49" t="s">
        <v>13</v>
      </c>
      <c r="B1174" s="82">
        <f>B1202+B1216+B1230+B1244+B1258</f>
        <v>0</v>
      </c>
      <c r="C1174" s="82">
        <f t="shared" ref="C1174:J1175" si="246">C1202+C1216+C1230+C1244+C1258</f>
        <v>0</v>
      </c>
      <c r="D1174" s="82">
        <f t="shared" si="246"/>
        <v>0</v>
      </c>
      <c r="E1174" s="82">
        <f t="shared" si="246"/>
        <v>0</v>
      </c>
      <c r="F1174" s="82">
        <f t="shared" si="246"/>
        <v>0</v>
      </c>
      <c r="G1174" s="82">
        <f t="shared" si="246"/>
        <v>500000</v>
      </c>
      <c r="H1174" s="82">
        <f t="shared" si="246"/>
        <v>0</v>
      </c>
      <c r="I1174" s="82">
        <f t="shared" si="246"/>
        <v>0</v>
      </c>
      <c r="J1174" s="82">
        <f t="shared" si="246"/>
        <v>0</v>
      </c>
      <c r="K1174" s="48"/>
    </row>
    <row r="1175" spans="1:11" ht="51" x14ac:dyDescent="0.25">
      <c r="A1175" s="49" t="s">
        <v>14</v>
      </c>
      <c r="B1175" s="82">
        <f>B1203+B1217+B1231+B1245+B1259</f>
        <v>0</v>
      </c>
      <c r="C1175" s="82">
        <f t="shared" si="246"/>
        <v>0</v>
      </c>
      <c r="D1175" s="82">
        <f t="shared" si="246"/>
        <v>0</v>
      </c>
      <c r="E1175" s="82">
        <f t="shared" si="246"/>
        <v>0</v>
      </c>
      <c r="F1175" s="82">
        <f t="shared" si="246"/>
        <v>0</v>
      </c>
      <c r="G1175" s="82">
        <f t="shared" si="246"/>
        <v>0</v>
      </c>
      <c r="H1175" s="82">
        <f t="shared" si="246"/>
        <v>0</v>
      </c>
      <c r="I1175" s="82">
        <f t="shared" si="246"/>
        <v>0</v>
      </c>
      <c r="J1175" s="82">
        <f t="shared" si="246"/>
        <v>0</v>
      </c>
      <c r="K1175" s="48"/>
    </row>
    <row r="1176" spans="1:11" x14ac:dyDescent="0.25">
      <c r="A1176" s="46" t="s">
        <v>15</v>
      </c>
      <c r="B1176" s="81"/>
      <c r="C1176" s="81"/>
      <c r="D1176" s="81"/>
      <c r="E1176" s="81"/>
      <c r="F1176" s="81"/>
      <c r="G1176" s="81"/>
      <c r="H1176" s="81"/>
      <c r="I1176" s="81"/>
      <c r="J1176" s="81"/>
      <c r="K1176" s="48"/>
    </row>
    <row r="1177" spans="1:11" x14ac:dyDescent="0.25">
      <c r="A1177" s="49" t="s">
        <v>16</v>
      </c>
      <c r="B1177" s="81"/>
      <c r="C1177" s="81"/>
      <c r="D1177" s="81"/>
      <c r="E1177" s="81"/>
      <c r="F1177" s="81"/>
      <c r="G1177" s="81"/>
      <c r="H1177" s="81"/>
      <c r="I1177" s="81"/>
      <c r="J1177" s="81"/>
      <c r="K1177" s="48"/>
    </row>
    <row r="1178" spans="1:11" x14ac:dyDescent="0.25">
      <c r="A1178" s="49" t="s">
        <v>17</v>
      </c>
      <c r="B1178" s="81"/>
      <c r="C1178" s="81"/>
      <c r="D1178" s="81"/>
      <c r="E1178" s="81"/>
      <c r="F1178" s="81"/>
      <c r="G1178" s="81"/>
      <c r="H1178" s="81"/>
      <c r="I1178" s="81"/>
      <c r="J1178" s="81"/>
      <c r="K1178" s="48"/>
    </row>
    <row r="1179" spans="1:11" ht="15.75" customHeight="1" x14ac:dyDescent="0.25">
      <c r="A1179" s="49" t="s">
        <v>18</v>
      </c>
      <c r="B1179" s="82">
        <f>B1207+B1221+B1235+B1249+B1263</f>
        <v>0</v>
      </c>
      <c r="C1179" s="82">
        <f t="shared" ref="C1179:J1180" si="247">C1207+C1221+C1235+C1249+C1263</f>
        <v>0</v>
      </c>
      <c r="D1179" s="82">
        <f t="shared" si="247"/>
        <v>0</v>
      </c>
      <c r="E1179" s="82">
        <f t="shared" si="247"/>
        <v>0</v>
      </c>
      <c r="F1179" s="82">
        <f>F1207+F1221+F1235+F1249+F1263</f>
        <v>0</v>
      </c>
      <c r="G1179" s="82">
        <f t="shared" si="247"/>
        <v>500000</v>
      </c>
      <c r="H1179" s="82">
        <f t="shared" si="247"/>
        <v>0</v>
      </c>
      <c r="I1179" s="82">
        <f t="shared" si="247"/>
        <v>0</v>
      </c>
      <c r="J1179" s="82">
        <f t="shared" si="247"/>
        <v>0</v>
      </c>
      <c r="K1179" s="48"/>
    </row>
    <row r="1180" spans="1:11" ht="51" x14ac:dyDescent="0.25">
      <c r="A1180" s="49" t="s">
        <v>19</v>
      </c>
      <c r="B1180" s="82">
        <f>B1208+B1222+B1236+B1250+B1264</f>
        <v>0</v>
      </c>
      <c r="C1180" s="82">
        <f t="shared" si="247"/>
        <v>0</v>
      </c>
      <c r="D1180" s="82">
        <f t="shared" si="247"/>
        <v>0</v>
      </c>
      <c r="E1180" s="82">
        <f t="shared" si="247"/>
        <v>0</v>
      </c>
      <c r="F1180" s="82">
        <f t="shared" si="247"/>
        <v>0</v>
      </c>
      <c r="G1180" s="82">
        <f t="shared" si="247"/>
        <v>0</v>
      </c>
      <c r="H1180" s="82">
        <f t="shared" si="247"/>
        <v>0</v>
      </c>
      <c r="I1180" s="82">
        <f t="shared" si="247"/>
        <v>0</v>
      </c>
      <c r="J1180" s="82">
        <f t="shared" si="247"/>
        <v>0</v>
      </c>
      <c r="K1180" s="48"/>
    </row>
    <row r="1181" spans="1:11" ht="18.95" customHeight="1" x14ac:dyDescent="0.25">
      <c r="A1181" s="104" t="s">
        <v>133</v>
      </c>
      <c r="B1181" s="104"/>
      <c r="C1181" s="104"/>
      <c r="D1181" s="104"/>
      <c r="E1181" s="104"/>
      <c r="F1181" s="104"/>
      <c r="G1181" s="104"/>
      <c r="H1181" s="104"/>
      <c r="I1181" s="104"/>
      <c r="J1181" s="104"/>
      <c r="K1181" s="104"/>
    </row>
    <row r="1182" spans="1:11" x14ac:dyDescent="0.25">
      <c r="A1182" s="51" t="s">
        <v>22</v>
      </c>
      <c r="B1182" s="52">
        <f>SUM(B1183:B1186)</f>
        <v>0</v>
      </c>
      <c r="C1182" s="52">
        <f t="shared" ref="C1182:I1182" si="248">SUM(C1183:C1186)</f>
        <v>0</v>
      </c>
      <c r="D1182" s="52">
        <f t="shared" si="248"/>
        <v>0</v>
      </c>
      <c r="E1182" s="52">
        <f t="shared" si="248"/>
        <v>0</v>
      </c>
      <c r="F1182" s="52">
        <f t="shared" si="248"/>
        <v>0</v>
      </c>
      <c r="G1182" s="52">
        <f t="shared" si="248"/>
        <v>500000</v>
      </c>
      <c r="H1182" s="52">
        <f t="shared" si="248"/>
        <v>0</v>
      </c>
      <c r="I1182" s="52">
        <f t="shared" si="248"/>
        <v>0</v>
      </c>
      <c r="J1182" s="52">
        <f>(J1196+J1510+J1198+J1546+J1562+J1576+J1592+J1607+J1621+J1635+J1649)</f>
        <v>0</v>
      </c>
      <c r="K1182" s="53"/>
    </row>
    <row r="1183" spans="1:11" ht="15.75" customHeight="1" x14ac:dyDescent="0.25">
      <c r="A1183" s="54" t="s">
        <v>8</v>
      </c>
      <c r="B1183" s="30">
        <f>B1197+B1211+B1225+B1239+B1253</f>
        <v>0</v>
      </c>
      <c r="C1183" s="30">
        <f t="shared" ref="C1183:J1185" si="249">C1197+C1211+C1225+C1239+C1253</f>
        <v>0</v>
      </c>
      <c r="D1183" s="30">
        <f t="shared" si="249"/>
        <v>0</v>
      </c>
      <c r="E1183" s="30">
        <f t="shared" si="249"/>
        <v>0</v>
      </c>
      <c r="F1183" s="30">
        <f t="shared" si="249"/>
        <v>0</v>
      </c>
      <c r="G1183" s="30">
        <f t="shared" si="249"/>
        <v>0</v>
      </c>
      <c r="H1183" s="30">
        <f t="shared" si="249"/>
        <v>0</v>
      </c>
      <c r="I1183" s="30">
        <f t="shared" si="249"/>
        <v>0</v>
      </c>
      <c r="J1183" s="30">
        <f t="shared" si="249"/>
        <v>0</v>
      </c>
      <c r="K1183" s="53"/>
    </row>
    <row r="1184" spans="1:11" x14ac:dyDescent="0.25">
      <c r="A1184" s="54" t="s">
        <v>9</v>
      </c>
      <c r="B1184" s="30">
        <f>B1198+B1212+B1226+B1240+B1254</f>
        <v>0</v>
      </c>
      <c r="C1184" s="30">
        <f t="shared" si="249"/>
        <v>0</v>
      </c>
      <c r="D1184" s="30">
        <f t="shared" si="249"/>
        <v>0</v>
      </c>
      <c r="E1184" s="30">
        <f t="shared" si="249"/>
        <v>0</v>
      </c>
      <c r="F1184" s="30">
        <f t="shared" si="249"/>
        <v>0</v>
      </c>
      <c r="G1184" s="30">
        <f t="shared" si="249"/>
        <v>0</v>
      </c>
      <c r="H1184" s="30">
        <f t="shared" si="249"/>
        <v>0</v>
      </c>
      <c r="I1184" s="30">
        <f t="shared" si="249"/>
        <v>0</v>
      </c>
      <c r="J1184" s="30">
        <f t="shared" si="249"/>
        <v>0</v>
      </c>
      <c r="K1184" s="53"/>
    </row>
    <row r="1185" spans="1:11" ht="25.5" x14ac:dyDescent="0.25">
      <c r="A1185" s="54" t="s">
        <v>10</v>
      </c>
      <c r="B1185" s="30">
        <f>B1199+B1213+B1227+B1241+B1255</f>
        <v>0</v>
      </c>
      <c r="C1185" s="30">
        <f t="shared" si="249"/>
        <v>0</v>
      </c>
      <c r="D1185" s="30">
        <f t="shared" si="249"/>
        <v>0</v>
      </c>
      <c r="E1185" s="30">
        <f t="shared" si="249"/>
        <v>0</v>
      </c>
      <c r="F1185" s="30">
        <f t="shared" si="249"/>
        <v>0</v>
      </c>
      <c r="G1185" s="30">
        <f t="shared" si="249"/>
        <v>0</v>
      </c>
      <c r="H1185" s="30">
        <f t="shared" si="249"/>
        <v>0</v>
      </c>
      <c r="I1185" s="30">
        <f t="shared" si="249"/>
        <v>0</v>
      </c>
      <c r="J1185" s="30">
        <f t="shared" si="249"/>
        <v>0</v>
      </c>
      <c r="K1185" s="53"/>
    </row>
    <row r="1186" spans="1:11" ht="25.5" x14ac:dyDescent="0.25">
      <c r="A1186" s="51" t="s">
        <v>11</v>
      </c>
      <c r="B1186" s="52">
        <f>B1188+B1189</f>
        <v>0</v>
      </c>
      <c r="C1186" s="52">
        <f t="shared" ref="C1186:I1186" si="250">C1188+C1189</f>
        <v>0</v>
      </c>
      <c r="D1186" s="52">
        <f t="shared" si="250"/>
        <v>0</v>
      </c>
      <c r="E1186" s="52">
        <f t="shared" si="250"/>
        <v>0</v>
      </c>
      <c r="F1186" s="52">
        <f t="shared" si="250"/>
        <v>0</v>
      </c>
      <c r="G1186" s="52">
        <f t="shared" si="250"/>
        <v>500000</v>
      </c>
      <c r="H1186" s="52">
        <f t="shared" si="250"/>
        <v>0</v>
      </c>
      <c r="I1186" s="52">
        <f t="shared" si="250"/>
        <v>0</v>
      </c>
      <c r="J1186" s="52">
        <f t="shared" ref="J1186" si="251">(J1470+J1514+J1295+J1550+J1566+J1580+J1596+J1611+J1625+J1639+J1653)</f>
        <v>0</v>
      </c>
      <c r="K1186" s="53"/>
    </row>
    <row r="1187" spans="1:11" x14ac:dyDescent="0.25">
      <c r="A1187" s="54" t="s">
        <v>12</v>
      </c>
      <c r="B1187" s="52"/>
      <c r="C1187" s="52"/>
      <c r="D1187" s="52"/>
      <c r="E1187" s="52"/>
      <c r="F1187" s="52"/>
      <c r="G1187" s="52"/>
      <c r="H1187" s="52"/>
      <c r="I1187" s="52"/>
      <c r="J1187" s="52"/>
      <c r="K1187" s="53"/>
    </row>
    <row r="1188" spans="1:11" x14ac:dyDescent="0.25">
      <c r="A1188" s="54" t="s">
        <v>13</v>
      </c>
      <c r="B1188" s="30">
        <f>B1202+B1216+B1230+B1244+B1258</f>
        <v>0</v>
      </c>
      <c r="C1188" s="30">
        <f t="shared" ref="C1188:J1189" si="252">C1202+C1216+C1230+C1244+C1258</f>
        <v>0</v>
      </c>
      <c r="D1188" s="30">
        <f t="shared" si="252"/>
        <v>0</v>
      </c>
      <c r="E1188" s="30">
        <f t="shared" si="252"/>
        <v>0</v>
      </c>
      <c r="F1188" s="30">
        <f t="shared" si="252"/>
        <v>0</v>
      </c>
      <c r="G1188" s="30">
        <f t="shared" si="252"/>
        <v>500000</v>
      </c>
      <c r="H1188" s="30">
        <f t="shared" si="252"/>
        <v>0</v>
      </c>
      <c r="I1188" s="30">
        <f t="shared" si="252"/>
        <v>0</v>
      </c>
      <c r="J1188" s="30">
        <f t="shared" si="252"/>
        <v>0</v>
      </c>
      <c r="K1188" s="53"/>
    </row>
    <row r="1189" spans="1:11" ht="51" x14ac:dyDescent="0.25">
      <c r="A1189" s="54" t="s">
        <v>14</v>
      </c>
      <c r="B1189" s="30">
        <f>B1203+B1217+B1231+B1245+B1259</f>
        <v>0</v>
      </c>
      <c r="C1189" s="30">
        <f t="shared" si="252"/>
        <v>0</v>
      </c>
      <c r="D1189" s="30">
        <f t="shared" si="252"/>
        <v>0</v>
      </c>
      <c r="E1189" s="30">
        <f t="shared" si="252"/>
        <v>0</v>
      </c>
      <c r="F1189" s="30">
        <f t="shared" si="252"/>
        <v>0</v>
      </c>
      <c r="G1189" s="30">
        <f t="shared" si="252"/>
        <v>0</v>
      </c>
      <c r="H1189" s="30">
        <f t="shared" si="252"/>
        <v>0</v>
      </c>
      <c r="I1189" s="30">
        <f t="shared" si="252"/>
        <v>0</v>
      </c>
      <c r="J1189" s="30">
        <f t="shared" si="252"/>
        <v>0</v>
      </c>
      <c r="K1189" s="53"/>
    </row>
    <row r="1190" spans="1:11" x14ac:dyDescent="0.25">
      <c r="A1190" s="51" t="s">
        <v>15</v>
      </c>
      <c r="B1190" s="52"/>
      <c r="C1190" s="52"/>
      <c r="D1190" s="52"/>
      <c r="E1190" s="52"/>
      <c r="F1190" s="52"/>
      <c r="G1190" s="52"/>
      <c r="H1190" s="52"/>
      <c r="I1190" s="52"/>
      <c r="J1190" s="52"/>
      <c r="K1190" s="53"/>
    </row>
    <row r="1191" spans="1:11" x14ac:dyDescent="0.25">
      <c r="A1191" s="54" t="s">
        <v>16</v>
      </c>
      <c r="B1191" s="52"/>
      <c r="C1191" s="52"/>
      <c r="D1191" s="52"/>
      <c r="E1191" s="52"/>
      <c r="F1191" s="52"/>
      <c r="G1191" s="52"/>
      <c r="H1191" s="52"/>
      <c r="I1191" s="52"/>
      <c r="J1191" s="52"/>
      <c r="K1191" s="53"/>
    </row>
    <row r="1192" spans="1:11" x14ac:dyDescent="0.25">
      <c r="A1192" s="54" t="s">
        <v>17</v>
      </c>
      <c r="B1192" s="52"/>
      <c r="C1192" s="52"/>
      <c r="D1192" s="52"/>
      <c r="E1192" s="52"/>
      <c r="F1192" s="52"/>
      <c r="G1192" s="52"/>
      <c r="H1192" s="52"/>
      <c r="I1192" s="52"/>
      <c r="J1192" s="52"/>
      <c r="K1192" s="53"/>
    </row>
    <row r="1193" spans="1:11" x14ac:dyDescent="0.25">
      <c r="A1193" s="54" t="s">
        <v>18</v>
      </c>
      <c r="B1193" s="30">
        <f>B1207+B1221+B1235+B1249+B1263</f>
        <v>0</v>
      </c>
      <c r="C1193" s="30">
        <f t="shared" ref="C1193:J1194" si="253">C1207+C1221+C1235+C1249+C1263</f>
        <v>0</v>
      </c>
      <c r="D1193" s="30">
        <f t="shared" si="253"/>
        <v>0</v>
      </c>
      <c r="E1193" s="30">
        <f t="shared" si="253"/>
        <v>0</v>
      </c>
      <c r="F1193" s="30">
        <f t="shared" si="253"/>
        <v>0</v>
      </c>
      <c r="G1193" s="30">
        <f t="shared" si="253"/>
        <v>500000</v>
      </c>
      <c r="H1193" s="30">
        <f t="shared" si="253"/>
        <v>0</v>
      </c>
      <c r="I1193" s="30">
        <f t="shared" si="253"/>
        <v>0</v>
      </c>
      <c r="J1193" s="30">
        <f t="shared" si="253"/>
        <v>0</v>
      </c>
      <c r="K1193" s="53"/>
    </row>
    <row r="1194" spans="1:11" ht="51" x14ac:dyDescent="0.25">
      <c r="A1194" s="54" t="s">
        <v>19</v>
      </c>
      <c r="B1194" s="30">
        <f>B1208+B1222+B1236+B1250+B1264</f>
        <v>0</v>
      </c>
      <c r="C1194" s="30">
        <f t="shared" si="253"/>
        <v>0</v>
      </c>
      <c r="D1194" s="30">
        <f t="shared" si="253"/>
        <v>0</v>
      </c>
      <c r="E1194" s="30">
        <f t="shared" si="253"/>
        <v>0</v>
      </c>
      <c r="F1194" s="30">
        <f t="shared" si="253"/>
        <v>0</v>
      </c>
      <c r="G1194" s="30">
        <f t="shared" si="253"/>
        <v>0</v>
      </c>
      <c r="H1194" s="30">
        <f t="shared" si="253"/>
        <v>0</v>
      </c>
      <c r="I1194" s="30">
        <f t="shared" si="253"/>
        <v>0</v>
      </c>
      <c r="J1194" s="30">
        <f t="shared" si="253"/>
        <v>0</v>
      </c>
      <c r="K1194" s="53"/>
    </row>
    <row r="1195" spans="1:11" x14ac:dyDescent="0.25">
      <c r="A1195" s="103" t="s">
        <v>134</v>
      </c>
      <c r="B1195" s="103"/>
      <c r="C1195" s="103"/>
      <c r="D1195" s="103"/>
      <c r="E1195" s="103"/>
      <c r="F1195" s="103"/>
      <c r="G1195" s="103"/>
      <c r="H1195" s="103"/>
      <c r="I1195" s="103"/>
      <c r="J1195" s="103"/>
      <c r="K1195" s="103"/>
    </row>
    <row r="1196" spans="1:11" x14ac:dyDescent="0.25">
      <c r="A1196" s="6" t="s">
        <v>22</v>
      </c>
      <c r="B1196" s="21">
        <f t="shared" ref="B1196" si="254">SUM(B1197:B1200)</f>
        <v>0</v>
      </c>
      <c r="C1196" s="21">
        <f t="shared" ref="C1196:J1196" si="255">SUM(C1197:C1200)</f>
        <v>0</v>
      </c>
      <c r="D1196" s="21">
        <f t="shared" si="255"/>
        <v>0</v>
      </c>
      <c r="E1196" s="21">
        <f t="shared" si="255"/>
        <v>0</v>
      </c>
      <c r="F1196" s="21">
        <f t="shared" si="255"/>
        <v>0</v>
      </c>
      <c r="G1196" s="21">
        <f t="shared" si="255"/>
        <v>0</v>
      </c>
      <c r="H1196" s="21">
        <f t="shared" si="255"/>
        <v>0</v>
      </c>
      <c r="I1196" s="21">
        <f t="shared" si="255"/>
        <v>0</v>
      </c>
      <c r="J1196" s="21">
        <f t="shared" si="255"/>
        <v>0</v>
      </c>
      <c r="K1196" s="111" t="s">
        <v>125</v>
      </c>
    </row>
    <row r="1197" spans="1:11" x14ac:dyDescent="0.25">
      <c r="A1197" s="5" t="s">
        <v>8</v>
      </c>
      <c r="B1197" s="15">
        <v>0</v>
      </c>
      <c r="C1197" s="15">
        <v>0</v>
      </c>
      <c r="D1197" s="15">
        <v>0</v>
      </c>
      <c r="E1197" s="15">
        <v>0</v>
      </c>
      <c r="F1197" s="15">
        <v>0</v>
      </c>
      <c r="G1197" s="15">
        <v>0</v>
      </c>
      <c r="H1197" s="15">
        <v>0</v>
      </c>
      <c r="I1197" s="15">
        <v>0</v>
      </c>
      <c r="J1197" s="15">
        <v>0</v>
      </c>
      <c r="K1197" s="111"/>
    </row>
    <row r="1198" spans="1:11" x14ac:dyDescent="0.25">
      <c r="A1198" s="5" t="s">
        <v>9</v>
      </c>
      <c r="B1198" s="15">
        <v>0</v>
      </c>
      <c r="C1198" s="15">
        <v>0</v>
      </c>
      <c r="D1198" s="15">
        <v>0</v>
      </c>
      <c r="E1198" s="15">
        <v>0</v>
      </c>
      <c r="F1198" s="15">
        <v>0</v>
      </c>
      <c r="G1198" s="15">
        <v>0</v>
      </c>
      <c r="H1198" s="15">
        <v>0</v>
      </c>
      <c r="I1198" s="15">
        <v>0</v>
      </c>
      <c r="J1198" s="15">
        <v>0</v>
      </c>
      <c r="K1198" s="111"/>
    </row>
    <row r="1199" spans="1:11" ht="25.5" x14ac:dyDescent="0.25">
      <c r="A1199" s="5" t="s">
        <v>10</v>
      </c>
      <c r="B1199" s="15">
        <v>0</v>
      </c>
      <c r="C1199" s="15">
        <v>0</v>
      </c>
      <c r="D1199" s="15">
        <v>0</v>
      </c>
      <c r="E1199" s="15">
        <v>0</v>
      </c>
      <c r="F1199" s="15">
        <v>0</v>
      </c>
      <c r="G1199" s="15">
        <v>0</v>
      </c>
      <c r="H1199" s="15">
        <v>0</v>
      </c>
      <c r="I1199" s="15">
        <v>0</v>
      </c>
      <c r="J1199" s="15">
        <v>0</v>
      </c>
      <c r="K1199" s="111"/>
    </row>
    <row r="1200" spans="1:11" ht="25.5" x14ac:dyDescent="0.25">
      <c r="A1200" s="6" t="s">
        <v>11</v>
      </c>
      <c r="B1200" s="21">
        <f>SUM(B1202:B1203)</f>
        <v>0</v>
      </c>
      <c r="C1200" s="21">
        <f t="shared" ref="C1200:J1200" si="256">SUM(C1202:C1203)</f>
        <v>0</v>
      </c>
      <c r="D1200" s="21">
        <f t="shared" si="256"/>
        <v>0</v>
      </c>
      <c r="E1200" s="21">
        <f t="shared" si="256"/>
        <v>0</v>
      </c>
      <c r="F1200" s="21">
        <f t="shared" si="256"/>
        <v>0</v>
      </c>
      <c r="G1200" s="21">
        <f t="shared" si="256"/>
        <v>0</v>
      </c>
      <c r="H1200" s="21">
        <f t="shared" si="256"/>
        <v>0</v>
      </c>
      <c r="I1200" s="21">
        <f t="shared" si="256"/>
        <v>0</v>
      </c>
      <c r="J1200" s="21">
        <f t="shared" si="256"/>
        <v>0</v>
      </c>
      <c r="K1200" s="111"/>
    </row>
    <row r="1201" spans="1:11" x14ac:dyDescent="0.25">
      <c r="A1201" s="5" t="s">
        <v>12</v>
      </c>
      <c r="B1201" s="21"/>
      <c r="C1201" s="21"/>
      <c r="D1201" s="21"/>
      <c r="E1201" s="21"/>
      <c r="F1201" s="21"/>
      <c r="G1201" s="21"/>
      <c r="H1201" s="21"/>
      <c r="I1201" s="21"/>
      <c r="J1201" s="21"/>
      <c r="K1201" s="111"/>
    </row>
    <row r="1202" spans="1:11" x14ac:dyDescent="0.25">
      <c r="A1202" s="5" t="s">
        <v>13</v>
      </c>
      <c r="B1202" s="15">
        <v>0</v>
      </c>
      <c r="C1202" s="15">
        <v>0</v>
      </c>
      <c r="D1202" s="15">
        <v>0</v>
      </c>
      <c r="E1202" s="15">
        <v>0</v>
      </c>
      <c r="F1202" s="15">
        <v>0</v>
      </c>
      <c r="G1202" s="15">
        <v>0</v>
      </c>
      <c r="H1202" s="15">
        <v>0</v>
      </c>
      <c r="I1202" s="15">
        <v>0</v>
      </c>
      <c r="J1202" s="15">
        <v>0</v>
      </c>
      <c r="K1202" s="111"/>
    </row>
    <row r="1203" spans="1:11" ht="51" x14ac:dyDescent="0.25">
      <c r="A1203" s="5" t="s">
        <v>14</v>
      </c>
      <c r="B1203" s="15">
        <v>0</v>
      </c>
      <c r="C1203" s="15">
        <v>0</v>
      </c>
      <c r="D1203" s="15">
        <v>0</v>
      </c>
      <c r="E1203" s="15">
        <v>0</v>
      </c>
      <c r="F1203" s="15">
        <v>0</v>
      </c>
      <c r="G1203" s="15">
        <v>0</v>
      </c>
      <c r="H1203" s="15">
        <v>0</v>
      </c>
      <c r="I1203" s="15">
        <v>0</v>
      </c>
      <c r="J1203" s="15">
        <v>0</v>
      </c>
      <c r="K1203" s="111"/>
    </row>
    <row r="1204" spans="1:11" x14ac:dyDescent="0.25">
      <c r="A1204" s="6" t="s">
        <v>15</v>
      </c>
      <c r="B1204" s="15"/>
      <c r="C1204" s="15"/>
      <c r="D1204" s="15"/>
      <c r="E1204" s="15"/>
      <c r="F1204" s="15"/>
      <c r="G1204" s="15"/>
      <c r="H1204" s="15"/>
      <c r="I1204" s="15"/>
      <c r="J1204" s="15"/>
      <c r="K1204" s="111"/>
    </row>
    <row r="1205" spans="1:11" x14ac:dyDescent="0.25">
      <c r="A1205" s="5" t="s">
        <v>16</v>
      </c>
      <c r="B1205" s="15"/>
      <c r="C1205" s="15"/>
      <c r="D1205" s="15"/>
      <c r="E1205" s="15"/>
      <c r="F1205" s="15"/>
      <c r="G1205" s="15"/>
      <c r="H1205" s="15"/>
      <c r="I1205" s="15"/>
      <c r="J1205" s="15"/>
      <c r="K1205" s="111"/>
    </row>
    <row r="1206" spans="1:11" x14ac:dyDescent="0.25">
      <c r="A1206" s="5" t="s">
        <v>17</v>
      </c>
      <c r="B1206" s="15"/>
      <c r="C1206" s="15"/>
      <c r="D1206" s="15"/>
      <c r="E1206" s="15"/>
      <c r="F1206" s="15"/>
      <c r="G1206" s="15"/>
      <c r="H1206" s="15"/>
      <c r="I1206" s="15"/>
      <c r="J1206" s="15"/>
      <c r="K1206" s="111"/>
    </row>
    <row r="1207" spans="1:11" ht="15.75" customHeight="1" x14ac:dyDescent="0.25">
      <c r="A1207" s="5" t="s">
        <v>18</v>
      </c>
      <c r="B1207" s="15">
        <v>0</v>
      </c>
      <c r="C1207" s="15">
        <v>0</v>
      </c>
      <c r="D1207" s="15">
        <v>0</v>
      </c>
      <c r="E1207" s="15">
        <v>0</v>
      </c>
      <c r="F1207" s="15">
        <v>0</v>
      </c>
      <c r="G1207" s="15">
        <v>0</v>
      </c>
      <c r="H1207" s="15">
        <v>0</v>
      </c>
      <c r="I1207" s="15">
        <v>0</v>
      </c>
      <c r="J1207" s="15">
        <v>0</v>
      </c>
      <c r="K1207" s="111"/>
    </row>
    <row r="1208" spans="1:11" ht="51.75" x14ac:dyDescent="0.25">
      <c r="A1208" s="24" t="s">
        <v>19</v>
      </c>
      <c r="B1208" s="15">
        <v>0</v>
      </c>
      <c r="C1208" s="15">
        <v>0</v>
      </c>
      <c r="D1208" s="15">
        <v>0</v>
      </c>
      <c r="E1208" s="15">
        <v>0</v>
      </c>
      <c r="F1208" s="15">
        <v>0</v>
      </c>
      <c r="G1208" s="15">
        <v>0</v>
      </c>
      <c r="H1208" s="15">
        <v>0</v>
      </c>
      <c r="I1208" s="15">
        <v>0</v>
      </c>
      <c r="J1208" s="15">
        <v>0</v>
      </c>
      <c r="K1208" s="111"/>
    </row>
    <row r="1209" spans="1:11" ht="24" customHeight="1" x14ac:dyDescent="0.25">
      <c r="A1209" s="103" t="s">
        <v>176</v>
      </c>
      <c r="B1209" s="103"/>
      <c r="C1209" s="103"/>
      <c r="D1209" s="103"/>
      <c r="E1209" s="103"/>
      <c r="F1209" s="103"/>
      <c r="G1209" s="103"/>
      <c r="H1209" s="103"/>
      <c r="I1209" s="103"/>
      <c r="J1209" s="103"/>
      <c r="K1209" s="103"/>
    </row>
    <row r="1210" spans="1:11" x14ac:dyDescent="0.25">
      <c r="A1210" s="6" t="s">
        <v>22</v>
      </c>
      <c r="B1210" s="21">
        <f t="shared" ref="B1210:J1210" si="257">SUM(B1211:B1214)</f>
        <v>0</v>
      </c>
      <c r="C1210" s="21">
        <f t="shared" si="257"/>
        <v>0</v>
      </c>
      <c r="D1210" s="21">
        <f t="shared" si="257"/>
        <v>0</v>
      </c>
      <c r="E1210" s="21">
        <f t="shared" si="257"/>
        <v>0</v>
      </c>
      <c r="F1210" s="21">
        <f t="shared" si="257"/>
        <v>0</v>
      </c>
      <c r="G1210" s="21">
        <f t="shared" si="257"/>
        <v>0</v>
      </c>
      <c r="H1210" s="21">
        <f t="shared" si="257"/>
        <v>0</v>
      </c>
      <c r="I1210" s="21">
        <f t="shared" si="257"/>
        <v>0</v>
      </c>
      <c r="J1210" s="21">
        <f t="shared" si="257"/>
        <v>0</v>
      </c>
      <c r="K1210" s="111" t="s">
        <v>125</v>
      </c>
    </row>
    <row r="1211" spans="1:11" x14ac:dyDescent="0.25">
      <c r="A1211" s="5" t="s">
        <v>8</v>
      </c>
      <c r="B1211" s="15">
        <v>0</v>
      </c>
      <c r="C1211" s="15">
        <v>0</v>
      </c>
      <c r="D1211" s="15">
        <v>0</v>
      </c>
      <c r="E1211" s="15">
        <v>0</v>
      </c>
      <c r="F1211" s="15">
        <v>0</v>
      </c>
      <c r="G1211" s="15">
        <v>0</v>
      </c>
      <c r="H1211" s="15">
        <v>0</v>
      </c>
      <c r="I1211" s="15">
        <v>0</v>
      </c>
      <c r="J1211" s="15">
        <v>0</v>
      </c>
      <c r="K1211" s="111"/>
    </row>
    <row r="1212" spans="1:11" x14ac:dyDescent="0.25">
      <c r="A1212" s="5" t="s">
        <v>9</v>
      </c>
      <c r="B1212" s="15">
        <v>0</v>
      </c>
      <c r="C1212" s="15">
        <v>0</v>
      </c>
      <c r="D1212" s="15">
        <v>0</v>
      </c>
      <c r="E1212" s="15">
        <v>0</v>
      </c>
      <c r="F1212" s="15">
        <v>0</v>
      </c>
      <c r="G1212" s="15">
        <v>0</v>
      </c>
      <c r="H1212" s="15">
        <v>0</v>
      </c>
      <c r="I1212" s="15">
        <v>0</v>
      </c>
      <c r="J1212" s="15">
        <v>0</v>
      </c>
      <c r="K1212" s="111"/>
    </row>
    <row r="1213" spans="1:11" ht="25.5" x14ac:dyDescent="0.25">
      <c r="A1213" s="5" t="s">
        <v>10</v>
      </c>
      <c r="B1213" s="15">
        <v>0</v>
      </c>
      <c r="C1213" s="15">
        <v>0</v>
      </c>
      <c r="D1213" s="15">
        <v>0</v>
      </c>
      <c r="E1213" s="15">
        <v>0</v>
      </c>
      <c r="F1213" s="15">
        <v>0</v>
      </c>
      <c r="G1213" s="15">
        <v>0</v>
      </c>
      <c r="H1213" s="15">
        <v>0</v>
      </c>
      <c r="I1213" s="15">
        <v>0</v>
      </c>
      <c r="J1213" s="15">
        <v>0</v>
      </c>
      <c r="K1213" s="111"/>
    </row>
    <row r="1214" spans="1:11" ht="25.5" x14ac:dyDescent="0.25">
      <c r="A1214" s="6" t="s">
        <v>11</v>
      </c>
      <c r="B1214" s="21">
        <f>SUM(B1216:B1217)</f>
        <v>0</v>
      </c>
      <c r="C1214" s="21">
        <f t="shared" ref="C1214:J1214" si="258">SUM(C1216:C1217)</f>
        <v>0</v>
      </c>
      <c r="D1214" s="21">
        <f t="shared" si="258"/>
        <v>0</v>
      </c>
      <c r="E1214" s="21">
        <f t="shared" si="258"/>
        <v>0</v>
      </c>
      <c r="F1214" s="21">
        <f t="shared" si="258"/>
        <v>0</v>
      </c>
      <c r="G1214" s="21">
        <f t="shared" si="258"/>
        <v>0</v>
      </c>
      <c r="H1214" s="21">
        <f t="shared" si="258"/>
        <v>0</v>
      </c>
      <c r="I1214" s="21">
        <f t="shared" si="258"/>
        <v>0</v>
      </c>
      <c r="J1214" s="21">
        <f t="shared" si="258"/>
        <v>0</v>
      </c>
      <c r="K1214" s="111"/>
    </row>
    <row r="1215" spans="1:11" x14ac:dyDescent="0.25">
      <c r="A1215" s="5" t="s">
        <v>12</v>
      </c>
      <c r="B1215" s="21"/>
      <c r="C1215" s="21"/>
      <c r="D1215" s="21"/>
      <c r="E1215" s="21"/>
      <c r="F1215" s="21"/>
      <c r="G1215" s="21"/>
      <c r="H1215" s="21"/>
      <c r="I1215" s="21"/>
      <c r="J1215" s="21"/>
      <c r="K1215" s="111"/>
    </row>
    <row r="1216" spans="1:11" x14ac:dyDescent="0.25">
      <c r="A1216" s="5" t="s">
        <v>13</v>
      </c>
      <c r="B1216" s="15">
        <v>0</v>
      </c>
      <c r="C1216" s="15">
        <v>0</v>
      </c>
      <c r="D1216" s="15">
        <v>0</v>
      </c>
      <c r="E1216" s="15">
        <v>0</v>
      </c>
      <c r="F1216" s="15">
        <v>0</v>
      </c>
      <c r="G1216" s="15">
        <v>0</v>
      </c>
      <c r="H1216" s="15">
        <v>0</v>
      </c>
      <c r="I1216" s="15">
        <v>0</v>
      </c>
      <c r="J1216" s="15">
        <v>0</v>
      </c>
      <c r="K1216" s="111"/>
    </row>
    <row r="1217" spans="1:11" ht="51" x14ac:dyDescent="0.25">
      <c r="A1217" s="5" t="s">
        <v>14</v>
      </c>
      <c r="B1217" s="15">
        <v>0</v>
      </c>
      <c r="C1217" s="15">
        <v>0</v>
      </c>
      <c r="D1217" s="15">
        <v>0</v>
      </c>
      <c r="E1217" s="15">
        <v>0</v>
      </c>
      <c r="F1217" s="15">
        <v>0</v>
      </c>
      <c r="G1217" s="15">
        <v>0</v>
      </c>
      <c r="H1217" s="15">
        <v>0</v>
      </c>
      <c r="I1217" s="15">
        <v>0</v>
      </c>
      <c r="J1217" s="15">
        <v>0</v>
      </c>
      <c r="K1217" s="111"/>
    </row>
    <row r="1218" spans="1:11" x14ac:dyDescent="0.25">
      <c r="A1218" s="6" t="s">
        <v>15</v>
      </c>
      <c r="B1218" s="15"/>
      <c r="C1218" s="15"/>
      <c r="D1218" s="15"/>
      <c r="E1218" s="15"/>
      <c r="F1218" s="15"/>
      <c r="G1218" s="15"/>
      <c r="H1218" s="15"/>
      <c r="I1218" s="15"/>
      <c r="J1218" s="15"/>
      <c r="K1218" s="111"/>
    </row>
    <row r="1219" spans="1:11" x14ac:dyDescent="0.25">
      <c r="A1219" s="5" t="s">
        <v>16</v>
      </c>
      <c r="B1219" s="15"/>
      <c r="C1219" s="15"/>
      <c r="D1219" s="15"/>
      <c r="E1219" s="15"/>
      <c r="F1219" s="15"/>
      <c r="G1219" s="15"/>
      <c r="H1219" s="15"/>
      <c r="I1219" s="15"/>
      <c r="J1219" s="15"/>
      <c r="K1219" s="111"/>
    </row>
    <row r="1220" spans="1:11" x14ac:dyDescent="0.25">
      <c r="A1220" s="5" t="s">
        <v>17</v>
      </c>
      <c r="B1220" s="15"/>
      <c r="C1220" s="15"/>
      <c r="D1220" s="15"/>
      <c r="E1220" s="15"/>
      <c r="F1220" s="15"/>
      <c r="G1220" s="15"/>
      <c r="H1220" s="15"/>
      <c r="I1220" s="15"/>
      <c r="J1220" s="15"/>
      <c r="K1220" s="111"/>
    </row>
    <row r="1221" spans="1:11" ht="15.75" customHeight="1" x14ac:dyDescent="0.25">
      <c r="A1221" s="5" t="s">
        <v>18</v>
      </c>
      <c r="B1221" s="15">
        <v>0</v>
      </c>
      <c r="C1221" s="15">
        <v>0</v>
      </c>
      <c r="D1221" s="15">
        <v>0</v>
      </c>
      <c r="E1221" s="15">
        <v>0</v>
      </c>
      <c r="F1221" s="15">
        <v>0</v>
      </c>
      <c r="G1221" s="15">
        <v>0</v>
      </c>
      <c r="H1221" s="15">
        <v>0</v>
      </c>
      <c r="I1221" s="15">
        <v>0</v>
      </c>
      <c r="J1221" s="15">
        <v>0</v>
      </c>
      <c r="K1221" s="111"/>
    </row>
    <row r="1222" spans="1:11" ht="51.75" x14ac:dyDescent="0.25">
      <c r="A1222" s="24" t="s">
        <v>19</v>
      </c>
      <c r="B1222" s="15">
        <v>0</v>
      </c>
      <c r="C1222" s="15">
        <v>0</v>
      </c>
      <c r="D1222" s="15">
        <v>0</v>
      </c>
      <c r="E1222" s="15">
        <v>0</v>
      </c>
      <c r="F1222" s="15">
        <v>0</v>
      </c>
      <c r="G1222" s="15">
        <v>0</v>
      </c>
      <c r="H1222" s="15">
        <v>0</v>
      </c>
      <c r="I1222" s="15">
        <v>0</v>
      </c>
      <c r="J1222" s="15">
        <v>0</v>
      </c>
      <c r="K1222" s="111"/>
    </row>
    <row r="1223" spans="1:11" x14ac:dyDescent="0.25">
      <c r="A1223" s="103" t="s">
        <v>135</v>
      </c>
      <c r="B1223" s="103"/>
      <c r="C1223" s="103"/>
      <c r="D1223" s="103"/>
      <c r="E1223" s="103"/>
      <c r="F1223" s="103"/>
      <c r="G1223" s="103"/>
      <c r="H1223" s="103"/>
      <c r="I1223" s="103"/>
      <c r="J1223" s="103"/>
      <c r="K1223" s="103"/>
    </row>
    <row r="1224" spans="1:11" x14ac:dyDescent="0.25">
      <c r="A1224" s="6" t="s">
        <v>22</v>
      </c>
      <c r="B1224" s="21">
        <f t="shared" ref="B1224:J1224" si="259">SUM(B1225:B1228)</f>
        <v>0</v>
      </c>
      <c r="C1224" s="21">
        <f t="shared" si="259"/>
        <v>0</v>
      </c>
      <c r="D1224" s="21">
        <f t="shared" si="259"/>
        <v>0</v>
      </c>
      <c r="E1224" s="21">
        <f t="shared" si="259"/>
        <v>0</v>
      </c>
      <c r="F1224" s="21">
        <f t="shared" si="259"/>
        <v>0</v>
      </c>
      <c r="G1224" s="21">
        <f t="shared" si="259"/>
        <v>0</v>
      </c>
      <c r="H1224" s="21">
        <f t="shared" si="259"/>
        <v>0</v>
      </c>
      <c r="I1224" s="21">
        <f t="shared" si="259"/>
        <v>0</v>
      </c>
      <c r="J1224" s="21">
        <f t="shared" si="259"/>
        <v>0</v>
      </c>
      <c r="K1224" s="111" t="s">
        <v>125</v>
      </c>
    </row>
    <row r="1225" spans="1:11" x14ac:dyDescent="0.25">
      <c r="A1225" s="5" t="s">
        <v>8</v>
      </c>
      <c r="B1225" s="15">
        <v>0</v>
      </c>
      <c r="C1225" s="15">
        <v>0</v>
      </c>
      <c r="D1225" s="15">
        <v>0</v>
      </c>
      <c r="E1225" s="15">
        <v>0</v>
      </c>
      <c r="F1225" s="15">
        <v>0</v>
      </c>
      <c r="G1225" s="15">
        <v>0</v>
      </c>
      <c r="H1225" s="15">
        <v>0</v>
      </c>
      <c r="I1225" s="15">
        <v>0</v>
      </c>
      <c r="J1225" s="15">
        <v>0</v>
      </c>
      <c r="K1225" s="111"/>
    </row>
    <row r="1226" spans="1:11" x14ac:dyDescent="0.25">
      <c r="A1226" s="5" t="s">
        <v>9</v>
      </c>
      <c r="B1226" s="15">
        <v>0</v>
      </c>
      <c r="C1226" s="15">
        <v>0</v>
      </c>
      <c r="D1226" s="15">
        <v>0</v>
      </c>
      <c r="E1226" s="15">
        <v>0</v>
      </c>
      <c r="F1226" s="15">
        <v>0</v>
      </c>
      <c r="G1226" s="15">
        <v>0</v>
      </c>
      <c r="H1226" s="15">
        <v>0</v>
      </c>
      <c r="I1226" s="15">
        <v>0</v>
      </c>
      <c r="J1226" s="15">
        <v>0</v>
      </c>
      <c r="K1226" s="111"/>
    </row>
    <row r="1227" spans="1:11" ht="25.5" x14ac:dyDescent="0.25">
      <c r="A1227" s="5" t="s">
        <v>10</v>
      </c>
      <c r="B1227" s="15">
        <v>0</v>
      </c>
      <c r="C1227" s="15">
        <v>0</v>
      </c>
      <c r="D1227" s="15">
        <v>0</v>
      </c>
      <c r="E1227" s="15">
        <v>0</v>
      </c>
      <c r="F1227" s="15">
        <v>0</v>
      </c>
      <c r="G1227" s="15">
        <v>0</v>
      </c>
      <c r="H1227" s="15">
        <v>0</v>
      </c>
      <c r="I1227" s="15">
        <v>0</v>
      </c>
      <c r="J1227" s="15">
        <v>0</v>
      </c>
      <c r="K1227" s="111"/>
    </row>
    <row r="1228" spans="1:11" ht="25.5" x14ac:dyDescent="0.25">
      <c r="A1228" s="6" t="s">
        <v>11</v>
      </c>
      <c r="B1228" s="21">
        <f>SUM(B1230:B1231)</f>
        <v>0</v>
      </c>
      <c r="C1228" s="21">
        <f t="shared" ref="C1228:J1228" si="260">SUM(C1230:C1231)</f>
        <v>0</v>
      </c>
      <c r="D1228" s="21">
        <f t="shared" si="260"/>
        <v>0</v>
      </c>
      <c r="E1228" s="21">
        <f t="shared" si="260"/>
        <v>0</v>
      </c>
      <c r="F1228" s="21">
        <f t="shared" si="260"/>
        <v>0</v>
      </c>
      <c r="G1228" s="21">
        <f t="shared" si="260"/>
        <v>0</v>
      </c>
      <c r="H1228" s="21">
        <f t="shared" si="260"/>
        <v>0</v>
      </c>
      <c r="I1228" s="21">
        <f t="shared" si="260"/>
        <v>0</v>
      </c>
      <c r="J1228" s="21">
        <f t="shared" si="260"/>
        <v>0</v>
      </c>
      <c r="K1228" s="111"/>
    </row>
    <row r="1229" spans="1:11" x14ac:dyDescent="0.25">
      <c r="A1229" s="5" t="s">
        <v>12</v>
      </c>
      <c r="B1229" s="21"/>
      <c r="C1229" s="21"/>
      <c r="D1229" s="21"/>
      <c r="E1229" s="21"/>
      <c r="F1229" s="21"/>
      <c r="G1229" s="21"/>
      <c r="H1229" s="21"/>
      <c r="I1229" s="21"/>
      <c r="J1229" s="21"/>
      <c r="K1229" s="111"/>
    </row>
    <row r="1230" spans="1:11" x14ac:dyDescent="0.25">
      <c r="A1230" s="5" t="s">
        <v>13</v>
      </c>
      <c r="B1230" s="15">
        <v>0</v>
      </c>
      <c r="C1230" s="15">
        <v>0</v>
      </c>
      <c r="D1230" s="15">
        <v>0</v>
      </c>
      <c r="E1230" s="15">
        <v>0</v>
      </c>
      <c r="F1230" s="15">
        <v>0</v>
      </c>
      <c r="G1230" s="15">
        <v>0</v>
      </c>
      <c r="H1230" s="15">
        <v>0</v>
      </c>
      <c r="I1230" s="15">
        <v>0</v>
      </c>
      <c r="J1230" s="15">
        <v>0</v>
      </c>
      <c r="K1230" s="111"/>
    </row>
    <row r="1231" spans="1:11" ht="51" x14ac:dyDescent="0.25">
      <c r="A1231" s="5" t="s">
        <v>14</v>
      </c>
      <c r="B1231" s="15">
        <v>0</v>
      </c>
      <c r="C1231" s="15">
        <v>0</v>
      </c>
      <c r="D1231" s="15">
        <v>0</v>
      </c>
      <c r="E1231" s="15">
        <v>0</v>
      </c>
      <c r="F1231" s="15">
        <v>0</v>
      </c>
      <c r="G1231" s="15">
        <v>0</v>
      </c>
      <c r="H1231" s="15">
        <v>0</v>
      </c>
      <c r="I1231" s="15">
        <v>0</v>
      </c>
      <c r="J1231" s="15">
        <v>0</v>
      </c>
      <c r="K1231" s="111"/>
    </row>
    <row r="1232" spans="1:11" x14ac:dyDescent="0.25">
      <c r="A1232" s="6" t="s">
        <v>15</v>
      </c>
      <c r="B1232" s="15"/>
      <c r="C1232" s="15"/>
      <c r="D1232" s="15"/>
      <c r="E1232" s="15"/>
      <c r="F1232" s="15"/>
      <c r="G1232" s="15"/>
      <c r="H1232" s="15"/>
      <c r="I1232" s="15"/>
      <c r="J1232" s="15"/>
      <c r="K1232" s="111"/>
    </row>
    <row r="1233" spans="1:11" x14ac:dyDescent="0.25">
      <c r="A1233" s="5" t="s">
        <v>16</v>
      </c>
      <c r="B1233" s="15"/>
      <c r="C1233" s="15"/>
      <c r="D1233" s="15"/>
      <c r="E1233" s="15"/>
      <c r="F1233" s="15"/>
      <c r="G1233" s="15"/>
      <c r="H1233" s="15"/>
      <c r="I1233" s="15"/>
      <c r="J1233" s="15"/>
      <c r="K1233" s="111"/>
    </row>
    <row r="1234" spans="1:11" x14ac:dyDescent="0.25">
      <c r="A1234" s="5" t="s">
        <v>17</v>
      </c>
      <c r="B1234" s="15"/>
      <c r="C1234" s="15"/>
      <c r="D1234" s="15"/>
      <c r="E1234" s="15"/>
      <c r="F1234" s="15"/>
      <c r="G1234" s="15"/>
      <c r="H1234" s="15"/>
      <c r="I1234" s="15"/>
      <c r="J1234" s="15"/>
      <c r="K1234" s="111"/>
    </row>
    <row r="1235" spans="1:11" ht="15.75" customHeight="1" x14ac:dyDescent="0.25">
      <c r="A1235" s="5" t="s">
        <v>18</v>
      </c>
      <c r="B1235" s="15">
        <v>0</v>
      </c>
      <c r="C1235" s="15">
        <v>0</v>
      </c>
      <c r="D1235" s="15">
        <v>0</v>
      </c>
      <c r="E1235" s="15">
        <v>0</v>
      </c>
      <c r="F1235" s="15">
        <v>0</v>
      </c>
      <c r="G1235" s="15">
        <v>0</v>
      </c>
      <c r="H1235" s="15">
        <v>0</v>
      </c>
      <c r="I1235" s="15">
        <v>0</v>
      </c>
      <c r="J1235" s="15">
        <v>0</v>
      </c>
      <c r="K1235" s="111"/>
    </row>
    <row r="1236" spans="1:11" ht="51.75" x14ac:dyDescent="0.25">
      <c r="A1236" s="24" t="s">
        <v>19</v>
      </c>
      <c r="B1236" s="15">
        <v>0</v>
      </c>
      <c r="C1236" s="15">
        <v>0</v>
      </c>
      <c r="D1236" s="15">
        <v>0</v>
      </c>
      <c r="E1236" s="15">
        <v>0</v>
      </c>
      <c r="F1236" s="15">
        <v>0</v>
      </c>
      <c r="G1236" s="15">
        <v>0</v>
      </c>
      <c r="H1236" s="15">
        <v>0</v>
      </c>
      <c r="I1236" s="15">
        <v>0</v>
      </c>
      <c r="J1236" s="15">
        <v>0</v>
      </c>
      <c r="K1236" s="111"/>
    </row>
    <row r="1237" spans="1:11" x14ac:dyDescent="0.25">
      <c r="A1237" s="103" t="s">
        <v>136</v>
      </c>
      <c r="B1237" s="103"/>
      <c r="C1237" s="103"/>
      <c r="D1237" s="103"/>
      <c r="E1237" s="103"/>
      <c r="F1237" s="103"/>
      <c r="G1237" s="103"/>
      <c r="H1237" s="103"/>
      <c r="I1237" s="103"/>
      <c r="J1237" s="103"/>
      <c r="K1237" s="103"/>
    </row>
    <row r="1238" spans="1:11" x14ac:dyDescent="0.25">
      <c r="A1238" s="6" t="s">
        <v>22</v>
      </c>
      <c r="B1238" s="21">
        <f t="shared" ref="B1238:J1238" si="261">SUM(B1239:B1242)</f>
        <v>0</v>
      </c>
      <c r="C1238" s="21">
        <f t="shared" si="261"/>
        <v>0</v>
      </c>
      <c r="D1238" s="21">
        <f t="shared" si="261"/>
        <v>0</v>
      </c>
      <c r="E1238" s="21">
        <f t="shared" si="261"/>
        <v>0</v>
      </c>
      <c r="F1238" s="21">
        <f t="shared" si="261"/>
        <v>0</v>
      </c>
      <c r="G1238" s="21">
        <f t="shared" si="261"/>
        <v>500000</v>
      </c>
      <c r="H1238" s="21">
        <f t="shared" si="261"/>
        <v>0</v>
      </c>
      <c r="I1238" s="21">
        <f t="shared" si="261"/>
        <v>0</v>
      </c>
      <c r="J1238" s="21">
        <f t="shared" si="261"/>
        <v>0</v>
      </c>
      <c r="K1238" s="13"/>
    </row>
    <row r="1239" spans="1:11" x14ac:dyDescent="0.25">
      <c r="A1239" s="5" t="s">
        <v>8</v>
      </c>
      <c r="B1239" s="15">
        <v>0</v>
      </c>
      <c r="C1239" s="15">
        <v>0</v>
      </c>
      <c r="D1239" s="15">
        <v>0</v>
      </c>
      <c r="E1239" s="15">
        <v>0</v>
      </c>
      <c r="F1239" s="15">
        <v>0</v>
      </c>
      <c r="G1239" s="15">
        <v>0</v>
      </c>
      <c r="H1239" s="15">
        <v>0</v>
      </c>
      <c r="I1239" s="15">
        <v>0</v>
      </c>
      <c r="J1239" s="15">
        <v>0</v>
      </c>
      <c r="K1239" s="13"/>
    </row>
    <row r="1240" spans="1:11" x14ac:dyDescent="0.25">
      <c r="A1240" s="5" t="s">
        <v>9</v>
      </c>
      <c r="B1240" s="15">
        <v>0</v>
      </c>
      <c r="C1240" s="15">
        <v>0</v>
      </c>
      <c r="D1240" s="15">
        <v>0</v>
      </c>
      <c r="E1240" s="15">
        <v>0</v>
      </c>
      <c r="F1240" s="15">
        <v>0</v>
      </c>
      <c r="G1240" s="15">
        <v>0</v>
      </c>
      <c r="H1240" s="15">
        <v>0</v>
      </c>
      <c r="I1240" s="15">
        <v>0</v>
      </c>
      <c r="J1240" s="15">
        <v>0</v>
      </c>
      <c r="K1240" s="13"/>
    </row>
    <row r="1241" spans="1:11" ht="25.5" x14ac:dyDescent="0.25">
      <c r="A1241" s="5" t="s">
        <v>10</v>
      </c>
      <c r="B1241" s="15">
        <v>0</v>
      </c>
      <c r="C1241" s="15">
        <v>0</v>
      </c>
      <c r="D1241" s="15">
        <v>0</v>
      </c>
      <c r="E1241" s="15">
        <v>0</v>
      </c>
      <c r="F1241" s="15">
        <v>0</v>
      </c>
      <c r="G1241" s="15">
        <v>0</v>
      </c>
      <c r="H1241" s="15">
        <v>0</v>
      </c>
      <c r="I1241" s="15">
        <v>0</v>
      </c>
      <c r="J1241" s="15">
        <v>0</v>
      </c>
      <c r="K1241" s="13"/>
    </row>
    <row r="1242" spans="1:11" ht="25.5" x14ac:dyDescent="0.25">
      <c r="A1242" s="6" t="s">
        <v>11</v>
      </c>
      <c r="B1242" s="21">
        <f>SUM(B1244:B1245)</f>
        <v>0</v>
      </c>
      <c r="C1242" s="21">
        <f t="shared" ref="C1242:J1242" si="262">SUM(C1244:C1245)</f>
        <v>0</v>
      </c>
      <c r="D1242" s="21">
        <f t="shared" si="262"/>
        <v>0</v>
      </c>
      <c r="E1242" s="21">
        <f t="shared" si="262"/>
        <v>0</v>
      </c>
      <c r="F1242" s="21">
        <f t="shared" si="262"/>
        <v>0</v>
      </c>
      <c r="G1242" s="21">
        <f t="shared" si="262"/>
        <v>500000</v>
      </c>
      <c r="H1242" s="21">
        <f t="shared" si="262"/>
        <v>0</v>
      </c>
      <c r="I1242" s="21">
        <f t="shared" si="262"/>
        <v>0</v>
      </c>
      <c r="J1242" s="21">
        <f t="shared" si="262"/>
        <v>0</v>
      </c>
      <c r="K1242" s="13"/>
    </row>
    <row r="1243" spans="1:11" x14ac:dyDescent="0.25">
      <c r="A1243" s="5" t="s">
        <v>12</v>
      </c>
      <c r="B1243" s="21"/>
      <c r="C1243" s="21"/>
      <c r="D1243" s="21"/>
      <c r="E1243" s="21"/>
      <c r="F1243" s="21"/>
      <c r="G1243" s="21"/>
      <c r="H1243" s="21"/>
      <c r="I1243" s="21"/>
      <c r="J1243" s="21"/>
      <c r="K1243" s="13"/>
    </row>
    <row r="1244" spans="1:11" ht="89.25" x14ac:dyDescent="0.25">
      <c r="A1244" s="5" t="s">
        <v>13</v>
      </c>
      <c r="B1244" s="15">
        <v>0</v>
      </c>
      <c r="C1244" s="15">
        <v>0</v>
      </c>
      <c r="D1244" s="15">
        <v>0</v>
      </c>
      <c r="E1244" s="15">
        <v>0</v>
      </c>
      <c r="F1244" s="15">
        <v>0</v>
      </c>
      <c r="G1244" s="15">
        <v>500000</v>
      </c>
      <c r="H1244" s="15">
        <v>0</v>
      </c>
      <c r="I1244" s="15">
        <v>0</v>
      </c>
      <c r="J1244" s="15">
        <v>0</v>
      </c>
      <c r="K1244" s="13" t="s">
        <v>137</v>
      </c>
    </row>
    <row r="1245" spans="1:11" ht="51" x14ac:dyDescent="0.25">
      <c r="A1245" s="5" t="s">
        <v>14</v>
      </c>
      <c r="B1245" s="15">
        <v>0</v>
      </c>
      <c r="C1245" s="15">
        <v>0</v>
      </c>
      <c r="D1245" s="15">
        <v>0</v>
      </c>
      <c r="E1245" s="15">
        <v>0</v>
      </c>
      <c r="F1245" s="15">
        <v>0</v>
      </c>
      <c r="G1245" s="15">
        <v>0</v>
      </c>
      <c r="H1245" s="15">
        <v>0</v>
      </c>
      <c r="I1245" s="15">
        <v>0</v>
      </c>
      <c r="J1245" s="15">
        <v>0</v>
      </c>
      <c r="K1245" s="13"/>
    </row>
    <row r="1246" spans="1:11" x14ac:dyDescent="0.25">
      <c r="A1246" s="6" t="s">
        <v>15</v>
      </c>
      <c r="B1246" s="15"/>
      <c r="C1246" s="15"/>
      <c r="D1246" s="15"/>
      <c r="E1246" s="15"/>
      <c r="F1246" s="15"/>
      <c r="G1246" s="15"/>
      <c r="H1246" s="15"/>
      <c r="I1246" s="15"/>
      <c r="J1246" s="15"/>
      <c r="K1246" s="13"/>
    </row>
    <row r="1247" spans="1:11" x14ac:dyDescent="0.25">
      <c r="A1247" s="5" t="s">
        <v>16</v>
      </c>
      <c r="B1247" s="15"/>
      <c r="C1247" s="15"/>
      <c r="D1247" s="15"/>
      <c r="E1247" s="15"/>
      <c r="F1247" s="15"/>
      <c r="G1247" s="15"/>
      <c r="H1247" s="15"/>
      <c r="I1247" s="15"/>
      <c r="J1247" s="15"/>
      <c r="K1247" s="13"/>
    </row>
    <row r="1248" spans="1:11" x14ac:dyDescent="0.25">
      <c r="A1248" s="5" t="s">
        <v>17</v>
      </c>
      <c r="B1248" s="15"/>
      <c r="C1248" s="15"/>
      <c r="D1248" s="15"/>
      <c r="E1248" s="15"/>
      <c r="F1248" s="15"/>
      <c r="G1248" s="15"/>
      <c r="H1248" s="15"/>
      <c r="I1248" s="15"/>
      <c r="J1248" s="15"/>
      <c r="K1248" s="13"/>
    </row>
    <row r="1249" spans="1:11" x14ac:dyDescent="0.25">
      <c r="A1249" s="5" t="s">
        <v>18</v>
      </c>
      <c r="B1249" s="15">
        <v>0</v>
      </c>
      <c r="C1249" s="15">
        <v>0</v>
      </c>
      <c r="D1249" s="15">
        <v>0</v>
      </c>
      <c r="E1249" s="15">
        <v>0</v>
      </c>
      <c r="F1249" s="15">
        <v>0</v>
      </c>
      <c r="G1249" s="15">
        <v>500000</v>
      </c>
      <c r="H1249" s="15">
        <v>0</v>
      </c>
      <c r="I1249" s="15">
        <v>0</v>
      </c>
      <c r="J1249" s="15">
        <v>0</v>
      </c>
      <c r="K1249" s="13"/>
    </row>
    <row r="1250" spans="1:11" ht="51.75" x14ac:dyDescent="0.25">
      <c r="A1250" s="24" t="s">
        <v>19</v>
      </c>
      <c r="B1250" s="15">
        <v>0</v>
      </c>
      <c r="C1250" s="15">
        <v>0</v>
      </c>
      <c r="D1250" s="15">
        <v>0</v>
      </c>
      <c r="E1250" s="15">
        <v>0</v>
      </c>
      <c r="F1250" s="15">
        <v>0</v>
      </c>
      <c r="G1250" s="15">
        <v>0</v>
      </c>
      <c r="H1250" s="15">
        <v>0</v>
      </c>
      <c r="I1250" s="15">
        <v>0</v>
      </c>
      <c r="J1250" s="15">
        <v>0</v>
      </c>
      <c r="K1250" s="13"/>
    </row>
    <row r="1251" spans="1:11" x14ac:dyDescent="0.25">
      <c r="A1251" s="103" t="s">
        <v>138</v>
      </c>
      <c r="B1251" s="103"/>
      <c r="C1251" s="103"/>
      <c r="D1251" s="103"/>
      <c r="E1251" s="103"/>
      <c r="F1251" s="103"/>
      <c r="G1251" s="103"/>
      <c r="H1251" s="103"/>
      <c r="I1251" s="103"/>
      <c r="J1251" s="103"/>
      <c r="K1251" s="103"/>
    </row>
    <row r="1252" spans="1:11" x14ac:dyDescent="0.25">
      <c r="A1252" s="6" t="s">
        <v>22</v>
      </c>
      <c r="B1252" s="21">
        <f t="shared" ref="B1252:J1252" si="263">SUM(B1253:B1256)</f>
        <v>0</v>
      </c>
      <c r="C1252" s="21">
        <f t="shared" si="263"/>
        <v>0</v>
      </c>
      <c r="D1252" s="21">
        <f t="shared" si="263"/>
        <v>0</v>
      </c>
      <c r="E1252" s="21">
        <f t="shared" si="263"/>
        <v>0</v>
      </c>
      <c r="F1252" s="21">
        <f t="shared" si="263"/>
        <v>0</v>
      </c>
      <c r="G1252" s="21">
        <f t="shared" si="263"/>
        <v>0</v>
      </c>
      <c r="H1252" s="21">
        <f t="shared" si="263"/>
        <v>0</v>
      </c>
      <c r="I1252" s="21">
        <f t="shared" si="263"/>
        <v>0</v>
      </c>
      <c r="J1252" s="21">
        <f t="shared" si="263"/>
        <v>0</v>
      </c>
      <c r="K1252" s="111" t="s">
        <v>125</v>
      </c>
    </row>
    <row r="1253" spans="1:11" x14ac:dyDescent="0.25">
      <c r="A1253" s="5" t="s">
        <v>8</v>
      </c>
      <c r="B1253" s="15">
        <v>0</v>
      </c>
      <c r="C1253" s="15">
        <v>0</v>
      </c>
      <c r="D1253" s="15">
        <v>0</v>
      </c>
      <c r="E1253" s="15">
        <v>0</v>
      </c>
      <c r="F1253" s="15">
        <v>0</v>
      </c>
      <c r="G1253" s="15">
        <v>0</v>
      </c>
      <c r="H1253" s="15">
        <v>0</v>
      </c>
      <c r="I1253" s="15">
        <v>0</v>
      </c>
      <c r="J1253" s="15">
        <v>0</v>
      </c>
      <c r="K1253" s="111"/>
    </row>
    <row r="1254" spans="1:11" x14ac:dyDescent="0.25">
      <c r="A1254" s="5" t="s">
        <v>9</v>
      </c>
      <c r="B1254" s="15">
        <v>0</v>
      </c>
      <c r="C1254" s="15">
        <v>0</v>
      </c>
      <c r="D1254" s="15">
        <v>0</v>
      </c>
      <c r="E1254" s="15">
        <v>0</v>
      </c>
      <c r="F1254" s="15">
        <v>0</v>
      </c>
      <c r="G1254" s="15">
        <v>0</v>
      </c>
      <c r="H1254" s="15">
        <v>0</v>
      </c>
      <c r="I1254" s="15">
        <v>0</v>
      </c>
      <c r="J1254" s="15">
        <v>0</v>
      </c>
      <c r="K1254" s="111"/>
    </row>
    <row r="1255" spans="1:11" ht="25.5" x14ac:dyDescent="0.25">
      <c r="A1255" s="5" t="s">
        <v>10</v>
      </c>
      <c r="B1255" s="15">
        <v>0</v>
      </c>
      <c r="C1255" s="15">
        <v>0</v>
      </c>
      <c r="D1255" s="15">
        <v>0</v>
      </c>
      <c r="E1255" s="15">
        <v>0</v>
      </c>
      <c r="F1255" s="15">
        <v>0</v>
      </c>
      <c r="G1255" s="15">
        <v>0</v>
      </c>
      <c r="H1255" s="15">
        <v>0</v>
      </c>
      <c r="I1255" s="15">
        <v>0</v>
      </c>
      <c r="J1255" s="15">
        <v>0</v>
      </c>
      <c r="K1255" s="111"/>
    </row>
    <row r="1256" spans="1:11" ht="25.5" x14ac:dyDescent="0.25">
      <c r="A1256" s="6" t="s">
        <v>11</v>
      </c>
      <c r="B1256" s="21">
        <f>SUM(B1258:B1259)</f>
        <v>0</v>
      </c>
      <c r="C1256" s="21">
        <f t="shared" ref="C1256:J1256" si="264">SUM(C1258:C1259)</f>
        <v>0</v>
      </c>
      <c r="D1256" s="21">
        <f t="shared" si="264"/>
        <v>0</v>
      </c>
      <c r="E1256" s="21">
        <f t="shared" si="264"/>
        <v>0</v>
      </c>
      <c r="F1256" s="21">
        <f t="shared" si="264"/>
        <v>0</v>
      </c>
      <c r="G1256" s="21">
        <f t="shared" si="264"/>
        <v>0</v>
      </c>
      <c r="H1256" s="21">
        <f t="shared" si="264"/>
        <v>0</v>
      </c>
      <c r="I1256" s="21">
        <f t="shared" si="264"/>
        <v>0</v>
      </c>
      <c r="J1256" s="21">
        <f t="shared" si="264"/>
        <v>0</v>
      </c>
      <c r="K1256" s="111"/>
    </row>
    <row r="1257" spans="1:11" x14ac:dyDescent="0.25">
      <c r="A1257" s="5" t="s">
        <v>12</v>
      </c>
      <c r="B1257" s="21"/>
      <c r="C1257" s="21"/>
      <c r="D1257" s="21"/>
      <c r="E1257" s="21"/>
      <c r="F1257" s="21"/>
      <c r="G1257" s="21"/>
      <c r="H1257" s="21"/>
      <c r="I1257" s="21"/>
      <c r="J1257" s="21"/>
      <c r="K1257" s="111"/>
    </row>
    <row r="1258" spans="1:11" x14ac:dyDescent="0.25">
      <c r="A1258" s="5" t="s">
        <v>13</v>
      </c>
      <c r="B1258" s="15">
        <v>0</v>
      </c>
      <c r="C1258" s="15">
        <v>0</v>
      </c>
      <c r="D1258" s="15">
        <v>0</v>
      </c>
      <c r="E1258" s="15">
        <v>0</v>
      </c>
      <c r="F1258" s="15">
        <v>0</v>
      </c>
      <c r="G1258" s="15">
        <v>0</v>
      </c>
      <c r="H1258" s="15">
        <v>0</v>
      </c>
      <c r="I1258" s="15">
        <v>0</v>
      </c>
      <c r="J1258" s="15">
        <v>0</v>
      </c>
      <c r="K1258" s="111"/>
    </row>
    <row r="1259" spans="1:11" ht="51" x14ac:dyDescent="0.25">
      <c r="A1259" s="5" t="s">
        <v>14</v>
      </c>
      <c r="B1259" s="15">
        <v>0</v>
      </c>
      <c r="C1259" s="15">
        <v>0</v>
      </c>
      <c r="D1259" s="15">
        <v>0</v>
      </c>
      <c r="E1259" s="15">
        <v>0</v>
      </c>
      <c r="F1259" s="15">
        <v>0</v>
      </c>
      <c r="G1259" s="15">
        <v>0</v>
      </c>
      <c r="H1259" s="15">
        <v>0</v>
      </c>
      <c r="I1259" s="15">
        <v>0</v>
      </c>
      <c r="J1259" s="15">
        <v>0</v>
      </c>
      <c r="K1259" s="111"/>
    </row>
    <row r="1260" spans="1:11" x14ac:dyDescent="0.25">
      <c r="A1260" s="6" t="s">
        <v>15</v>
      </c>
      <c r="B1260" s="15"/>
      <c r="C1260" s="15"/>
      <c r="D1260" s="15"/>
      <c r="E1260" s="15"/>
      <c r="F1260" s="15"/>
      <c r="G1260" s="15"/>
      <c r="H1260" s="15"/>
      <c r="I1260" s="15"/>
      <c r="J1260" s="15"/>
      <c r="K1260" s="111"/>
    </row>
    <row r="1261" spans="1:11" x14ac:dyDescent="0.25">
      <c r="A1261" s="5" t="s">
        <v>16</v>
      </c>
      <c r="B1261" s="15"/>
      <c r="C1261" s="15"/>
      <c r="D1261" s="15"/>
      <c r="E1261" s="15"/>
      <c r="F1261" s="15"/>
      <c r="G1261" s="15"/>
      <c r="H1261" s="15"/>
      <c r="I1261" s="15"/>
      <c r="J1261" s="15"/>
      <c r="K1261" s="111"/>
    </row>
    <row r="1262" spans="1:11" x14ac:dyDescent="0.25">
      <c r="A1262" s="5" t="s">
        <v>17</v>
      </c>
      <c r="B1262" s="15"/>
      <c r="C1262" s="15"/>
      <c r="D1262" s="15"/>
      <c r="E1262" s="15"/>
      <c r="F1262" s="15"/>
      <c r="G1262" s="15"/>
      <c r="H1262" s="15"/>
      <c r="I1262" s="15"/>
      <c r="J1262" s="15"/>
      <c r="K1262" s="111"/>
    </row>
    <row r="1263" spans="1:11" x14ac:dyDescent="0.25">
      <c r="A1263" s="5" t="s">
        <v>18</v>
      </c>
      <c r="B1263" s="15">
        <v>0</v>
      </c>
      <c r="C1263" s="15">
        <v>0</v>
      </c>
      <c r="D1263" s="15">
        <v>0</v>
      </c>
      <c r="E1263" s="15">
        <v>0</v>
      </c>
      <c r="F1263" s="15">
        <v>0</v>
      </c>
      <c r="G1263" s="15">
        <v>0</v>
      </c>
      <c r="H1263" s="15">
        <v>0</v>
      </c>
      <c r="I1263" s="15">
        <v>0</v>
      </c>
      <c r="J1263" s="15">
        <v>0</v>
      </c>
      <c r="K1263" s="111"/>
    </row>
    <row r="1264" spans="1:11" ht="51.75" x14ac:dyDescent="0.25">
      <c r="A1264" s="24" t="s">
        <v>19</v>
      </c>
      <c r="B1264" s="15">
        <v>0</v>
      </c>
      <c r="C1264" s="15">
        <v>0</v>
      </c>
      <c r="D1264" s="15">
        <v>0</v>
      </c>
      <c r="E1264" s="15">
        <v>0</v>
      </c>
      <c r="F1264" s="15">
        <v>0</v>
      </c>
      <c r="G1264" s="15">
        <v>0</v>
      </c>
      <c r="H1264" s="15">
        <v>0</v>
      </c>
      <c r="I1264" s="15">
        <v>0</v>
      </c>
      <c r="J1264" s="15">
        <v>0</v>
      </c>
      <c r="K1264" s="111"/>
    </row>
    <row r="1265" spans="1:11" ht="21" customHeight="1" x14ac:dyDescent="0.25">
      <c r="A1265" s="124" t="s">
        <v>139</v>
      </c>
      <c r="B1265" s="124"/>
      <c r="C1265" s="124"/>
      <c r="D1265" s="124"/>
      <c r="E1265" s="124"/>
      <c r="F1265" s="124"/>
      <c r="G1265" s="124"/>
      <c r="H1265" s="124"/>
      <c r="I1265" s="124"/>
      <c r="J1265" s="124"/>
      <c r="K1265" s="124"/>
    </row>
    <row r="1266" spans="1:11" ht="21" customHeight="1" x14ac:dyDescent="0.25">
      <c r="A1266" s="124" t="s">
        <v>188</v>
      </c>
      <c r="B1266" s="124"/>
      <c r="C1266" s="124"/>
      <c r="D1266" s="124"/>
      <c r="E1266" s="124"/>
      <c r="F1266" s="124"/>
      <c r="G1266" s="124"/>
      <c r="H1266" s="124"/>
      <c r="I1266" s="124"/>
      <c r="J1266" s="124"/>
      <c r="K1266" s="124"/>
    </row>
    <row r="1267" spans="1:11" ht="14.45" customHeight="1" x14ac:dyDescent="0.25">
      <c r="A1267" s="89"/>
      <c r="B1267" s="36"/>
      <c r="C1267" s="72"/>
      <c r="D1267" s="72"/>
      <c r="E1267" s="72"/>
      <c r="F1267" s="72"/>
      <c r="G1267" s="72"/>
      <c r="H1267" s="72"/>
      <c r="I1267" s="72"/>
      <c r="J1267" s="72"/>
      <c r="K1267" s="72"/>
    </row>
    <row r="1268" spans="1:11" ht="47.45" customHeight="1" x14ac:dyDescent="0.25">
      <c r="A1268" s="99" t="s">
        <v>189</v>
      </c>
      <c r="B1268" s="99"/>
      <c r="C1268" s="99"/>
      <c r="D1268" s="99"/>
      <c r="E1268" s="99"/>
      <c r="F1268" s="99"/>
      <c r="G1268" s="99"/>
      <c r="H1268" s="99"/>
      <c r="I1268" s="99"/>
      <c r="J1268" s="99"/>
      <c r="K1268" s="99"/>
    </row>
    <row r="1269" spans="1:11" x14ac:dyDescent="0.25">
      <c r="A1269" s="90"/>
      <c r="B1269" s="90"/>
      <c r="C1269" s="90"/>
      <c r="D1269" s="90"/>
      <c r="E1269" s="90"/>
      <c r="F1269" s="90"/>
      <c r="G1269" s="90"/>
      <c r="H1269" s="90"/>
      <c r="I1269" s="90"/>
      <c r="J1269" s="90"/>
      <c r="K1269" s="90"/>
    </row>
    <row r="1270" spans="1:11" ht="30" customHeight="1" x14ac:dyDescent="0.25">
      <c r="A1270" s="99" t="s">
        <v>190</v>
      </c>
      <c r="B1270" s="99"/>
      <c r="C1270" s="99"/>
      <c r="D1270" s="99"/>
      <c r="E1270" s="99"/>
      <c r="F1270" s="99"/>
      <c r="G1270" s="99"/>
      <c r="H1270" s="99"/>
      <c r="I1270" s="99"/>
      <c r="J1270" s="99"/>
      <c r="K1270" s="99"/>
    </row>
    <row r="1271" spans="1:11" ht="51" customHeight="1" x14ac:dyDescent="0.25">
      <c r="A1271" s="125" t="s">
        <v>140</v>
      </c>
      <c r="B1271" s="125"/>
      <c r="C1271" s="125"/>
      <c r="D1271" s="125"/>
      <c r="E1271" s="125"/>
      <c r="F1271" s="125"/>
      <c r="G1271" s="125"/>
      <c r="H1271" s="125"/>
      <c r="I1271" s="125"/>
      <c r="J1271" s="125"/>
      <c r="K1271" s="125"/>
    </row>
    <row r="1272" spans="1:11" x14ac:dyDescent="0.25">
      <c r="A1272" s="90"/>
      <c r="B1272" s="90"/>
      <c r="C1272" s="90"/>
      <c r="D1272" s="90"/>
      <c r="E1272" s="90"/>
      <c r="F1272" s="90"/>
      <c r="G1272" s="90"/>
      <c r="H1272" s="90"/>
      <c r="I1272" s="90"/>
      <c r="J1272" s="90"/>
      <c r="K1272" s="90"/>
    </row>
    <row r="1273" spans="1:11" ht="33.6" customHeight="1" x14ac:dyDescent="0.25">
      <c r="A1273" s="126" t="s">
        <v>144</v>
      </c>
      <c r="B1273" s="126"/>
      <c r="C1273" s="126"/>
      <c r="D1273" s="126"/>
      <c r="E1273" s="126"/>
      <c r="F1273" s="126"/>
      <c r="G1273" s="126"/>
      <c r="H1273" s="126"/>
      <c r="I1273" s="126"/>
      <c r="J1273" s="126"/>
      <c r="K1273" s="126"/>
    </row>
    <row r="1274" spans="1:11" ht="22.5" customHeight="1" x14ac:dyDescent="0.25">
      <c r="A1274" s="91"/>
      <c r="B1274" s="91"/>
      <c r="C1274" s="91"/>
      <c r="D1274" s="91"/>
      <c r="E1274" s="91"/>
      <c r="F1274" s="91"/>
      <c r="G1274" s="91"/>
      <c r="H1274" s="91"/>
      <c r="I1274" s="91"/>
      <c r="J1274" s="91"/>
    </row>
    <row r="1275" spans="1:11" ht="15.95" customHeight="1" x14ac:dyDescent="0.25">
      <c r="A1275" s="91"/>
      <c r="B1275" s="91"/>
      <c r="C1275" s="91"/>
      <c r="D1275" s="91"/>
      <c r="E1275" s="91"/>
      <c r="F1275" s="91"/>
      <c r="G1275" s="91"/>
      <c r="H1275" s="91"/>
      <c r="I1275" s="91"/>
      <c r="J1275" s="91"/>
    </row>
    <row r="1276" spans="1:11" ht="13.5" customHeight="1" x14ac:dyDescent="0.25">
      <c r="A1276" s="91"/>
      <c r="B1276" s="91"/>
      <c r="C1276" s="91"/>
      <c r="D1276" s="91"/>
      <c r="E1276" s="91"/>
      <c r="F1276" s="91"/>
      <c r="G1276" s="91"/>
      <c r="H1276" s="91"/>
      <c r="I1276" s="91"/>
      <c r="J1276" s="91"/>
    </row>
    <row r="1277" spans="1:11" ht="15.75" x14ac:dyDescent="0.25">
      <c r="B1277" s="123"/>
      <c r="C1277" s="123"/>
      <c r="D1277" s="123"/>
      <c r="E1277" s="123"/>
      <c r="F1277" s="123"/>
      <c r="G1277" s="123"/>
      <c r="H1277" s="123"/>
      <c r="I1277" s="123"/>
      <c r="J1277" s="123"/>
      <c r="K1277" s="123"/>
    </row>
    <row r="1278" spans="1:11" ht="15.75" x14ac:dyDescent="0.25">
      <c r="B1278" s="92" t="s">
        <v>141</v>
      </c>
      <c r="C1278" s="92"/>
      <c r="D1278" s="92"/>
      <c r="E1278" s="92"/>
      <c r="F1278" s="92"/>
      <c r="G1278" s="92"/>
      <c r="H1278" s="92"/>
      <c r="I1278" s="92"/>
      <c r="J1278" s="92"/>
      <c r="K1278" s="92"/>
    </row>
    <row r="1279" spans="1:11" x14ac:dyDescent="0.25">
      <c r="B1279" s="36"/>
      <c r="D1279" s="36"/>
      <c r="F1279" s="36"/>
    </row>
    <row r="1280" spans="1:11" x14ac:dyDescent="0.25">
      <c r="B1280" s="36"/>
      <c r="D1280" s="36"/>
      <c r="F1280" s="36"/>
    </row>
    <row r="1281" spans="2:6" x14ac:dyDescent="0.25">
      <c r="B1281" s="36"/>
      <c r="D1281" s="36"/>
      <c r="F1281" s="36"/>
    </row>
    <row r="1282" spans="2:6" x14ac:dyDescent="0.25">
      <c r="B1282" s="36"/>
      <c r="D1282" s="36"/>
      <c r="F1282" s="36"/>
    </row>
    <row r="1283" spans="2:6" x14ac:dyDescent="0.25">
      <c r="B1283" s="36"/>
      <c r="D1283" s="36"/>
      <c r="F1283" s="36"/>
    </row>
    <row r="1284" spans="2:6" x14ac:dyDescent="0.25">
      <c r="B1284" s="36"/>
      <c r="D1284" s="36"/>
      <c r="F1284" s="36"/>
    </row>
    <row r="1285" spans="2:6" x14ac:dyDescent="0.25">
      <c r="B1285" s="36"/>
      <c r="D1285" s="36"/>
      <c r="F1285" s="36"/>
    </row>
    <row r="1286" spans="2:6" x14ac:dyDescent="0.25">
      <c r="B1286" s="36"/>
      <c r="D1286" s="36"/>
      <c r="F1286" s="36"/>
    </row>
    <row r="1287" spans="2:6" x14ac:dyDescent="0.25">
      <c r="B1287" s="36"/>
      <c r="D1287" s="36"/>
      <c r="F1287" s="36"/>
    </row>
    <row r="1288" spans="2:6" x14ac:dyDescent="0.25">
      <c r="B1288" s="36"/>
      <c r="D1288" s="36"/>
      <c r="F1288" s="36"/>
    </row>
    <row r="1289" spans="2:6" x14ac:dyDescent="0.25">
      <c r="B1289" s="36"/>
      <c r="D1289" s="36"/>
      <c r="F1289" s="36"/>
    </row>
    <row r="1290" spans="2:6" x14ac:dyDescent="0.25">
      <c r="B1290" s="36"/>
      <c r="D1290" s="36"/>
      <c r="F1290" s="36"/>
    </row>
    <row r="1291" spans="2:6" x14ac:dyDescent="0.25">
      <c r="B1291" s="36"/>
      <c r="D1291" s="36"/>
      <c r="F1291" s="36"/>
    </row>
    <row r="1292" spans="2:6" x14ac:dyDescent="0.25">
      <c r="B1292" s="36"/>
      <c r="D1292" s="36"/>
      <c r="F1292" s="36"/>
    </row>
    <row r="1293" spans="2:6" x14ac:dyDescent="0.25">
      <c r="B1293" s="36"/>
      <c r="D1293" s="36"/>
      <c r="F1293" s="36"/>
    </row>
    <row r="1294" spans="2:6" x14ac:dyDescent="0.25">
      <c r="B1294" s="36"/>
      <c r="D1294" s="36"/>
      <c r="F1294" s="36"/>
    </row>
    <row r="1295" spans="2:6" x14ac:dyDescent="0.25">
      <c r="B1295" s="36"/>
      <c r="D1295" s="36"/>
      <c r="F1295" s="36"/>
    </row>
    <row r="1296" spans="2:6" x14ac:dyDescent="0.25">
      <c r="B1296" s="36"/>
      <c r="D1296" s="36"/>
      <c r="F1296" s="36"/>
    </row>
    <row r="1297" spans="2:6" x14ac:dyDescent="0.25">
      <c r="B1297" s="36"/>
      <c r="D1297" s="36"/>
      <c r="F1297" s="36"/>
    </row>
    <row r="1298" spans="2:6" x14ac:dyDescent="0.25">
      <c r="B1298" s="36"/>
      <c r="D1298" s="36"/>
      <c r="F1298" s="36"/>
    </row>
    <row r="1299" spans="2:6" x14ac:dyDescent="0.25">
      <c r="B1299" s="36"/>
      <c r="D1299" s="36"/>
      <c r="F1299" s="36"/>
    </row>
    <row r="1300" spans="2:6" x14ac:dyDescent="0.25">
      <c r="B1300" s="36"/>
      <c r="D1300" s="36"/>
      <c r="F1300" s="36"/>
    </row>
    <row r="1301" spans="2:6" x14ac:dyDescent="0.25">
      <c r="B1301" s="36"/>
      <c r="D1301" s="36"/>
      <c r="F1301" s="36"/>
    </row>
    <row r="1302" spans="2:6" x14ac:dyDescent="0.25">
      <c r="B1302" s="36"/>
      <c r="D1302" s="36"/>
      <c r="F1302" s="36"/>
    </row>
    <row r="1303" spans="2:6" x14ac:dyDescent="0.25">
      <c r="B1303" s="36"/>
      <c r="D1303" s="36"/>
      <c r="F1303" s="36"/>
    </row>
    <row r="1304" spans="2:6" x14ac:dyDescent="0.25">
      <c r="B1304" s="36"/>
      <c r="D1304" s="36"/>
      <c r="F1304" s="36"/>
    </row>
    <row r="1305" spans="2:6" x14ac:dyDescent="0.25">
      <c r="B1305" s="36"/>
      <c r="D1305" s="36"/>
      <c r="F1305" s="36"/>
    </row>
    <row r="1306" spans="2:6" x14ac:dyDescent="0.25">
      <c r="B1306" s="36"/>
      <c r="D1306" s="36"/>
      <c r="F1306" s="36"/>
    </row>
    <row r="1307" spans="2:6" x14ac:dyDescent="0.25">
      <c r="B1307" s="36"/>
      <c r="D1307" s="36"/>
      <c r="F1307" s="36"/>
    </row>
    <row r="1308" spans="2:6" x14ac:dyDescent="0.25">
      <c r="B1308" s="36"/>
      <c r="D1308" s="36"/>
      <c r="F1308" s="36"/>
    </row>
    <row r="1309" spans="2:6" x14ac:dyDescent="0.25">
      <c r="B1309" s="36"/>
      <c r="D1309" s="36"/>
      <c r="F1309" s="36"/>
    </row>
    <row r="1310" spans="2:6" x14ac:dyDescent="0.25">
      <c r="B1310" s="36"/>
      <c r="D1310" s="36"/>
      <c r="F1310" s="36"/>
    </row>
    <row r="1311" spans="2:6" x14ac:dyDescent="0.25">
      <c r="B1311" s="36"/>
      <c r="D1311" s="36"/>
      <c r="F1311" s="36"/>
    </row>
    <row r="1312" spans="2:6" x14ac:dyDescent="0.25">
      <c r="B1312" s="36"/>
      <c r="D1312" s="36"/>
      <c r="F1312" s="36"/>
    </row>
    <row r="1313" spans="2:6" x14ac:dyDescent="0.25">
      <c r="B1313" s="36"/>
      <c r="D1313" s="36"/>
      <c r="F1313" s="36"/>
    </row>
    <row r="1314" spans="2:6" x14ac:dyDescent="0.25">
      <c r="B1314" s="36"/>
      <c r="D1314" s="36"/>
      <c r="F1314" s="36"/>
    </row>
    <row r="1315" spans="2:6" x14ac:dyDescent="0.25">
      <c r="B1315" s="36"/>
      <c r="D1315" s="36"/>
      <c r="F1315" s="36"/>
    </row>
    <row r="1316" spans="2:6" x14ac:dyDescent="0.25">
      <c r="B1316" s="36"/>
      <c r="D1316" s="36"/>
      <c r="F1316" s="36"/>
    </row>
    <row r="1317" spans="2:6" x14ac:dyDescent="0.25">
      <c r="B1317" s="36"/>
      <c r="D1317" s="36"/>
      <c r="F1317" s="36"/>
    </row>
    <row r="1318" spans="2:6" x14ac:dyDescent="0.25">
      <c r="B1318" s="36"/>
      <c r="D1318" s="36"/>
      <c r="F1318" s="36"/>
    </row>
    <row r="1319" spans="2:6" x14ac:dyDescent="0.25">
      <c r="B1319" s="36"/>
      <c r="D1319" s="36"/>
      <c r="F1319" s="36"/>
    </row>
    <row r="1320" spans="2:6" x14ac:dyDescent="0.25">
      <c r="B1320" s="36"/>
      <c r="D1320" s="36"/>
      <c r="F1320" s="36"/>
    </row>
    <row r="1321" spans="2:6" x14ac:dyDescent="0.25">
      <c r="B1321" s="36"/>
      <c r="D1321" s="36"/>
      <c r="F1321" s="36"/>
    </row>
    <row r="1322" spans="2:6" x14ac:dyDescent="0.25">
      <c r="B1322" s="36"/>
      <c r="D1322" s="36"/>
      <c r="F1322" s="36"/>
    </row>
    <row r="1323" spans="2:6" x14ac:dyDescent="0.25">
      <c r="B1323" s="36"/>
      <c r="D1323" s="36"/>
      <c r="F1323" s="36"/>
    </row>
    <row r="1324" spans="2:6" x14ac:dyDescent="0.25">
      <c r="B1324" s="36"/>
      <c r="D1324" s="36"/>
      <c r="F1324" s="36"/>
    </row>
    <row r="1325" spans="2:6" x14ac:dyDescent="0.25">
      <c r="B1325" s="36"/>
      <c r="D1325" s="36"/>
      <c r="F1325" s="36"/>
    </row>
    <row r="1326" spans="2:6" x14ac:dyDescent="0.25">
      <c r="B1326" s="36"/>
      <c r="D1326" s="36"/>
      <c r="F1326" s="36"/>
    </row>
    <row r="1327" spans="2:6" x14ac:dyDescent="0.25">
      <c r="B1327" s="36"/>
      <c r="D1327" s="36"/>
      <c r="F1327" s="36"/>
    </row>
    <row r="1328" spans="2:6" x14ac:dyDescent="0.25">
      <c r="B1328" s="36"/>
      <c r="D1328" s="36"/>
      <c r="F1328" s="36"/>
    </row>
    <row r="1329" spans="2:6" x14ac:dyDescent="0.25">
      <c r="B1329" s="36"/>
      <c r="D1329" s="36"/>
      <c r="F1329" s="36"/>
    </row>
    <row r="1330" spans="2:6" x14ac:dyDescent="0.25">
      <c r="B1330" s="36"/>
      <c r="D1330" s="36"/>
      <c r="F1330" s="36"/>
    </row>
    <row r="1331" spans="2:6" x14ac:dyDescent="0.25">
      <c r="B1331" s="36"/>
      <c r="D1331" s="36"/>
      <c r="F1331" s="36"/>
    </row>
    <row r="1332" spans="2:6" x14ac:dyDescent="0.25">
      <c r="B1332" s="36"/>
      <c r="D1332" s="36"/>
      <c r="F1332" s="36"/>
    </row>
    <row r="1333" spans="2:6" x14ac:dyDescent="0.25">
      <c r="B1333" s="36"/>
      <c r="D1333" s="36"/>
      <c r="F1333" s="36"/>
    </row>
    <row r="1334" spans="2:6" x14ac:dyDescent="0.25">
      <c r="B1334" s="36"/>
      <c r="D1334" s="36"/>
      <c r="F1334" s="36"/>
    </row>
    <row r="1335" spans="2:6" x14ac:dyDescent="0.25">
      <c r="B1335" s="36"/>
      <c r="D1335" s="36"/>
      <c r="F1335" s="36"/>
    </row>
    <row r="1336" spans="2:6" x14ac:dyDescent="0.25">
      <c r="B1336" s="36"/>
      <c r="D1336" s="36"/>
      <c r="F1336" s="36"/>
    </row>
    <row r="1337" spans="2:6" x14ac:dyDescent="0.25">
      <c r="B1337" s="36"/>
      <c r="D1337" s="36"/>
      <c r="F1337" s="36"/>
    </row>
    <row r="1338" spans="2:6" x14ac:dyDescent="0.25">
      <c r="B1338" s="36"/>
      <c r="D1338" s="36"/>
      <c r="F1338" s="36"/>
    </row>
    <row r="1339" spans="2:6" x14ac:dyDescent="0.25">
      <c r="B1339" s="36"/>
      <c r="D1339" s="36"/>
      <c r="F1339" s="36"/>
    </row>
    <row r="1340" spans="2:6" x14ac:dyDescent="0.25">
      <c r="B1340" s="36"/>
      <c r="D1340" s="36"/>
      <c r="F1340" s="36"/>
    </row>
    <row r="1341" spans="2:6" x14ac:dyDescent="0.25">
      <c r="B1341" s="36"/>
      <c r="D1341" s="36"/>
      <c r="F1341" s="36"/>
    </row>
    <row r="1342" spans="2:6" x14ac:dyDescent="0.25">
      <c r="B1342" s="36"/>
      <c r="D1342" s="36"/>
      <c r="F1342" s="36"/>
    </row>
    <row r="1343" spans="2:6" x14ac:dyDescent="0.25">
      <c r="B1343" s="36"/>
      <c r="D1343" s="36"/>
      <c r="F1343" s="36"/>
    </row>
    <row r="1344" spans="2:6" x14ac:dyDescent="0.25">
      <c r="B1344" s="36"/>
      <c r="D1344" s="36"/>
      <c r="F1344" s="36"/>
    </row>
    <row r="1345" spans="2:6" x14ac:dyDescent="0.25">
      <c r="B1345" s="36"/>
      <c r="D1345" s="36"/>
      <c r="F1345" s="36"/>
    </row>
    <row r="1346" spans="2:6" x14ac:dyDescent="0.25">
      <c r="B1346" s="36"/>
      <c r="D1346" s="36"/>
      <c r="F1346" s="36"/>
    </row>
    <row r="1347" spans="2:6" x14ac:dyDescent="0.25">
      <c r="D1347" s="94"/>
      <c r="F1347" s="36"/>
    </row>
    <row r="1348" spans="2:6" x14ac:dyDescent="0.25">
      <c r="D1348" s="94"/>
      <c r="F1348" s="36"/>
    </row>
    <row r="1349" spans="2:6" x14ac:dyDescent="0.25">
      <c r="D1349" s="94"/>
      <c r="F1349" s="36"/>
    </row>
    <row r="1350" spans="2:6" x14ac:dyDescent="0.25">
      <c r="D1350" s="94"/>
      <c r="F1350" s="36"/>
    </row>
    <row r="1351" spans="2:6" x14ac:dyDescent="0.25">
      <c r="D1351" s="94"/>
      <c r="F1351" s="36"/>
    </row>
    <row r="1352" spans="2:6" x14ac:dyDescent="0.25">
      <c r="D1352" s="94"/>
      <c r="F1352" s="36"/>
    </row>
    <row r="1353" spans="2:6" x14ac:dyDescent="0.25">
      <c r="D1353" s="94"/>
      <c r="F1353" s="36"/>
    </row>
    <row r="1354" spans="2:6" x14ac:dyDescent="0.25">
      <c r="D1354" s="94"/>
      <c r="F1354" s="36"/>
    </row>
    <row r="1355" spans="2:6" x14ac:dyDescent="0.25">
      <c r="D1355" s="94"/>
      <c r="F1355" s="36"/>
    </row>
    <row r="1356" spans="2:6" x14ac:dyDescent="0.25">
      <c r="D1356" s="94"/>
      <c r="F1356" s="36"/>
    </row>
    <row r="1357" spans="2:6" x14ac:dyDescent="0.25">
      <c r="D1357" s="94"/>
      <c r="F1357" s="36"/>
    </row>
    <row r="1358" spans="2:6" x14ac:dyDescent="0.25">
      <c r="D1358" s="94"/>
      <c r="F1358" s="36"/>
    </row>
    <row r="1359" spans="2:6" x14ac:dyDescent="0.25">
      <c r="D1359" s="94"/>
      <c r="F1359" s="36"/>
    </row>
    <row r="1360" spans="2:6" x14ac:dyDescent="0.25">
      <c r="D1360" s="94"/>
      <c r="F1360" s="36"/>
    </row>
    <row r="1361" spans="4:6" x14ac:dyDescent="0.25">
      <c r="D1361" s="94"/>
      <c r="F1361" s="36"/>
    </row>
    <row r="1362" spans="4:6" x14ac:dyDescent="0.25">
      <c r="D1362" s="94"/>
      <c r="F1362" s="36"/>
    </row>
    <row r="1363" spans="4:6" x14ac:dyDescent="0.25">
      <c r="D1363" s="94"/>
      <c r="F1363" s="36"/>
    </row>
    <row r="1364" spans="4:6" x14ac:dyDescent="0.25">
      <c r="D1364" s="94"/>
      <c r="F1364" s="36"/>
    </row>
    <row r="1365" spans="4:6" x14ac:dyDescent="0.25">
      <c r="D1365" s="94"/>
      <c r="F1365" s="36"/>
    </row>
    <row r="1366" spans="4:6" x14ac:dyDescent="0.25">
      <c r="D1366" s="94"/>
      <c r="F1366" s="36"/>
    </row>
    <row r="1367" spans="4:6" x14ac:dyDescent="0.25">
      <c r="D1367" s="94"/>
      <c r="F1367" s="36"/>
    </row>
    <row r="1368" spans="4:6" x14ac:dyDescent="0.25">
      <c r="D1368" s="94"/>
      <c r="F1368" s="36"/>
    </row>
    <row r="1369" spans="4:6" x14ac:dyDescent="0.25">
      <c r="D1369" s="94"/>
      <c r="F1369" s="36"/>
    </row>
    <row r="1370" spans="4:6" x14ac:dyDescent="0.25">
      <c r="D1370" s="94"/>
      <c r="F1370" s="36"/>
    </row>
    <row r="1371" spans="4:6" x14ac:dyDescent="0.25">
      <c r="D1371" s="94"/>
      <c r="F1371" s="36"/>
    </row>
    <row r="1372" spans="4:6" x14ac:dyDescent="0.25">
      <c r="D1372" s="94"/>
      <c r="F1372" s="36"/>
    </row>
    <row r="1373" spans="4:6" x14ac:dyDescent="0.25">
      <c r="D1373" s="94"/>
      <c r="F1373" s="36"/>
    </row>
    <row r="1374" spans="4:6" x14ac:dyDescent="0.25">
      <c r="D1374" s="94"/>
      <c r="F1374" s="36"/>
    </row>
    <row r="1375" spans="4:6" x14ac:dyDescent="0.25">
      <c r="D1375" s="94"/>
      <c r="F1375" s="36"/>
    </row>
    <row r="1376" spans="4:6" x14ac:dyDescent="0.25">
      <c r="D1376" s="94"/>
      <c r="F1376" s="36"/>
    </row>
    <row r="1377" spans="4:6" x14ac:dyDescent="0.25">
      <c r="D1377" s="94"/>
      <c r="F1377" s="36"/>
    </row>
    <row r="1378" spans="4:6" x14ac:dyDescent="0.25">
      <c r="D1378" s="94"/>
      <c r="F1378" s="36"/>
    </row>
    <row r="1379" spans="4:6" x14ac:dyDescent="0.25">
      <c r="D1379" s="94"/>
      <c r="F1379" s="36"/>
    </row>
    <row r="1380" spans="4:6" x14ac:dyDescent="0.25">
      <c r="D1380" s="94"/>
      <c r="F1380" s="36"/>
    </row>
    <row r="1381" spans="4:6" x14ac:dyDescent="0.25">
      <c r="D1381" s="94"/>
      <c r="F1381" s="36"/>
    </row>
    <row r="1382" spans="4:6" x14ac:dyDescent="0.25">
      <c r="D1382" s="94"/>
      <c r="F1382" s="36"/>
    </row>
    <row r="1383" spans="4:6" x14ac:dyDescent="0.25">
      <c r="D1383" s="94"/>
      <c r="F1383" s="36"/>
    </row>
    <row r="1384" spans="4:6" x14ac:dyDescent="0.25">
      <c r="D1384" s="94"/>
      <c r="F1384" s="36"/>
    </row>
    <row r="1385" spans="4:6" x14ac:dyDescent="0.25">
      <c r="D1385" s="94"/>
      <c r="F1385" s="36"/>
    </row>
    <row r="1386" spans="4:6" x14ac:dyDescent="0.25">
      <c r="D1386" s="94"/>
      <c r="F1386" s="36"/>
    </row>
    <row r="1387" spans="4:6" x14ac:dyDescent="0.25">
      <c r="D1387" s="94"/>
      <c r="F1387" s="36"/>
    </row>
    <row r="1388" spans="4:6" x14ac:dyDescent="0.25">
      <c r="D1388" s="94"/>
      <c r="F1388" s="36"/>
    </row>
    <row r="1389" spans="4:6" x14ac:dyDescent="0.25">
      <c r="D1389" s="94"/>
      <c r="F1389" s="36"/>
    </row>
    <row r="1390" spans="4:6" x14ac:dyDescent="0.25">
      <c r="D1390" s="94"/>
      <c r="F1390" s="36"/>
    </row>
    <row r="1391" spans="4:6" x14ac:dyDescent="0.25">
      <c r="D1391" s="94"/>
      <c r="F1391" s="36"/>
    </row>
    <row r="1392" spans="4:6" x14ac:dyDescent="0.25">
      <c r="D1392" s="94"/>
      <c r="F1392" s="36"/>
    </row>
    <row r="1393" spans="4:6" x14ac:dyDescent="0.25">
      <c r="D1393" s="94"/>
      <c r="F1393" s="36"/>
    </row>
    <row r="1394" spans="4:6" x14ac:dyDescent="0.25">
      <c r="D1394" s="94"/>
      <c r="F1394" s="36"/>
    </row>
    <row r="1395" spans="4:6" x14ac:dyDescent="0.25">
      <c r="D1395" s="94"/>
      <c r="F1395" s="36"/>
    </row>
    <row r="1396" spans="4:6" x14ac:dyDescent="0.25">
      <c r="D1396" s="94"/>
      <c r="F1396" s="36"/>
    </row>
    <row r="1397" spans="4:6" x14ac:dyDescent="0.25">
      <c r="D1397" s="94"/>
      <c r="F1397" s="36"/>
    </row>
    <row r="1398" spans="4:6" x14ac:dyDescent="0.25">
      <c r="D1398" s="94"/>
      <c r="F1398" s="36"/>
    </row>
    <row r="1399" spans="4:6" x14ac:dyDescent="0.25">
      <c r="D1399" s="94"/>
      <c r="F1399" s="36"/>
    </row>
    <row r="1400" spans="4:6" x14ac:dyDescent="0.25">
      <c r="D1400" s="94"/>
      <c r="F1400" s="36"/>
    </row>
    <row r="1401" spans="4:6" x14ac:dyDescent="0.25">
      <c r="D1401" s="94"/>
      <c r="F1401" s="36"/>
    </row>
    <row r="1402" spans="4:6" x14ac:dyDescent="0.25">
      <c r="D1402" s="94"/>
      <c r="F1402" s="36"/>
    </row>
    <row r="1403" spans="4:6" x14ac:dyDescent="0.25">
      <c r="D1403" s="94"/>
      <c r="F1403" s="36"/>
    </row>
    <row r="1404" spans="4:6" x14ac:dyDescent="0.25">
      <c r="D1404" s="94"/>
      <c r="F1404" s="36"/>
    </row>
    <row r="1405" spans="4:6" x14ac:dyDescent="0.25">
      <c r="D1405" s="94"/>
      <c r="F1405" s="36"/>
    </row>
    <row r="1406" spans="4:6" x14ac:dyDescent="0.25">
      <c r="D1406" s="94"/>
      <c r="F1406" s="36"/>
    </row>
    <row r="1407" spans="4:6" x14ac:dyDescent="0.25">
      <c r="D1407" s="94"/>
      <c r="F1407" s="36"/>
    </row>
    <row r="1408" spans="4:6" x14ac:dyDescent="0.25">
      <c r="D1408" s="94"/>
      <c r="F1408" s="36"/>
    </row>
    <row r="1409" spans="4:6" x14ac:dyDescent="0.25">
      <c r="D1409" s="94"/>
      <c r="F1409" s="36"/>
    </row>
    <row r="1410" spans="4:6" x14ac:dyDescent="0.25">
      <c r="D1410" s="94"/>
      <c r="F1410" s="36"/>
    </row>
    <row r="1411" spans="4:6" x14ac:dyDescent="0.25">
      <c r="D1411" s="94"/>
      <c r="F1411" s="36"/>
    </row>
    <row r="1412" spans="4:6" x14ac:dyDescent="0.25">
      <c r="D1412" s="94"/>
      <c r="F1412" s="36"/>
    </row>
    <row r="1413" spans="4:6" x14ac:dyDescent="0.25">
      <c r="D1413" s="94"/>
      <c r="F1413" s="36"/>
    </row>
    <row r="1414" spans="4:6" x14ac:dyDescent="0.25">
      <c r="D1414" s="94"/>
      <c r="F1414" s="36"/>
    </row>
    <row r="1415" spans="4:6" x14ac:dyDescent="0.25">
      <c r="D1415" s="94"/>
      <c r="F1415" s="36"/>
    </row>
    <row r="1416" spans="4:6" x14ac:dyDescent="0.25">
      <c r="D1416" s="94"/>
      <c r="F1416" s="36"/>
    </row>
    <row r="1417" spans="4:6" x14ac:dyDescent="0.25">
      <c r="D1417" s="94"/>
      <c r="F1417" s="36"/>
    </row>
    <row r="1418" spans="4:6" x14ac:dyDescent="0.25">
      <c r="D1418" s="94"/>
      <c r="F1418" s="36"/>
    </row>
    <row r="1419" spans="4:6" x14ac:dyDescent="0.25">
      <c r="D1419" s="94"/>
      <c r="F1419" s="36"/>
    </row>
    <row r="1420" spans="4:6" x14ac:dyDescent="0.25">
      <c r="D1420" s="94"/>
      <c r="F1420" s="36"/>
    </row>
    <row r="1421" spans="4:6" x14ac:dyDescent="0.25">
      <c r="D1421" s="94"/>
      <c r="F1421" s="36"/>
    </row>
    <row r="1422" spans="4:6" x14ac:dyDescent="0.25">
      <c r="D1422" s="94"/>
      <c r="F1422" s="36"/>
    </row>
    <row r="1423" spans="4:6" x14ac:dyDescent="0.25">
      <c r="D1423" s="94"/>
      <c r="F1423" s="36"/>
    </row>
    <row r="1424" spans="4:6" x14ac:dyDescent="0.25">
      <c r="D1424" s="94"/>
      <c r="F1424" s="36"/>
    </row>
    <row r="1425" spans="4:6" x14ac:dyDescent="0.25">
      <c r="D1425" s="94"/>
      <c r="F1425" s="36"/>
    </row>
    <row r="1426" spans="4:6" x14ac:dyDescent="0.25">
      <c r="D1426" s="94"/>
      <c r="F1426" s="36"/>
    </row>
    <row r="1427" spans="4:6" x14ac:dyDescent="0.25">
      <c r="D1427" s="94"/>
      <c r="F1427" s="36"/>
    </row>
    <row r="1428" spans="4:6" x14ac:dyDescent="0.25">
      <c r="D1428" s="94"/>
      <c r="F1428" s="36"/>
    </row>
    <row r="1429" spans="4:6" x14ac:dyDescent="0.25">
      <c r="D1429" s="94"/>
      <c r="F1429" s="36"/>
    </row>
    <row r="1430" spans="4:6" x14ac:dyDescent="0.25">
      <c r="D1430" s="94"/>
      <c r="F1430" s="36"/>
    </row>
    <row r="1431" spans="4:6" x14ac:dyDescent="0.25">
      <c r="D1431" s="94"/>
      <c r="F1431" s="36"/>
    </row>
    <row r="1432" spans="4:6" x14ac:dyDescent="0.25">
      <c r="D1432" s="94"/>
      <c r="F1432" s="36"/>
    </row>
    <row r="1433" spans="4:6" x14ac:dyDescent="0.25">
      <c r="D1433" s="94"/>
      <c r="F1433" s="36"/>
    </row>
    <row r="1434" spans="4:6" x14ac:dyDescent="0.25">
      <c r="D1434" s="94"/>
      <c r="F1434" s="36"/>
    </row>
    <row r="1435" spans="4:6" x14ac:dyDescent="0.25">
      <c r="D1435" s="94"/>
      <c r="F1435" s="36"/>
    </row>
    <row r="1436" spans="4:6" x14ac:dyDescent="0.25">
      <c r="D1436" s="94"/>
      <c r="F1436" s="36"/>
    </row>
    <row r="1437" spans="4:6" x14ac:dyDescent="0.25">
      <c r="D1437" s="94"/>
      <c r="F1437" s="36"/>
    </row>
    <row r="1438" spans="4:6" x14ac:dyDescent="0.25">
      <c r="D1438" s="94"/>
      <c r="F1438" s="36"/>
    </row>
    <row r="1439" spans="4:6" x14ac:dyDescent="0.25">
      <c r="D1439" s="94"/>
      <c r="F1439" s="36"/>
    </row>
    <row r="1440" spans="4:6" x14ac:dyDescent="0.25">
      <c r="D1440" s="94"/>
      <c r="F1440" s="36"/>
    </row>
    <row r="1441" spans="4:6" x14ac:dyDescent="0.25">
      <c r="D1441" s="94"/>
      <c r="F1441" s="36"/>
    </row>
    <row r="1442" spans="4:6" x14ac:dyDescent="0.25">
      <c r="D1442" s="94"/>
      <c r="F1442" s="36"/>
    </row>
    <row r="1443" spans="4:6" x14ac:dyDescent="0.25">
      <c r="D1443" s="94"/>
      <c r="F1443" s="36"/>
    </row>
    <row r="1444" spans="4:6" x14ac:dyDescent="0.25">
      <c r="D1444" s="94"/>
      <c r="F1444" s="36"/>
    </row>
    <row r="1445" spans="4:6" x14ac:dyDescent="0.25">
      <c r="D1445" s="94"/>
      <c r="F1445" s="36"/>
    </row>
    <row r="1446" spans="4:6" x14ac:dyDescent="0.25">
      <c r="D1446" s="94"/>
      <c r="F1446" s="36"/>
    </row>
    <row r="1447" spans="4:6" x14ac:dyDescent="0.25">
      <c r="D1447" s="94"/>
      <c r="F1447" s="36"/>
    </row>
    <row r="1448" spans="4:6" x14ac:dyDescent="0.25">
      <c r="D1448" s="94"/>
      <c r="F1448" s="36"/>
    </row>
    <row r="1449" spans="4:6" x14ac:dyDescent="0.25">
      <c r="D1449" s="94"/>
      <c r="F1449" s="36"/>
    </row>
    <row r="1450" spans="4:6" x14ac:dyDescent="0.25">
      <c r="D1450" s="94"/>
      <c r="F1450" s="36"/>
    </row>
    <row r="1451" spans="4:6" x14ac:dyDescent="0.25">
      <c r="D1451" s="94"/>
      <c r="F1451" s="36"/>
    </row>
    <row r="1452" spans="4:6" x14ac:dyDescent="0.25">
      <c r="D1452" s="94"/>
      <c r="F1452" s="36"/>
    </row>
    <row r="1453" spans="4:6" x14ac:dyDescent="0.25">
      <c r="D1453" s="94"/>
      <c r="F1453" s="36"/>
    </row>
    <row r="1454" spans="4:6" x14ac:dyDescent="0.25">
      <c r="D1454" s="94"/>
      <c r="F1454" s="36"/>
    </row>
    <row r="1455" spans="4:6" x14ac:dyDescent="0.25">
      <c r="D1455" s="94"/>
      <c r="F1455" s="36"/>
    </row>
    <row r="1456" spans="4:6" x14ac:dyDescent="0.25">
      <c r="D1456" s="94"/>
      <c r="F1456" s="36"/>
    </row>
    <row r="1457" spans="4:6" x14ac:dyDescent="0.25">
      <c r="D1457" s="94"/>
      <c r="F1457" s="36"/>
    </row>
    <row r="1458" spans="4:6" x14ac:dyDescent="0.25">
      <c r="D1458" s="94"/>
      <c r="F1458" s="36"/>
    </row>
    <row r="1459" spans="4:6" x14ac:dyDescent="0.25">
      <c r="D1459" s="94"/>
      <c r="F1459" s="36"/>
    </row>
    <row r="1460" spans="4:6" x14ac:dyDescent="0.25">
      <c r="D1460" s="94"/>
      <c r="F1460" s="36"/>
    </row>
    <row r="1461" spans="4:6" x14ac:dyDescent="0.25">
      <c r="D1461" s="94"/>
      <c r="F1461" s="36"/>
    </row>
    <row r="1462" spans="4:6" x14ac:dyDescent="0.25">
      <c r="D1462" s="94"/>
      <c r="F1462" s="36"/>
    </row>
    <row r="1463" spans="4:6" x14ac:dyDescent="0.25">
      <c r="D1463" s="94"/>
      <c r="F1463" s="36"/>
    </row>
    <row r="1464" spans="4:6" x14ac:dyDescent="0.25">
      <c r="D1464" s="94"/>
      <c r="F1464" s="36"/>
    </row>
    <row r="1465" spans="4:6" x14ac:dyDescent="0.25">
      <c r="D1465" s="94"/>
      <c r="F1465" s="36"/>
    </row>
    <row r="1466" spans="4:6" x14ac:dyDescent="0.25">
      <c r="D1466" s="94"/>
      <c r="F1466" s="36"/>
    </row>
    <row r="1467" spans="4:6" x14ac:dyDescent="0.25">
      <c r="D1467" s="94"/>
      <c r="F1467" s="36"/>
    </row>
    <row r="1468" spans="4:6" x14ac:dyDescent="0.25">
      <c r="D1468" s="94"/>
      <c r="F1468" s="36"/>
    </row>
    <row r="1469" spans="4:6" x14ac:dyDescent="0.25">
      <c r="D1469" s="94"/>
      <c r="F1469" s="36"/>
    </row>
    <row r="1470" spans="4:6" x14ac:dyDescent="0.25">
      <c r="D1470" s="94"/>
      <c r="F1470" s="36"/>
    </row>
    <row r="1471" spans="4:6" x14ac:dyDescent="0.25">
      <c r="D1471" s="94"/>
      <c r="F1471" s="36"/>
    </row>
    <row r="1472" spans="4:6" x14ac:dyDescent="0.25">
      <c r="D1472" s="94"/>
      <c r="F1472" s="36"/>
    </row>
    <row r="1473" spans="4:6" x14ac:dyDescent="0.25">
      <c r="D1473" s="94"/>
      <c r="F1473" s="36"/>
    </row>
    <row r="1474" spans="4:6" x14ac:dyDescent="0.25">
      <c r="D1474" s="94"/>
      <c r="F1474" s="36"/>
    </row>
    <row r="1475" spans="4:6" x14ac:dyDescent="0.25">
      <c r="D1475" s="94"/>
      <c r="F1475" s="36"/>
    </row>
    <row r="1476" spans="4:6" x14ac:dyDescent="0.25">
      <c r="D1476" s="94"/>
      <c r="F1476" s="36"/>
    </row>
    <row r="1477" spans="4:6" x14ac:dyDescent="0.25">
      <c r="D1477" s="94"/>
      <c r="F1477" s="36"/>
    </row>
    <row r="1478" spans="4:6" x14ac:dyDescent="0.25">
      <c r="D1478" s="94"/>
      <c r="F1478" s="36"/>
    </row>
    <row r="1479" spans="4:6" x14ac:dyDescent="0.25">
      <c r="D1479" s="94"/>
      <c r="F1479" s="36"/>
    </row>
    <row r="1480" spans="4:6" x14ac:dyDescent="0.25">
      <c r="D1480" s="94"/>
      <c r="F1480" s="36"/>
    </row>
    <row r="1481" spans="4:6" x14ac:dyDescent="0.25">
      <c r="D1481" s="94"/>
      <c r="F1481" s="36"/>
    </row>
    <row r="1482" spans="4:6" x14ac:dyDescent="0.25">
      <c r="D1482" s="94"/>
      <c r="F1482" s="36"/>
    </row>
    <row r="1483" spans="4:6" x14ac:dyDescent="0.25">
      <c r="D1483" s="94"/>
      <c r="F1483" s="36"/>
    </row>
    <row r="1484" spans="4:6" x14ac:dyDescent="0.25">
      <c r="D1484" s="94"/>
      <c r="F1484" s="36"/>
    </row>
    <row r="1485" spans="4:6" x14ac:dyDescent="0.25">
      <c r="D1485" s="94"/>
      <c r="F1485" s="36"/>
    </row>
    <row r="1486" spans="4:6" x14ac:dyDescent="0.25">
      <c r="D1486" s="94"/>
      <c r="F1486" s="36"/>
    </row>
    <row r="1487" spans="4:6" x14ac:dyDescent="0.25">
      <c r="D1487" s="94"/>
      <c r="F1487" s="36"/>
    </row>
    <row r="1488" spans="4:6" x14ac:dyDescent="0.25">
      <c r="D1488" s="94"/>
      <c r="F1488" s="36"/>
    </row>
    <row r="1489" spans="4:6" x14ac:dyDescent="0.25">
      <c r="D1489" s="94"/>
      <c r="F1489" s="36"/>
    </row>
    <row r="1490" spans="4:6" x14ac:dyDescent="0.25">
      <c r="D1490" s="94"/>
      <c r="F1490" s="36"/>
    </row>
    <row r="1491" spans="4:6" x14ac:dyDescent="0.25">
      <c r="D1491" s="94"/>
      <c r="F1491" s="36"/>
    </row>
    <row r="1492" spans="4:6" x14ac:dyDescent="0.25">
      <c r="D1492" s="94"/>
      <c r="F1492" s="36"/>
    </row>
    <row r="1493" spans="4:6" x14ac:dyDescent="0.25">
      <c r="D1493" s="94"/>
      <c r="F1493" s="36"/>
    </row>
    <row r="1494" spans="4:6" x14ac:dyDescent="0.25">
      <c r="D1494" s="94"/>
      <c r="F1494" s="36"/>
    </row>
    <row r="1495" spans="4:6" x14ac:dyDescent="0.25">
      <c r="D1495" s="94"/>
      <c r="F1495" s="36"/>
    </row>
    <row r="1496" spans="4:6" x14ac:dyDescent="0.25">
      <c r="D1496" s="94"/>
      <c r="F1496" s="36"/>
    </row>
    <row r="1497" spans="4:6" x14ac:dyDescent="0.25">
      <c r="D1497" s="94"/>
      <c r="F1497" s="36"/>
    </row>
    <row r="1498" spans="4:6" x14ac:dyDescent="0.25">
      <c r="D1498" s="94"/>
      <c r="F1498" s="36"/>
    </row>
    <row r="1499" spans="4:6" x14ac:dyDescent="0.25">
      <c r="D1499" s="94"/>
      <c r="F1499" s="36"/>
    </row>
    <row r="1500" spans="4:6" x14ac:dyDescent="0.25">
      <c r="D1500" s="94"/>
      <c r="F1500" s="36"/>
    </row>
    <row r="1501" spans="4:6" x14ac:dyDescent="0.25">
      <c r="D1501" s="94"/>
      <c r="F1501" s="36"/>
    </row>
    <row r="1502" spans="4:6" x14ac:dyDescent="0.25">
      <c r="D1502" s="94"/>
      <c r="F1502" s="36"/>
    </row>
    <row r="1503" spans="4:6" x14ac:dyDescent="0.25">
      <c r="D1503" s="94"/>
      <c r="F1503" s="36"/>
    </row>
    <row r="1504" spans="4:6" x14ac:dyDescent="0.25">
      <c r="D1504" s="94"/>
      <c r="F1504" s="36"/>
    </row>
    <row r="1505" spans="4:6" x14ac:dyDescent="0.25">
      <c r="D1505" s="94"/>
      <c r="F1505" s="36"/>
    </row>
    <row r="1506" spans="4:6" x14ac:dyDescent="0.25">
      <c r="D1506" s="94"/>
      <c r="F1506" s="36"/>
    </row>
    <row r="1507" spans="4:6" x14ac:dyDescent="0.25">
      <c r="D1507" s="94"/>
      <c r="F1507" s="36"/>
    </row>
    <row r="1508" spans="4:6" x14ac:dyDescent="0.25">
      <c r="D1508" s="94"/>
      <c r="F1508" s="36"/>
    </row>
    <row r="1509" spans="4:6" x14ac:dyDescent="0.25">
      <c r="D1509" s="94"/>
      <c r="F1509" s="36"/>
    </row>
    <row r="1510" spans="4:6" x14ac:dyDescent="0.25">
      <c r="D1510" s="94"/>
      <c r="F1510" s="36"/>
    </row>
    <row r="1511" spans="4:6" x14ac:dyDescent="0.25">
      <c r="D1511" s="94"/>
      <c r="F1511" s="36"/>
    </row>
    <row r="1512" spans="4:6" x14ac:dyDescent="0.25">
      <c r="D1512" s="94"/>
      <c r="F1512" s="36"/>
    </row>
    <row r="1513" spans="4:6" x14ac:dyDescent="0.25">
      <c r="D1513" s="94"/>
      <c r="F1513" s="36"/>
    </row>
    <row r="1514" spans="4:6" x14ac:dyDescent="0.25">
      <c r="D1514" s="94"/>
      <c r="F1514" s="36"/>
    </row>
    <row r="1515" spans="4:6" x14ac:dyDescent="0.25">
      <c r="D1515" s="94"/>
      <c r="F1515" s="36"/>
    </row>
    <row r="1516" spans="4:6" x14ac:dyDescent="0.25">
      <c r="D1516" s="94"/>
      <c r="F1516" s="36"/>
    </row>
    <row r="1517" spans="4:6" x14ac:dyDescent="0.25">
      <c r="D1517" s="94"/>
      <c r="F1517" s="36"/>
    </row>
    <row r="1518" spans="4:6" x14ac:dyDescent="0.25">
      <c r="D1518" s="94"/>
      <c r="F1518" s="36"/>
    </row>
    <row r="1519" spans="4:6" x14ac:dyDescent="0.25">
      <c r="D1519" s="94"/>
      <c r="F1519" s="36"/>
    </row>
    <row r="1520" spans="4:6" x14ac:dyDescent="0.25">
      <c r="D1520" s="94"/>
      <c r="F1520" s="36"/>
    </row>
    <row r="1521" spans="4:6" x14ac:dyDescent="0.25">
      <c r="D1521" s="94"/>
      <c r="F1521" s="36"/>
    </row>
    <row r="1522" spans="4:6" x14ac:dyDescent="0.25">
      <c r="D1522" s="94"/>
      <c r="F1522" s="36"/>
    </row>
    <row r="1523" spans="4:6" x14ac:dyDescent="0.25">
      <c r="D1523" s="94"/>
      <c r="F1523" s="36"/>
    </row>
    <row r="1524" spans="4:6" x14ac:dyDescent="0.25">
      <c r="D1524" s="94"/>
      <c r="F1524" s="36"/>
    </row>
    <row r="1525" spans="4:6" x14ac:dyDescent="0.25">
      <c r="D1525" s="94"/>
      <c r="F1525" s="36"/>
    </row>
    <row r="1526" spans="4:6" x14ac:dyDescent="0.25">
      <c r="D1526" s="94"/>
      <c r="F1526" s="36"/>
    </row>
    <row r="1527" spans="4:6" x14ac:dyDescent="0.25">
      <c r="D1527" s="94"/>
      <c r="F1527" s="36"/>
    </row>
    <row r="1528" spans="4:6" x14ac:dyDescent="0.25">
      <c r="D1528" s="94"/>
      <c r="F1528" s="36"/>
    </row>
    <row r="1529" spans="4:6" x14ac:dyDescent="0.25">
      <c r="D1529" s="94"/>
      <c r="F1529" s="36"/>
    </row>
    <row r="1530" spans="4:6" x14ac:dyDescent="0.25">
      <c r="D1530" s="94"/>
      <c r="F1530" s="36"/>
    </row>
    <row r="1531" spans="4:6" x14ac:dyDescent="0.25">
      <c r="D1531" s="94"/>
      <c r="F1531" s="36"/>
    </row>
    <row r="1532" spans="4:6" x14ac:dyDescent="0.25">
      <c r="D1532" s="94"/>
      <c r="F1532" s="36"/>
    </row>
    <row r="1533" spans="4:6" x14ac:dyDescent="0.25">
      <c r="D1533" s="94"/>
      <c r="F1533" s="36"/>
    </row>
    <row r="1534" spans="4:6" x14ac:dyDescent="0.25">
      <c r="D1534" s="94"/>
      <c r="F1534" s="36"/>
    </row>
    <row r="1535" spans="4:6" x14ac:dyDescent="0.25">
      <c r="D1535" s="94"/>
      <c r="F1535" s="36"/>
    </row>
    <row r="1536" spans="4:6" x14ac:dyDescent="0.25">
      <c r="D1536" s="94"/>
      <c r="F1536" s="36"/>
    </row>
    <row r="1537" spans="4:6" x14ac:dyDescent="0.25">
      <c r="D1537" s="94"/>
      <c r="F1537" s="36"/>
    </row>
    <row r="1538" spans="4:6" x14ac:dyDescent="0.25">
      <c r="D1538" s="94"/>
      <c r="F1538" s="36"/>
    </row>
    <row r="1539" spans="4:6" x14ac:dyDescent="0.25">
      <c r="D1539" s="94"/>
      <c r="F1539" s="36"/>
    </row>
    <row r="1540" spans="4:6" x14ac:dyDescent="0.25">
      <c r="D1540" s="94"/>
      <c r="F1540" s="36"/>
    </row>
    <row r="1541" spans="4:6" x14ac:dyDescent="0.25">
      <c r="D1541" s="94"/>
      <c r="F1541" s="36"/>
    </row>
    <row r="1542" spans="4:6" x14ac:dyDescent="0.25">
      <c r="D1542" s="94"/>
      <c r="F1542" s="36"/>
    </row>
    <row r="1543" spans="4:6" x14ac:dyDescent="0.25">
      <c r="D1543" s="94"/>
      <c r="F1543" s="36"/>
    </row>
    <row r="1544" spans="4:6" x14ac:dyDescent="0.25">
      <c r="D1544" s="94"/>
      <c r="F1544" s="36"/>
    </row>
    <row r="1545" spans="4:6" x14ac:dyDescent="0.25">
      <c r="D1545" s="94"/>
      <c r="F1545" s="36"/>
    </row>
    <row r="1546" spans="4:6" x14ac:dyDescent="0.25">
      <c r="D1546" s="94"/>
      <c r="F1546" s="36"/>
    </row>
    <row r="1547" spans="4:6" x14ac:dyDescent="0.25">
      <c r="D1547" s="94"/>
      <c r="F1547" s="36"/>
    </row>
    <row r="1548" spans="4:6" x14ac:dyDescent="0.25">
      <c r="D1548" s="94"/>
      <c r="F1548" s="36"/>
    </row>
    <row r="1549" spans="4:6" x14ac:dyDescent="0.25">
      <c r="D1549" s="94"/>
      <c r="F1549" s="36"/>
    </row>
    <row r="1550" spans="4:6" x14ac:dyDescent="0.25">
      <c r="D1550" s="94"/>
      <c r="F1550" s="36"/>
    </row>
    <row r="1551" spans="4:6" x14ac:dyDescent="0.25">
      <c r="D1551" s="94"/>
      <c r="F1551" s="36"/>
    </row>
    <row r="1552" spans="4:6" x14ac:dyDescent="0.25">
      <c r="D1552" s="94"/>
      <c r="F1552" s="36"/>
    </row>
    <row r="1553" spans="4:6" x14ac:dyDescent="0.25">
      <c r="D1553" s="94"/>
      <c r="F1553" s="36"/>
    </row>
    <row r="1554" spans="4:6" x14ac:dyDescent="0.25">
      <c r="D1554" s="94"/>
      <c r="F1554" s="36"/>
    </row>
    <row r="1555" spans="4:6" x14ac:dyDescent="0.25">
      <c r="D1555" s="94"/>
      <c r="F1555" s="36"/>
    </row>
    <row r="1556" spans="4:6" x14ac:dyDescent="0.25">
      <c r="D1556" s="94"/>
      <c r="F1556" s="36"/>
    </row>
    <row r="1557" spans="4:6" x14ac:dyDescent="0.25">
      <c r="D1557" s="94"/>
      <c r="F1557" s="36"/>
    </row>
    <row r="1558" spans="4:6" x14ac:dyDescent="0.25">
      <c r="D1558" s="94"/>
      <c r="F1558" s="36"/>
    </row>
    <row r="1559" spans="4:6" x14ac:dyDescent="0.25">
      <c r="D1559" s="94"/>
      <c r="F1559" s="36"/>
    </row>
    <row r="1560" spans="4:6" x14ac:dyDescent="0.25">
      <c r="D1560" s="94"/>
      <c r="F1560" s="36"/>
    </row>
    <row r="1561" spans="4:6" x14ac:dyDescent="0.25">
      <c r="D1561" s="94"/>
      <c r="F1561" s="36"/>
    </row>
    <row r="1562" spans="4:6" x14ac:dyDescent="0.25">
      <c r="D1562" s="94"/>
      <c r="F1562" s="36"/>
    </row>
    <row r="1563" spans="4:6" x14ac:dyDescent="0.25">
      <c r="D1563" s="94"/>
      <c r="F1563" s="36"/>
    </row>
    <row r="1564" spans="4:6" x14ac:dyDescent="0.25">
      <c r="D1564" s="94"/>
      <c r="F1564" s="36"/>
    </row>
    <row r="1565" spans="4:6" x14ac:dyDescent="0.25">
      <c r="D1565" s="94"/>
      <c r="F1565" s="36"/>
    </row>
    <row r="1566" spans="4:6" x14ac:dyDescent="0.25">
      <c r="D1566" s="94"/>
      <c r="F1566" s="36"/>
    </row>
    <row r="1567" spans="4:6" x14ac:dyDescent="0.25">
      <c r="D1567" s="94"/>
      <c r="F1567" s="36"/>
    </row>
    <row r="1568" spans="4:6" x14ac:dyDescent="0.25">
      <c r="D1568" s="94"/>
      <c r="F1568" s="36"/>
    </row>
    <row r="1569" spans="4:6" x14ac:dyDescent="0.25">
      <c r="D1569" s="94"/>
      <c r="F1569" s="36"/>
    </row>
    <row r="1570" spans="4:6" x14ac:dyDescent="0.25">
      <c r="D1570" s="94"/>
      <c r="F1570" s="36"/>
    </row>
    <row r="1571" spans="4:6" x14ac:dyDescent="0.25">
      <c r="D1571" s="94"/>
      <c r="F1571" s="36"/>
    </row>
    <row r="1572" spans="4:6" x14ac:dyDescent="0.25">
      <c r="D1572" s="94"/>
      <c r="F1572" s="36"/>
    </row>
    <row r="1573" spans="4:6" x14ac:dyDescent="0.25">
      <c r="D1573" s="94"/>
      <c r="F1573" s="36"/>
    </row>
    <row r="1574" spans="4:6" x14ac:dyDescent="0.25">
      <c r="D1574" s="94"/>
      <c r="F1574" s="36"/>
    </row>
    <row r="1575" spans="4:6" x14ac:dyDescent="0.25">
      <c r="D1575" s="94"/>
      <c r="F1575" s="36"/>
    </row>
    <row r="1576" spans="4:6" x14ac:dyDescent="0.25">
      <c r="D1576" s="94"/>
      <c r="F1576" s="36"/>
    </row>
    <row r="1577" spans="4:6" x14ac:dyDescent="0.25">
      <c r="D1577" s="94"/>
      <c r="F1577" s="36"/>
    </row>
    <row r="1578" spans="4:6" x14ac:dyDescent="0.25">
      <c r="D1578" s="94"/>
      <c r="F1578" s="36"/>
    </row>
    <row r="1579" spans="4:6" x14ac:dyDescent="0.25">
      <c r="D1579" s="94"/>
      <c r="F1579" s="36"/>
    </row>
    <row r="1580" spans="4:6" x14ac:dyDescent="0.25">
      <c r="D1580" s="94"/>
      <c r="F1580" s="36"/>
    </row>
    <row r="1581" spans="4:6" x14ac:dyDescent="0.25">
      <c r="D1581" s="94"/>
      <c r="F1581" s="36"/>
    </row>
    <row r="1582" spans="4:6" x14ac:dyDescent="0.25">
      <c r="D1582" s="94"/>
      <c r="F1582" s="36"/>
    </row>
    <row r="1583" spans="4:6" x14ac:dyDescent="0.25">
      <c r="D1583" s="94"/>
      <c r="F1583" s="36"/>
    </row>
    <row r="1584" spans="4:6" x14ac:dyDescent="0.25">
      <c r="D1584" s="94"/>
      <c r="F1584" s="36"/>
    </row>
    <row r="1585" spans="4:6" x14ac:dyDescent="0.25">
      <c r="D1585" s="94"/>
      <c r="F1585" s="36"/>
    </row>
    <row r="1586" spans="4:6" x14ac:dyDescent="0.25">
      <c r="D1586" s="94"/>
      <c r="F1586" s="36"/>
    </row>
    <row r="1587" spans="4:6" x14ac:dyDescent="0.25">
      <c r="D1587" s="94"/>
      <c r="F1587" s="36"/>
    </row>
    <row r="1588" spans="4:6" x14ac:dyDescent="0.25">
      <c r="D1588" s="94"/>
      <c r="F1588" s="36"/>
    </row>
    <row r="1589" spans="4:6" x14ac:dyDescent="0.25">
      <c r="D1589" s="94"/>
      <c r="F1589" s="36"/>
    </row>
    <row r="1590" spans="4:6" x14ac:dyDescent="0.25">
      <c r="D1590" s="94"/>
      <c r="F1590" s="36"/>
    </row>
    <row r="1591" spans="4:6" x14ac:dyDescent="0.25">
      <c r="D1591" s="94"/>
      <c r="F1591" s="36"/>
    </row>
    <row r="1592" spans="4:6" x14ac:dyDescent="0.25">
      <c r="D1592" s="94"/>
      <c r="F1592" s="36"/>
    </row>
    <row r="1593" spans="4:6" x14ac:dyDescent="0.25">
      <c r="D1593" s="94"/>
      <c r="F1593" s="36"/>
    </row>
    <row r="1594" spans="4:6" x14ac:dyDescent="0.25">
      <c r="D1594" s="94"/>
      <c r="F1594" s="36"/>
    </row>
    <row r="1595" spans="4:6" x14ac:dyDescent="0.25">
      <c r="D1595" s="94"/>
      <c r="F1595" s="36"/>
    </row>
    <row r="1596" spans="4:6" x14ac:dyDescent="0.25">
      <c r="D1596" s="94"/>
      <c r="F1596" s="36"/>
    </row>
    <row r="1597" spans="4:6" x14ac:dyDescent="0.25">
      <c r="D1597" s="94"/>
      <c r="F1597" s="36"/>
    </row>
    <row r="1598" spans="4:6" x14ac:dyDescent="0.25">
      <c r="D1598" s="94"/>
      <c r="F1598" s="36"/>
    </row>
    <row r="1599" spans="4:6" x14ac:dyDescent="0.25">
      <c r="D1599" s="94"/>
      <c r="F1599" s="36"/>
    </row>
    <row r="1600" spans="4:6" x14ac:dyDescent="0.25">
      <c r="D1600" s="94"/>
      <c r="F1600" s="36"/>
    </row>
    <row r="1601" spans="4:6" x14ac:dyDescent="0.25">
      <c r="D1601" s="94"/>
      <c r="F1601" s="36"/>
    </row>
    <row r="1602" spans="4:6" x14ac:dyDescent="0.25">
      <c r="D1602" s="94"/>
      <c r="F1602" s="36"/>
    </row>
    <row r="1603" spans="4:6" x14ac:dyDescent="0.25">
      <c r="D1603" s="94"/>
      <c r="F1603" s="36"/>
    </row>
    <row r="1604" spans="4:6" x14ac:dyDescent="0.25">
      <c r="D1604" s="94"/>
      <c r="F1604" s="36"/>
    </row>
    <row r="1605" spans="4:6" x14ac:dyDescent="0.25">
      <c r="D1605" s="94"/>
      <c r="F1605" s="36"/>
    </row>
    <row r="1606" spans="4:6" x14ac:dyDescent="0.25">
      <c r="D1606" s="94"/>
      <c r="F1606" s="36"/>
    </row>
    <row r="1607" spans="4:6" x14ac:dyDescent="0.25">
      <c r="D1607" s="94"/>
      <c r="F1607" s="36"/>
    </row>
    <row r="1608" spans="4:6" x14ac:dyDescent="0.25">
      <c r="D1608" s="94"/>
      <c r="F1608" s="36"/>
    </row>
    <row r="1609" spans="4:6" x14ac:dyDescent="0.25">
      <c r="D1609" s="94"/>
      <c r="F1609" s="36"/>
    </row>
    <row r="1610" spans="4:6" x14ac:dyDescent="0.25">
      <c r="D1610" s="94"/>
      <c r="F1610" s="36"/>
    </row>
    <row r="1611" spans="4:6" x14ac:dyDescent="0.25">
      <c r="D1611" s="94"/>
      <c r="F1611" s="36"/>
    </row>
    <row r="1612" spans="4:6" x14ac:dyDescent="0.25">
      <c r="D1612" s="94"/>
      <c r="F1612" s="36"/>
    </row>
    <row r="1613" spans="4:6" x14ac:dyDescent="0.25">
      <c r="D1613" s="94"/>
      <c r="F1613" s="36"/>
    </row>
    <row r="1614" spans="4:6" x14ac:dyDescent="0.25">
      <c r="D1614" s="94"/>
      <c r="F1614" s="36"/>
    </row>
    <row r="1615" spans="4:6" x14ac:dyDescent="0.25">
      <c r="D1615" s="94"/>
      <c r="F1615" s="36"/>
    </row>
    <row r="1616" spans="4:6" x14ac:dyDescent="0.25">
      <c r="D1616" s="94"/>
      <c r="F1616" s="36"/>
    </row>
    <row r="1617" spans="4:6" x14ac:dyDescent="0.25">
      <c r="D1617" s="94"/>
      <c r="F1617" s="36"/>
    </row>
    <row r="1618" spans="4:6" x14ac:dyDescent="0.25">
      <c r="D1618" s="94"/>
      <c r="F1618" s="36"/>
    </row>
    <row r="1619" spans="4:6" x14ac:dyDescent="0.25">
      <c r="D1619" s="94"/>
      <c r="F1619" s="36"/>
    </row>
    <row r="1620" spans="4:6" x14ac:dyDescent="0.25">
      <c r="D1620" s="94"/>
      <c r="F1620" s="36"/>
    </row>
    <row r="1621" spans="4:6" x14ac:dyDescent="0.25">
      <c r="D1621" s="94"/>
      <c r="F1621" s="36"/>
    </row>
    <row r="1622" spans="4:6" x14ac:dyDescent="0.25">
      <c r="D1622" s="94"/>
      <c r="F1622" s="36"/>
    </row>
    <row r="1623" spans="4:6" x14ac:dyDescent="0.25">
      <c r="D1623" s="94"/>
      <c r="F1623" s="36"/>
    </row>
    <row r="1624" spans="4:6" x14ac:dyDescent="0.25">
      <c r="D1624" s="94"/>
      <c r="F1624" s="36"/>
    </row>
    <row r="1625" spans="4:6" x14ac:dyDescent="0.25">
      <c r="D1625" s="94"/>
      <c r="F1625" s="36"/>
    </row>
    <row r="1626" spans="4:6" x14ac:dyDescent="0.25">
      <c r="D1626" s="94"/>
      <c r="F1626" s="36"/>
    </row>
    <row r="1627" spans="4:6" x14ac:dyDescent="0.25">
      <c r="D1627" s="94"/>
      <c r="F1627" s="36"/>
    </row>
    <row r="1628" spans="4:6" x14ac:dyDescent="0.25">
      <c r="D1628" s="94"/>
      <c r="F1628" s="36"/>
    </row>
    <row r="1629" spans="4:6" x14ac:dyDescent="0.25">
      <c r="D1629" s="94"/>
      <c r="F1629" s="36"/>
    </row>
    <row r="1630" spans="4:6" x14ac:dyDescent="0.25">
      <c r="D1630" s="94"/>
      <c r="F1630" s="36"/>
    </row>
    <row r="1631" spans="4:6" x14ac:dyDescent="0.25">
      <c r="D1631" s="94"/>
      <c r="F1631" s="36"/>
    </row>
    <row r="1632" spans="4:6" x14ac:dyDescent="0.25">
      <c r="D1632" s="94"/>
      <c r="F1632" s="36"/>
    </row>
    <row r="1633" spans="4:6" x14ac:dyDescent="0.25">
      <c r="D1633" s="94"/>
      <c r="F1633" s="36"/>
    </row>
    <row r="1634" spans="4:6" x14ac:dyDescent="0.25">
      <c r="D1634" s="94"/>
      <c r="F1634" s="36"/>
    </row>
    <row r="1635" spans="4:6" x14ac:dyDescent="0.25">
      <c r="D1635" s="94"/>
      <c r="F1635" s="36"/>
    </row>
    <row r="1636" spans="4:6" x14ac:dyDescent="0.25">
      <c r="D1636" s="94"/>
      <c r="F1636" s="36"/>
    </row>
    <row r="1637" spans="4:6" x14ac:dyDescent="0.25">
      <c r="D1637" s="94"/>
      <c r="F1637" s="36"/>
    </row>
    <row r="1638" spans="4:6" x14ac:dyDescent="0.25">
      <c r="D1638" s="94"/>
      <c r="F1638" s="36"/>
    </row>
    <row r="1639" spans="4:6" x14ac:dyDescent="0.25">
      <c r="D1639" s="94"/>
      <c r="F1639" s="36"/>
    </row>
    <row r="1640" spans="4:6" x14ac:dyDescent="0.25">
      <c r="D1640" s="94"/>
      <c r="F1640" s="36"/>
    </row>
    <row r="1641" spans="4:6" x14ac:dyDescent="0.25">
      <c r="D1641" s="94"/>
      <c r="F1641" s="36"/>
    </row>
    <row r="1642" spans="4:6" x14ac:dyDescent="0.25">
      <c r="D1642" s="94"/>
      <c r="F1642" s="36"/>
    </row>
    <row r="1643" spans="4:6" x14ac:dyDescent="0.25">
      <c r="D1643" s="94"/>
      <c r="F1643" s="36"/>
    </row>
    <row r="1644" spans="4:6" x14ac:dyDescent="0.25">
      <c r="D1644" s="94"/>
      <c r="F1644" s="36"/>
    </row>
    <row r="1645" spans="4:6" x14ac:dyDescent="0.25">
      <c r="D1645" s="94"/>
      <c r="F1645" s="36"/>
    </row>
    <row r="1646" spans="4:6" x14ac:dyDescent="0.25">
      <c r="D1646" s="94"/>
      <c r="F1646" s="36"/>
    </row>
    <row r="1647" spans="4:6" x14ac:dyDescent="0.25">
      <c r="D1647" s="94"/>
      <c r="F1647" s="36"/>
    </row>
    <row r="1648" spans="4:6" x14ac:dyDescent="0.25">
      <c r="D1648" s="94"/>
      <c r="F1648" s="36"/>
    </row>
    <row r="1649" spans="4:6" x14ac:dyDescent="0.25">
      <c r="D1649" s="94"/>
      <c r="F1649" s="36"/>
    </row>
    <row r="1650" spans="4:6" x14ac:dyDescent="0.25">
      <c r="D1650" s="94"/>
      <c r="F1650" s="36"/>
    </row>
    <row r="1651" spans="4:6" x14ac:dyDescent="0.25">
      <c r="D1651" s="94"/>
      <c r="F1651" s="36"/>
    </row>
    <row r="1652" spans="4:6" x14ac:dyDescent="0.25">
      <c r="D1652" s="94"/>
      <c r="F1652" s="36"/>
    </row>
    <row r="1653" spans="4:6" x14ac:dyDescent="0.25">
      <c r="D1653" s="94"/>
      <c r="F1653" s="36"/>
    </row>
    <row r="1654" spans="4:6" x14ac:dyDescent="0.25">
      <c r="D1654" s="94"/>
      <c r="F1654" s="36"/>
    </row>
    <row r="1655" spans="4:6" x14ac:dyDescent="0.25">
      <c r="D1655" s="94"/>
      <c r="F1655" s="36"/>
    </row>
    <row r="1656" spans="4:6" x14ac:dyDescent="0.25">
      <c r="D1656" s="94"/>
      <c r="F1656" s="36"/>
    </row>
    <row r="1657" spans="4:6" x14ac:dyDescent="0.25">
      <c r="D1657" s="94"/>
      <c r="F1657" s="36"/>
    </row>
    <row r="1658" spans="4:6" x14ac:dyDescent="0.25">
      <c r="D1658" s="94"/>
      <c r="F1658" s="36"/>
    </row>
    <row r="1659" spans="4:6" x14ac:dyDescent="0.25">
      <c r="D1659" s="94"/>
      <c r="F1659" s="36"/>
    </row>
    <row r="1660" spans="4:6" x14ac:dyDescent="0.25">
      <c r="D1660" s="94"/>
      <c r="F1660" s="36"/>
    </row>
    <row r="1661" spans="4:6" x14ac:dyDescent="0.25">
      <c r="D1661" s="94"/>
      <c r="F1661" s="36"/>
    </row>
    <row r="1662" spans="4:6" x14ac:dyDescent="0.25">
      <c r="D1662" s="94"/>
      <c r="F1662" s="36"/>
    </row>
    <row r="1663" spans="4:6" x14ac:dyDescent="0.25">
      <c r="D1663" s="94"/>
      <c r="F1663" s="36"/>
    </row>
    <row r="1664" spans="4:6" x14ac:dyDescent="0.25">
      <c r="D1664" s="94"/>
      <c r="F1664" s="36"/>
    </row>
    <row r="1665" spans="4:6" x14ac:dyDescent="0.25">
      <c r="D1665" s="94"/>
      <c r="F1665" s="36"/>
    </row>
    <row r="1666" spans="4:6" x14ac:dyDescent="0.25">
      <c r="D1666" s="94"/>
      <c r="F1666" s="36"/>
    </row>
    <row r="1667" spans="4:6" x14ac:dyDescent="0.25">
      <c r="D1667" s="94"/>
      <c r="F1667" s="36"/>
    </row>
    <row r="1668" spans="4:6" x14ac:dyDescent="0.25">
      <c r="D1668" s="94"/>
      <c r="F1668" s="36"/>
    </row>
    <row r="1669" spans="4:6" x14ac:dyDescent="0.25">
      <c r="D1669" s="94"/>
      <c r="F1669" s="36"/>
    </row>
    <row r="1670" spans="4:6" x14ac:dyDescent="0.25">
      <c r="D1670" s="94"/>
      <c r="F1670" s="36"/>
    </row>
    <row r="1671" spans="4:6" x14ac:dyDescent="0.25">
      <c r="D1671" s="94"/>
      <c r="F1671" s="36"/>
    </row>
    <row r="1672" spans="4:6" x14ac:dyDescent="0.25">
      <c r="D1672" s="94"/>
      <c r="F1672" s="36"/>
    </row>
    <row r="1673" spans="4:6" x14ac:dyDescent="0.25">
      <c r="D1673" s="94"/>
      <c r="F1673" s="36"/>
    </row>
    <row r="1674" spans="4:6" x14ac:dyDescent="0.25">
      <c r="D1674" s="94"/>
      <c r="F1674" s="36"/>
    </row>
    <row r="1675" spans="4:6" x14ac:dyDescent="0.25">
      <c r="D1675" s="94"/>
      <c r="F1675" s="36"/>
    </row>
    <row r="1676" spans="4:6" x14ac:dyDescent="0.25">
      <c r="D1676" s="94"/>
      <c r="F1676" s="36"/>
    </row>
    <row r="1677" spans="4:6" x14ac:dyDescent="0.25">
      <c r="D1677" s="94"/>
      <c r="F1677" s="36"/>
    </row>
    <row r="1678" spans="4:6" x14ac:dyDescent="0.25">
      <c r="D1678" s="94"/>
      <c r="F1678" s="36"/>
    </row>
    <row r="1679" spans="4:6" x14ac:dyDescent="0.25">
      <c r="D1679" s="94"/>
      <c r="F1679" s="36"/>
    </row>
    <row r="1680" spans="4:6" x14ac:dyDescent="0.25">
      <c r="D1680" s="94"/>
      <c r="F1680" s="36"/>
    </row>
    <row r="1681" spans="4:6" x14ac:dyDescent="0.25">
      <c r="D1681" s="94"/>
      <c r="F1681" s="36"/>
    </row>
    <row r="1682" spans="4:6" x14ac:dyDescent="0.25">
      <c r="D1682" s="94"/>
      <c r="F1682" s="36"/>
    </row>
    <row r="1683" spans="4:6" x14ac:dyDescent="0.25">
      <c r="D1683" s="94"/>
      <c r="F1683" s="36"/>
    </row>
    <row r="1684" spans="4:6" x14ac:dyDescent="0.25">
      <c r="D1684" s="94"/>
      <c r="F1684" s="36"/>
    </row>
    <row r="1685" spans="4:6" x14ac:dyDescent="0.25">
      <c r="D1685" s="94"/>
      <c r="F1685" s="36"/>
    </row>
    <row r="1686" spans="4:6" x14ac:dyDescent="0.25">
      <c r="D1686" s="94"/>
      <c r="F1686" s="36"/>
    </row>
    <row r="1687" spans="4:6" x14ac:dyDescent="0.25">
      <c r="D1687" s="94"/>
      <c r="F1687" s="36"/>
    </row>
    <row r="1688" spans="4:6" x14ac:dyDescent="0.25">
      <c r="D1688" s="94"/>
      <c r="F1688" s="36"/>
    </row>
    <row r="1689" spans="4:6" x14ac:dyDescent="0.25">
      <c r="D1689" s="94"/>
      <c r="F1689" s="36"/>
    </row>
    <row r="1690" spans="4:6" x14ac:dyDescent="0.25">
      <c r="D1690" s="94"/>
      <c r="F1690" s="36"/>
    </row>
    <row r="1691" spans="4:6" x14ac:dyDescent="0.25">
      <c r="D1691" s="94"/>
      <c r="F1691" s="36"/>
    </row>
    <row r="1692" spans="4:6" x14ac:dyDescent="0.25">
      <c r="D1692" s="94"/>
      <c r="F1692" s="36"/>
    </row>
    <row r="1693" spans="4:6" x14ac:dyDescent="0.25">
      <c r="D1693" s="94"/>
      <c r="F1693" s="36"/>
    </row>
    <row r="1694" spans="4:6" x14ac:dyDescent="0.25">
      <c r="D1694" s="94"/>
      <c r="F1694" s="36"/>
    </row>
    <row r="1695" spans="4:6" x14ac:dyDescent="0.25">
      <c r="D1695" s="94"/>
      <c r="F1695" s="36"/>
    </row>
    <row r="1696" spans="4:6" x14ac:dyDescent="0.25">
      <c r="D1696" s="94"/>
      <c r="F1696" s="36"/>
    </row>
    <row r="1697" spans="4:6" x14ac:dyDescent="0.25">
      <c r="D1697" s="94"/>
      <c r="F1697" s="36"/>
    </row>
    <row r="1698" spans="4:6" x14ac:dyDescent="0.25">
      <c r="D1698" s="94"/>
      <c r="F1698" s="36"/>
    </row>
    <row r="1699" spans="4:6" x14ac:dyDescent="0.25">
      <c r="D1699" s="94"/>
      <c r="F1699" s="36"/>
    </row>
    <row r="1700" spans="4:6" x14ac:dyDescent="0.25">
      <c r="D1700" s="94"/>
      <c r="F1700" s="36"/>
    </row>
    <row r="1701" spans="4:6" x14ac:dyDescent="0.25">
      <c r="D1701" s="94"/>
      <c r="F1701" s="36"/>
    </row>
    <row r="1702" spans="4:6" x14ac:dyDescent="0.25">
      <c r="D1702" s="94"/>
      <c r="F1702" s="36"/>
    </row>
    <row r="1703" spans="4:6" x14ac:dyDescent="0.25">
      <c r="D1703" s="94"/>
      <c r="F1703" s="36"/>
    </row>
    <row r="1704" spans="4:6" x14ac:dyDescent="0.25">
      <c r="D1704" s="94"/>
      <c r="F1704" s="36"/>
    </row>
    <row r="1705" spans="4:6" x14ac:dyDescent="0.25">
      <c r="D1705" s="94"/>
      <c r="F1705" s="36"/>
    </row>
    <row r="1706" spans="4:6" x14ac:dyDescent="0.25">
      <c r="D1706" s="94"/>
      <c r="F1706" s="36"/>
    </row>
    <row r="1707" spans="4:6" x14ac:dyDescent="0.25">
      <c r="D1707" s="94"/>
      <c r="F1707" s="36"/>
    </row>
    <row r="1708" spans="4:6" x14ac:dyDescent="0.25">
      <c r="D1708" s="94"/>
      <c r="F1708" s="36"/>
    </row>
    <row r="1709" spans="4:6" x14ac:dyDescent="0.25">
      <c r="D1709" s="94"/>
      <c r="F1709" s="36"/>
    </row>
    <row r="1710" spans="4:6" x14ac:dyDescent="0.25">
      <c r="D1710" s="94"/>
      <c r="F1710" s="36"/>
    </row>
    <row r="1711" spans="4:6" x14ac:dyDescent="0.25">
      <c r="D1711" s="94"/>
      <c r="F1711" s="36"/>
    </row>
    <row r="1712" spans="4:6" x14ac:dyDescent="0.25">
      <c r="D1712" s="94"/>
      <c r="F1712" s="36"/>
    </row>
    <row r="1713" spans="4:6" x14ac:dyDescent="0.25">
      <c r="D1713" s="94"/>
      <c r="F1713" s="36"/>
    </row>
    <row r="1714" spans="4:6" x14ac:dyDescent="0.25">
      <c r="D1714" s="94"/>
      <c r="F1714" s="36"/>
    </row>
    <row r="1715" spans="4:6" x14ac:dyDescent="0.25">
      <c r="D1715" s="94"/>
      <c r="F1715" s="36"/>
    </row>
    <row r="1716" spans="4:6" x14ac:dyDescent="0.25">
      <c r="D1716" s="94"/>
      <c r="F1716" s="36"/>
    </row>
    <row r="1717" spans="4:6" x14ac:dyDescent="0.25">
      <c r="D1717" s="94"/>
      <c r="F1717" s="36"/>
    </row>
    <row r="1718" spans="4:6" x14ac:dyDescent="0.25">
      <c r="D1718" s="94"/>
      <c r="F1718" s="36"/>
    </row>
    <row r="1719" spans="4:6" x14ac:dyDescent="0.25">
      <c r="D1719" s="94"/>
      <c r="F1719" s="36"/>
    </row>
    <row r="1720" spans="4:6" x14ac:dyDescent="0.25">
      <c r="D1720" s="94"/>
      <c r="F1720" s="36"/>
    </row>
    <row r="1721" spans="4:6" x14ac:dyDescent="0.25">
      <c r="D1721" s="94"/>
      <c r="F1721" s="36"/>
    </row>
    <row r="1722" spans="4:6" x14ac:dyDescent="0.25">
      <c r="D1722" s="94"/>
      <c r="F1722" s="36"/>
    </row>
    <row r="1723" spans="4:6" x14ac:dyDescent="0.25">
      <c r="D1723" s="94"/>
      <c r="F1723" s="36"/>
    </row>
    <row r="1724" spans="4:6" x14ac:dyDescent="0.25">
      <c r="D1724" s="94"/>
      <c r="F1724" s="36"/>
    </row>
    <row r="1725" spans="4:6" x14ac:dyDescent="0.25">
      <c r="D1725" s="94"/>
      <c r="F1725" s="36"/>
    </row>
    <row r="1726" spans="4:6" x14ac:dyDescent="0.25">
      <c r="D1726" s="94"/>
      <c r="F1726" s="36"/>
    </row>
    <row r="1727" spans="4:6" x14ac:dyDescent="0.25">
      <c r="D1727" s="94"/>
      <c r="F1727" s="36"/>
    </row>
    <row r="1728" spans="4:6" x14ac:dyDescent="0.25">
      <c r="D1728" s="94"/>
      <c r="F1728" s="36"/>
    </row>
    <row r="1729" spans="4:6" x14ac:dyDescent="0.25">
      <c r="D1729" s="94"/>
      <c r="F1729" s="36"/>
    </row>
    <row r="1730" spans="4:6" x14ac:dyDescent="0.25">
      <c r="D1730" s="94"/>
      <c r="F1730" s="36"/>
    </row>
    <row r="1731" spans="4:6" x14ac:dyDescent="0.25">
      <c r="D1731" s="94"/>
      <c r="F1731" s="36"/>
    </row>
    <row r="1732" spans="4:6" x14ac:dyDescent="0.25">
      <c r="D1732" s="94"/>
      <c r="F1732" s="36"/>
    </row>
    <row r="1733" spans="4:6" x14ac:dyDescent="0.25">
      <c r="D1733" s="94"/>
      <c r="F1733" s="36"/>
    </row>
    <row r="1734" spans="4:6" x14ac:dyDescent="0.25">
      <c r="D1734" s="94"/>
      <c r="F1734" s="36"/>
    </row>
    <row r="1735" spans="4:6" x14ac:dyDescent="0.25">
      <c r="D1735" s="94"/>
      <c r="F1735" s="36"/>
    </row>
    <row r="1736" spans="4:6" x14ac:dyDescent="0.25">
      <c r="D1736" s="94"/>
      <c r="F1736" s="36"/>
    </row>
    <row r="1737" spans="4:6" x14ac:dyDescent="0.25">
      <c r="D1737" s="94"/>
      <c r="F1737" s="36"/>
    </row>
    <row r="1738" spans="4:6" x14ac:dyDescent="0.25">
      <c r="D1738" s="94"/>
      <c r="F1738" s="36"/>
    </row>
    <row r="1739" spans="4:6" x14ac:dyDescent="0.25">
      <c r="D1739" s="94"/>
      <c r="F1739" s="36"/>
    </row>
    <row r="1740" spans="4:6" x14ac:dyDescent="0.25">
      <c r="D1740" s="94"/>
      <c r="F1740" s="36"/>
    </row>
    <row r="1741" spans="4:6" x14ac:dyDescent="0.25">
      <c r="D1741" s="94"/>
      <c r="F1741" s="36"/>
    </row>
    <row r="1742" spans="4:6" x14ac:dyDescent="0.25">
      <c r="D1742" s="94"/>
      <c r="F1742" s="36"/>
    </row>
    <row r="1743" spans="4:6" x14ac:dyDescent="0.25">
      <c r="D1743" s="94"/>
      <c r="F1743" s="36"/>
    </row>
    <row r="1744" spans="4:6" x14ac:dyDescent="0.25">
      <c r="D1744" s="94"/>
      <c r="F1744" s="36"/>
    </row>
    <row r="1745" spans="4:6" x14ac:dyDescent="0.25">
      <c r="D1745" s="94"/>
      <c r="F1745" s="36"/>
    </row>
    <row r="1746" spans="4:6" x14ac:dyDescent="0.25">
      <c r="D1746" s="94"/>
      <c r="F1746" s="36"/>
    </row>
    <row r="1747" spans="4:6" x14ac:dyDescent="0.25">
      <c r="D1747" s="94"/>
      <c r="F1747" s="36"/>
    </row>
    <row r="1748" spans="4:6" x14ac:dyDescent="0.25">
      <c r="D1748" s="94"/>
      <c r="F1748" s="36"/>
    </row>
    <row r="1749" spans="4:6" x14ac:dyDescent="0.25">
      <c r="D1749" s="94"/>
      <c r="F1749" s="36"/>
    </row>
    <row r="1750" spans="4:6" x14ac:dyDescent="0.25">
      <c r="D1750" s="94"/>
      <c r="F1750" s="36"/>
    </row>
    <row r="1751" spans="4:6" x14ac:dyDescent="0.25">
      <c r="D1751" s="94"/>
      <c r="F1751" s="36"/>
    </row>
    <row r="1752" spans="4:6" x14ac:dyDescent="0.25">
      <c r="D1752" s="94"/>
      <c r="F1752" s="36"/>
    </row>
    <row r="1753" spans="4:6" x14ac:dyDescent="0.25">
      <c r="D1753" s="94"/>
      <c r="F1753" s="36"/>
    </row>
    <row r="1754" spans="4:6" x14ac:dyDescent="0.25">
      <c r="D1754" s="94"/>
      <c r="F1754" s="36"/>
    </row>
    <row r="1755" spans="4:6" x14ac:dyDescent="0.25">
      <c r="D1755" s="94"/>
      <c r="F1755" s="36"/>
    </row>
    <row r="1756" spans="4:6" x14ac:dyDescent="0.25">
      <c r="D1756" s="94"/>
      <c r="F1756" s="36"/>
    </row>
    <row r="1757" spans="4:6" x14ac:dyDescent="0.25">
      <c r="D1757" s="94"/>
      <c r="F1757" s="36"/>
    </row>
    <row r="1758" spans="4:6" x14ac:dyDescent="0.25">
      <c r="D1758" s="94"/>
      <c r="F1758" s="36"/>
    </row>
    <row r="1759" spans="4:6" x14ac:dyDescent="0.25">
      <c r="D1759" s="94"/>
      <c r="F1759" s="36"/>
    </row>
    <row r="1760" spans="4:6" x14ac:dyDescent="0.25">
      <c r="D1760" s="94"/>
      <c r="F1760" s="36"/>
    </row>
    <row r="1761" spans="4:6" x14ac:dyDescent="0.25">
      <c r="D1761" s="94"/>
      <c r="F1761" s="36"/>
    </row>
    <row r="1762" spans="4:6" x14ac:dyDescent="0.25">
      <c r="D1762" s="94"/>
      <c r="F1762" s="36"/>
    </row>
    <row r="1763" spans="4:6" x14ac:dyDescent="0.25">
      <c r="D1763" s="94"/>
      <c r="F1763" s="36"/>
    </row>
    <row r="1764" spans="4:6" x14ac:dyDescent="0.25">
      <c r="D1764" s="94"/>
      <c r="F1764" s="36"/>
    </row>
    <row r="1765" spans="4:6" x14ac:dyDescent="0.25">
      <c r="D1765" s="94"/>
      <c r="F1765" s="36"/>
    </row>
    <row r="1766" spans="4:6" x14ac:dyDescent="0.25">
      <c r="D1766" s="94"/>
      <c r="F1766" s="36"/>
    </row>
    <row r="1767" spans="4:6" x14ac:dyDescent="0.25">
      <c r="D1767" s="94"/>
      <c r="F1767" s="36"/>
    </row>
    <row r="1768" spans="4:6" x14ac:dyDescent="0.25">
      <c r="D1768" s="94"/>
      <c r="F1768" s="36"/>
    </row>
    <row r="1769" spans="4:6" x14ac:dyDescent="0.25">
      <c r="D1769" s="94"/>
      <c r="F1769" s="36"/>
    </row>
    <row r="1770" spans="4:6" x14ac:dyDescent="0.25">
      <c r="D1770" s="94"/>
      <c r="F1770" s="36"/>
    </row>
    <row r="1771" spans="4:6" x14ac:dyDescent="0.25">
      <c r="D1771" s="94"/>
      <c r="F1771" s="36"/>
    </row>
    <row r="1772" spans="4:6" x14ac:dyDescent="0.25">
      <c r="D1772" s="94"/>
      <c r="F1772" s="36"/>
    </row>
    <row r="1773" spans="4:6" x14ac:dyDescent="0.25">
      <c r="D1773" s="94"/>
      <c r="F1773" s="36"/>
    </row>
    <row r="1774" spans="4:6" x14ac:dyDescent="0.25">
      <c r="D1774" s="94"/>
      <c r="F1774" s="36"/>
    </row>
    <row r="1775" spans="4:6" x14ac:dyDescent="0.25">
      <c r="D1775" s="94"/>
      <c r="F1775" s="36"/>
    </row>
    <row r="1776" spans="4:6" x14ac:dyDescent="0.25">
      <c r="D1776" s="94"/>
      <c r="F1776" s="36"/>
    </row>
    <row r="1777" spans="4:6" x14ac:dyDescent="0.25">
      <c r="D1777" s="94"/>
      <c r="F1777" s="36"/>
    </row>
    <row r="1778" spans="4:6" x14ac:dyDescent="0.25">
      <c r="D1778" s="94"/>
      <c r="F1778" s="36"/>
    </row>
    <row r="1779" spans="4:6" x14ac:dyDescent="0.25">
      <c r="D1779" s="94"/>
      <c r="F1779" s="36"/>
    </row>
    <row r="1780" spans="4:6" x14ac:dyDescent="0.25">
      <c r="D1780" s="94"/>
      <c r="F1780" s="36"/>
    </row>
    <row r="1781" spans="4:6" x14ac:dyDescent="0.25">
      <c r="D1781" s="94"/>
      <c r="F1781" s="36"/>
    </row>
    <row r="1782" spans="4:6" x14ac:dyDescent="0.25">
      <c r="D1782" s="94"/>
      <c r="F1782" s="36"/>
    </row>
    <row r="1783" spans="4:6" x14ac:dyDescent="0.25">
      <c r="D1783" s="94"/>
      <c r="F1783" s="36"/>
    </row>
    <row r="1784" spans="4:6" x14ac:dyDescent="0.25">
      <c r="D1784" s="94"/>
      <c r="F1784" s="36"/>
    </row>
    <row r="1785" spans="4:6" x14ac:dyDescent="0.25">
      <c r="D1785" s="94"/>
      <c r="F1785" s="36"/>
    </row>
    <row r="1786" spans="4:6" x14ac:dyDescent="0.25">
      <c r="D1786" s="94"/>
      <c r="F1786" s="36"/>
    </row>
    <row r="1787" spans="4:6" x14ac:dyDescent="0.25">
      <c r="D1787" s="94"/>
      <c r="F1787" s="36"/>
    </row>
    <row r="1788" spans="4:6" x14ac:dyDescent="0.25">
      <c r="D1788" s="94"/>
      <c r="F1788" s="36"/>
    </row>
    <row r="1789" spans="4:6" x14ac:dyDescent="0.25">
      <c r="D1789" s="94"/>
      <c r="F1789" s="36"/>
    </row>
    <row r="1790" spans="4:6" x14ac:dyDescent="0.25">
      <c r="D1790" s="94"/>
      <c r="F1790" s="36"/>
    </row>
    <row r="1791" spans="4:6" x14ac:dyDescent="0.25">
      <c r="D1791" s="94"/>
      <c r="F1791" s="36"/>
    </row>
    <row r="1792" spans="4:6" x14ac:dyDescent="0.25">
      <c r="D1792" s="94"/>
      <c r="F1792" s="36"/>
    </row>
    <row r="1793" spans="4:6" x14ac:dyDescent="0.25">
      <c r="D1793" s="94"/>
      <c r="F1793" s="36"/>
    </row>
    <row r="1794" spans="4:6" x14ac:dyDescent="0.25">
      <c r="D1794" s="94"/>
      <c r="F1794" s="36"/>
    </row>
    <row r="1795" spans="4:6" x14ac:dyDescent="0.25">
      <c r="D1795" s="94"/>
      <c r="F1795" s="36"/>
    </row>
    <row r="1796" spans="4:6" x14ac:dyDescent="0.25">
      <c r="D1796" s="94"/>
      <c r="F1796" s="36"/>
    </row>
    <row r="1797" spans="4:6" x14ac:dyDescent="0.25">
      <c r="D1797" s="94"/>
      <c r="F1797" s="36"/>
    </row>
    <row r="1798" spans="4:6" x14ac:dyDescent="0.25">
      <c r="D1798" s="94"/>
      <c r="F1798" s="36"/>
    </row>
    <row r="1799" spans="4:6" x14ac:dyDescent="0.25">
      <c r="D1799" s="94"/>
      <c r="F1799" s="36"/>
    </row>
    <row r="1800" spans="4:6" x14ac:dyDescent="0.25">
      <c r="D1800" s="94"/>
      <c r="F1800" s="36"/>
    </row>
    <row r="1801" spans="4:6" x14ac:dyDescent="0.25">
      <c r="D1801" s="94"/>
      <c r="F1801" s="36"/>
    </row>
    <row r="1802" spans="4:6" x14ac:dyDescent="0.25">
      <c r="D1802" s="94"/>
      <c r="F1802" s="36"/>
    </row>
    <row r="1803" spans="4:6" x14ac:dyDescent="0.25">
      <c r="D1803" s="94"/>
      <c r="F1803" s="36"/>
    </row>
    <row r="1804" spans="4:6" x14ac:dyDescent="0.25">
      <c r="D1804" s="94"/>
      <c r="F1804" s="36"/>
    </row>
    <row r="1805" spans="4:6" x14ac:dyDescent="0.25">
      <c r="D1805" s="94"/>
      <c r="F1805" s="36"/>
    </row>
    <row r="1806" spans="4:6" x14ac:dyDescent="0.25">
      <c r="D1806" s="94"/>
      <c r="F1806" s="36"/>
    </row>
    <row r="1807" spans="4:6" x14ac:dyDescent="0.25">
      <c r="D1807" s="94"/>
      <c r="F1807" s="36"/>
    </row>
    <row r="1808" spans="4:6" x14ac:dyDescent="0.25">
      <c r="D1808" s="94"/>
      <c r="F1808" s="36"/>
    </row>
    <row r="1809" spans="4:6" x14ac:dyDescent="0.25">
      <c r="D1809" s="94"/>
      <c r="F1809" s="36"/>
    </row>
    <row r="1810" spans="4:6" x14ac:dyDescent="0.25">
      <c r="D1810" s="94"/>
      <c r="F1810" s="36"/>
    </row>
    <row r="1811" spans="4:6" x14ac:dyDescent="0.25">
      <c r="D1811" s="94"/>
      <c r="F1811" s="36"/>
    </row>
    <row r="1812" spans="4:6" x14ac:dyDescent="0.25">
      <c r="D1812" s="94"/>
      <c r="F1812" s="36"/>
    </row>
    <row r="1813" spans="4:6" x14ac:dyDescent="0.25">
      <c r="D1813" s="94"/>
      <c r="F1813" s="36"/>
    </row>
    <row r="1814" spans="4:6" x14ac:dyDescent="0.25">
      <c r="D1814" s="94"/>
      <c r="F1814" s="36"/>
    </row>
    <row r="1815" spans="4:6" x14ac:dyDescent="0.25">
      <c r="D1815" s="94"/>
      <c r="F1815" s="36"/>
    </row>
    <row r="1816" spans="4:6" x14ac:dyDescent="0.25">
      <c r="D1816" s="94"/>
      <c r="F1816" s="36"/>
    </row>
    <row r="1817" spans="4:6" x14ac:dyDescent="0.25">
      <c r="D1817" s="94"/>
      <c r="F1817" s="36"/>
    </row>
    <row r="1818" spans="4:6" x14ac:dyDescent="0.25">
      <c r="D1818" s="94"/>
      <c r="F1818" s="36"/>
    </row>
    <row r="1819" spans="4:6" x14ac:dyDescent="0.25">
      <c r="D1819" s="94"/>
      <c r="F1819" s="36"/>
    </row>
    <row r="1820" spans="4:6" x14ac:dyDescent="0.25">
      <c r="D1820" s="94"/>
      <c r="F1820" s="36"/>
    </row>
    <row r="1821" spans="4:6" x14ac:dyDescent="0.25">
      <c r="D1821" s="94"/>
      <c r="F1821" s="36"/>
    </row>
    <row r="1822" spans="4:6" x14ac:dyDescent="0.25">
      <c r="D1822" s="94"/>
      <c r="F1822" s="36"/>
    </row>
    <row r="1823" spans="4:6" x14ac:dyDescent="0.25">
      <c r="D1823" s="94"/>
      <c r="F1823" s="36"/>
    </row>
    <row r="1824" spans="4:6" x14ac:dyDescent="0.25">
      <c r="D1824" s="94"/>
      <c r="F1824" s="36"/>
    </row>
    <row r="1825" spans="4:6" x14ac:dyDescent="0.25">
      <c r="D1825" s="94"/>
      <c r="F1825" s="36"/>
    </row>
    <row r="1826" spans="4:6" x14ac:dyDescent="0.25">
      <c r="D1826" s="94"/>
      <c r="F1826" s="36"/>
    </row>
    <row r="1827" spans="4:6" x14ac:dyDescent="0.25">
      <c r="D1827" s="94"/>
      <c r="F1827" s="36"/>
    </row>
    <row r="1828" spans="4:6" x14ac:dyDescent="0.25">
      <c r="D1828" s="94"/>
      <c r="F1828" s="36"/>
    </row>
    <row r="1829" spans="4:6" x14ac:dyDescent="0.25">
      <c r="D1829" s="94"/>
      <c r="F1829" s="36"/>
    </row>
    <row r="1830" spans="4:6" x14ac:dyDescent="0.25">
      <c r="D1830" s="94"/>
      <c r="F1830" s="36"/>
    </row>
    <row r="1831" spans="4:6" x14ac:dyDescent="0.25">
      <c r="D1831" s="94"/>
      <c r="F1831" s="36"/>
    </row>
    <row r="1832" spans="4:6" x14ac:dyDescent="0.25">
      <c r="D1832" s="94"/>
      <c r="F1832" s="36"/>
    </row>
    <row r="1833" spans="4:6" x14ac:dyDescent="0.25">
      <c r="D1833" s="94"/>
      <c r="F1833" s="36"/>
    </row>
    <row r="1834" spans="4:6" x14ac:dyDescent="0.25">
      <c r="D1834" s="94"/>
      <c r="F1834" s="36"/>
    </row>
    <row r="1835" spans="4:6" x14ac:dyDescent="0.25">
      <c r="D1835" s="94"/>
      <c r="F1835" s="36"/>
    </row>
    <row r="1836" spans="4:6" x14ac:dyDescent="0.25">
      <c r="D1836" s="94"/>
      <c r="F1836" s="36"/>
    </row>
    <row r="1837" spans="4:6" x14ac:dyDescent="0.25">
      <c r="D1837" s="94"/>
      <c r="F1837" s="36"/>
    </row>
    <row r="1838" spans="4:6" x14ac:dyDescent="0.25">
      <c r="D1838" s="94"/>
      <c r="F1838" s="36"/>
    </row>
    <row r="1839" spans="4:6" x14ac:dyDescent="0.25">
      <c r="D1839" s="94"/>
      <c r="F1839" s="36"/>
    </row>
    <row r="1840" spans="4:6" x14ac:dyDescent="0.25">
      <c r="D1840" s="94"/>
      <c r="F1840" s="36"/>
    </row>
    <row r="1841" spans="4:6" x14ac:dyDescent="0.25">
      <c r="D1841" s="94"/>
      <c r="F1841" s="36"/>
    </row>
    <row r="1842" spans="4:6" x14ac:dyDescent="0.25">
      <c r="D1842" s="94"/>
      <c r="F1842" s="36"/>
    </row>
    <row r="1843" spans="4:6" x14ac:dyDescent="0.25">
      <c r="D1843" s="94"/>
      <c r="F1843" s="36"/>
    </row>
    <row r="1844" spans="4:6" x14ac:dyDescent="0.25">
      <c r="D1844" s="94"/>
      <c r="F1844" s="36"/>
    </row>
    <row r="1845" spans="4:6" x14ac:dyDescent="0.25">
      <c r="D1845" s="94"/>
      <c r="F1845" s="36"/>
    </row>
    <row r="1846" spans="4:6" x14ac:dyDescent="0.25">
      <c r="D1846" s="94"/>
      <c r="F1846" s="36"/>
    </row>
    <row r="1847" spans="4:6" x14ac:dyDescent="0.25">
      <c r="D1847" s="94"/>
      <c r="F1847" s="36"/>
    </row>
    <row r="1848" spans="4:6" x14ac:dyDescent="0.25">
      <c r="D1848" s="94"/>
      <c r="F1848" s="36"/>
    </row>
    <row r="1849" spans="4:6" x14ac:dyDescent="0.25">
      <c r="D1849" s="94"/>
      <c r="F1849" s="36"/>
    </row>
    <row r="1850" spans="4:6" x14ac:dyDescent="0.25">
      <c r="D1850" s="94"/>
      <c r="F1850" s="36"/>
    </row>
    <row r="1851" spans="4:6" x14ac:dyDescent="0.25">
      <c r="D1851" s="94"/>
      <c r="F1851" s="36"/>
    </row>
    <row r="1852" spans="4:6" x14ac:dyDescent="0.25">
      <c r="D1852" s="94"/>
      <c r="F1852" s="36"/>
    </row>
    <row r="1853" spans="4:6" x14ac:dyDescent="0.25">
      <c r="D1853" s="94"/>
      <c r="F1853" s="36"/>
    </row>
    <row r="1854" spans="4:6" x14ac:dyDescent="0.25">
      <c r="D1854" s="94"/>
      <c r="F1854" s="36"/>
    </row>
    <row r="1855" spans="4:6" x14ac:dyDescent="0.25">
      <c r="D1855" s="94"/>
      <c r="F1855" s="36"/>
    </row>
    <row r="1856" spans="4:6" x14ac:dyDescent="0.25">
      <c r="D1856" s="94"/>
      <c r="F1856" s="36"/>
    </row>
    <row r="1857" spans="4:6" x14ac:dyDescent="0.25">
      <c r="D1857" s="94"/>
      <c r="F1857" s="36"/>
    </row>
    <row r="1858" spans="4:6" x14ac:dyDescent="0.25">
      <c r="D1858" s="94"/>
      <c r="F1858" s="36"/>
    </row>
    <row r="1859" spans="4:6" x14ac:dyDescent="0.25">
      <c r="D1859" s="94"/>
      <c r="F1859" s="36"/>
    </row>
    <row r="1860" spans="4:6" x14ac:dyDescent="0.25">
      <c r="D1860" s="94"/>
      <c r="F1860" s="36"/>
    </row>
    <row r="1861" spans="4:6" x14ac:dyDescent="0.25">
      <c r="D1861" s="94"/>
      <c r="F1861" s="36"/>
    </row>
    <row r="1862" spans="4:6" x14ac:dyDescent="0.25">
      <c r="D1862" s="94"/>
      <c r="F1862" s="36"/>
    </row>
    <row r="1863" spans="4:6" x14ac:dyDescent="0.25">
      <c r="D1863" s="94"/>
      <c r="F1863" s="36"/>
    </row>
    <row r="1864" spans="4:6" x14ac:dyDescent="0.25">
      <c r="D1864" s="94"/>
      <c r="F1864" s="36"/>
    </row>
    <row r="1865" spans="4:6" x14ac:dyDescent="0.25">
      <c r="D1865" s="94"/>
      <c r="F1865" s="36"/>
    </row>
    <row r="1866" spans="4:6" x14ac:dyDescent="0.25">
      <c r="D1866" s="94"/>
      <c r="F1866" s="36"/>
    </row>
    <row r="1867" spans="4:6" x14ac:dyDescent="0.25">
      <c r="D1867" s="94"/>
      <c r="F1867" s="36"/>
    </row>
    <row r="1868" spans="4:6" x14ac:dyDescent="0.25">
      <c r="D1868" s="94"/>
      <c r="F1868" s="36"/>
    </row>
    <row r="1869" spans="4:6" x14ac:dyDescent="0.25">
      <c r="D1869" s="94"/>
      <c r="F1869" s="36"/>
    </row>
    <row r="1870" spans="4:6" x14ac:dyDescent="0.25">
      <c r="D1870" s="94"/>
      <c r="F1870" s="36"/>
    </row>
    <row r="1871" spans="4:6" x14ac:dyDescent="0.25">
      <c r="D1871" s="94"/>
      <c r="F1871" s="36"/>
    </row>
    <row r="1872" spans="4:6" x14ac:dyDescent="0.25">
      <c r="D1872" s="94"/>
      <c r="F1872" s="36"/>
    </row>
    <row r="1873" spans="4:6" x14ac:dyDescent="0.25">
      <c r="D1873" s="94"/>
      <c r="F1873" s="36"/>
    </row>
    <row r="1874" spans="4:6" x14ac:dyDescent="0.25">
      <c r="D1874" s="94"/>
      <c r="F1874" s="36"/>
    </row>
    <row r="1875" spans="4:6" x14ac:dyDescent="0.25">
      <c r="D1875" s="94"/>
      <c r="F1875" s="36"/>
    </row>
    <row r="1876" spans="4:6" x14ac:dyDescent="0.25">
      <c r="D1876" s="94"/>
      <c r="F1876" s="36"/>
    </row>
    <row r="1877" spans="4:6" x14ac:dyDescent="0.25">
      <c r="D1877" s="94"/>
      <c r="F1877" s="36"/>
    </row>
    <row r="1878" spans="4:6" x14ac:dyDescent="0.25">
      <c r="D1878" s="94"/>
      <c r="F1878" s="36"/>
    </row>
    <row r="1879" spans="4:6" x14ac:dyDescent="0.25">
      <c r="D1879" s="94"/>
      <c r="F1879" s="36"/>
    </row>
    <row r="1880" spans="4:6" x14ac:dyDescent="0.25">
      <c r="D1880" s="94"/>
      <c r="F1880" s="36"/>
    </row>
    <row r="1881" spans="4:6" x14ac:dyDescent="0.25">
      <c r="D1881" s="94"/>
      <c r="F1881" s="36"/>
    </row>
    <row r="1882" spans="4:6" x14ac:dyDescent="0.25">
      <c r="D1882" s="94"/>
      <c r="F1882" s="36"/>
    </row>
    <row r="1883" spans="4:6" x14ac:dyDescent="0.25">
      <c r="D1883" s="94"/>
      <c r="F1883" s="36"/>
    </row>
    <row r="1884" spans="4:6" x14ac:dyDescent="0.25">
      <c r="D1884" s="94"/>
      <c r="F1884" s="36"/>
    </row>
    <row r="1885" spans="4:6" x14ac:dyDescent="0.25">
      <c r="D1885" s="94"/>
      <c r="F1885" s="36"/>
    </row>
    <row r="1886" spans="4:6" x14ac:dyDescent="0.25">
      <c r="D1886" s="94"/>
      <c r="F1886" s="36"/>
    </row>
    <row r="1887" spans="4:6" x14ac:dyDescent="0.25">
      <c r="D1887" s="94"/>
      <c r="F1887" s="36"/>
    </row>
    <row r="1888" spans="4:6" x14ac:dyDescent="0.25">
      <c r="D1888" s="94"/>
      <c r="F1888" s="36"/>
    </row>
    <row r="1889" spans="4:6" x14ac:dyDescent="0.25">
      <c r="D1889" s="94"/>
      <c r="F1889" s="36"/>
    </row>
    <row r="1890" spans="4:6" x14ac:dyDescent="0.25">
      <c r="D1890" s="94"/>
      <c r="F1890" s="36"/>
    </row>
    <row r="1891" spans="4:6" x14ac:dyDescent="0.25">
      <c r="D1891" s="94"/>
      <c r="F1891" s="36"/>
    </row>
    <row r="1892" spans="4:6" x14ac:dyDescent="0.25">
      <c r="D1892" s="94"/>
      <c r="F1892" s="36"/>
    </row>
    <row r="1893" spans="4:6" x14ac:dyDescent="0.25">
      <c r="D1893" s="94"/>
      <c r="F1893" s="36"/>
    </row>
    <row r="1894" spans="4:6" x14ac:dyDescent="0.25">
      <c r="D1894" s="94"/>
      <c r="F1894" s="36"/>
    </row>
    <row r="1895" spans="4:6" x14ac:dyDescent="0.25">
      <c r="D1895" s="94"/>
      <c r="F1895" s="36"/>
    </row>
    <row r="1896" spans="4:6" x14ac:dyDescent="0.25">
      <c r="D1896" s="94"/>
      <c r="F1896" s="36"/>
    </row>
    <row r="1897" spans="4:6" x14ac:dyDescent="0.25">
      <c r="D1897" s="94"/>
      <c r="F1897" s="36"/>
    </row>
    <row r="1898" spans="4:6" x14ac:dyDescent="0.25">
      <c r="D1898" s="94"/>
      <c r="F1898" s="36"/>
    </row>
    <row r="1899" spans="4:6" x14ac:dyDescent="0.25">
      <c r="D1899" s="94"/>
      <c r="F1899" s="36"/>
    </row>
    <row r="1900" spans="4:6" x14ac:dyDescent="0.25">
      <c r="D1900" s="94"/>
      <c r="F1900" s="36"/>
    </row>
    <row r="1901" spans="4:6" x14ac:dyDescent="0.25">
      <c r="D1901" s="94"/>
      <c r="F1901" s="36"/>
    </row>
    <row r="1902" spans="4:6" x14ac:dyDescent="0.25">
      <c r="D1902" s="94"/>
      <c r="F1902" s="36"/>
    </row>
    <row r="1903" spans="4:6" x14ac:dyDescent="0.25">
      <c r="D1903" s="94"/>
      <c r="F1903" s="36"/>
    </row>
    <row r="1904" spans="4:6" x14ac:dyDescent="0.25">
      <c r="D1904" s="94"/>
      <c r="F1904" s="36"/>
    </row>
    <row r="1905" spans="4:6" x14ac:dyDescent="0.25">
      <c r="D1905" s="94"/>
      <c r="F1905" s="36"/>
    </row>
    <row r="1906" spans="4:6" x14ac:dyDescent="0.25">
      <c r="D1906" s="94"/>
      <c r="F1906" s="36"/>
    </row>
    <row r="1907" spans="4:6" x14ac:dyDescent="0.25">
      <c r="D1907" s="94"/>
      <c r="F1907" s="36"/>
    </row>
    <row r="1908" spans="4:6" x14ac:dyDescent="0.25">
      <c r="D1908" s="94"/>
      <c r="F1908" s="36"/>
    </row>
    <row r="1909" spans="4:6" x14ac:dyDescent="0.25">
      <c r="D1909" s="94"/>
      <c r="F1909" s="36"/>
    </row>
    <row r="1910" spans="4:6" x14ac:dyDescent="0.25">
      <c r="D1910" s="94"/>
      <c r="F1910" s="36"/>
    </row>
    <row r="1911" spans="4:6" x14ac:dyDescent="0.25">
      <c r="D1911" s="94"/>
      <c r="F1911" s="36"/>
    </row>
    <row r="1912" spans="4:6" x14ac:dyDescent="0.25">
      <c r="D1912" s="94"/>
      <c r="F1912" s="36"/>
    </row>
    <row r="1913" spans="4:6" x14ac:dyDescent="0.25">
      <c r="D1913" s="94"/>
      <c r="F1913" s="36"/>
    </row>
    <row r="1914" spans="4:6" x14ac:dyDescent="0.25">
      <c r="D1914" s="94"/>
      <c r="F1914" s="36"/>
    </row>
    <row r="1915" spans="4:6" x14ac:dyDescent="0.25">
      <c r="D1915" s="94"/>
      <c r="F1915" s="36"/>
    </row>
    <row r="1916" spans="4:6" x14ac:dyDescent="0.25">
      <c r="D1916" s="94"/>
      <c r="F1916" s="36"/>
    </row>
    <row r="1917" spans="4:6" x14ac:dyDescent="0.25">
      <c r="D1917" s="94"/>
      <c r="F1917" s="36"/>
    </row>
    <row r="1918" spans="4:6" x14ac:dyDescent="0.25">
      <c r="D1918" s="94"/>
      <c r="F1918" s="36"/>
    </row>
    <row r="1919" spans="4:6" x14ac:dyDescent="0.25">
      <c r="D1919" s="94"/>
      <c r="F1919" s="36"/>
    </row>
    <row r="1920" spans="4:6" x14ac:dyDescent="0.25">
      <c r="D1920" s="94"/>
      <c r="F1920" s="36"/>
    </row>
    <row r="1921" spans="4:6" x14ac:dyDescent="0.25">
      <c r="D1921" s="94"/>
      <c r="F1921" s="36"/>
    </row>
    <row r="1922" spans="4:6" x14ac:dyDescent="0.25">
      <c r="D1922" s="94"/>
      <c r="F1922" s="36"/>
    </row>
    <row r="1923" spans="4:6" x14ac:dyDescent="0.25">
      <c r="D1923" s="94"/>
      <c r="F1923" s="36"/>
    </row>
    <row r="1924" spans="4:6" x14ac:dyDescent="0.25">
      <c r="D1924" s="94"/>
      <c r="F1924" s="36"/>
    </row>
    <row r="1925" spans="4:6" x14ac:dyDescent="0.25">
      <c r="D1925" s="94"/>
      <c r="F1925" s="36"/>
    </row>
    <row r="1926" spans="4:6" x14ac:dyDescent="0.25">
      <c r="D1926" s="94"/>
      <c r="F1926" s="36"/>
    </row>
    <row r="1927" spans="4:6" x14ac:dyDescent="0.25">
      <c r="D1927" s="94"/>
      <c r="F1927" s="36"/>
    </row>
    <row r="1928" spans="4:6" x14ac:dyDescent="0.25">
      <c r="D1928" s="94"/>
      <c r="F1928" s="36"/>
    </row>
    <row r="1929" spans="4:6" x14ac:dyDescent="0.25">
      <c r="D1929" s="94"/>
      <c r="F1929" s="36"/>
    </row>
    <row r="1930" spans="4:6" x14ac:dyDescent="0.25">
      <c r="D1930" s="94"/>
      <c r="F1930" s="36"/>
    </row>
    <row r="1931" spans="4:6" x14ac:dyDescent="0.25">
      <c r="D1931" s="94"/>
      <c r="F1931" s="36"/>
    </row>
    <row r="1932" spans="4:6" x14ac:dyDescent="0.25">
      <c r="D1932" s="94"/>
      <c r="F1932" s="36"/>
    </row>
    <row r="1933" spans="4:6" x14ac:dyDescent="0.25">
      <c r="D1933" s="94"/>
      <c r="F1933" s="36"/>
    </row>
    <row r="1934" spans="4:6" x14ac:dyDescent="0.25">
      <c r="D1934" s="94"/>
      <c r="F1934" s="36"/>
    </row>
    <row r="1935" spans="4:6" x14ac:dyDescent="0.25">
      <c r="D1935" s="94"/>
      <c r="F1935" s="36"/>
    </row>
    <row r="1936" spans="4:6" x14ac:dyDescent="0.25">
      <c r="D1936" s="94"/>
      <c r="F1936" s="36"/>
    </row>
    <row r="1937" spans="4:6" x14ac:dyDescent="0.25">
      <c r="D1937" s="94"/>
      <c r="F1937" s="36"/>
    </row>
    <row r="1938" spans="4:6" x14ac:dyDescent="0.25">
      <c r="D1938" s="94"/>
      <c r="F1938" s="36"/>
    </row>
    <row r="1939" spans="4:6" x14ac:dyDescent="0.25">
      <c r="D1939" s="94"/>
      <c r="F1939" s="36"/>
    </row>
    <row r="1940" spans="4:6" x14ac:dyDescent="0.25">
      <c r="D1940" s="94"/>
      <c r="F1940" s="36"/>
    </row>
    <row r="1941" spans="4:6" x14ac:dyDescent="0.25">
      <c r="D1941" s="94"/>
      <c r="F1941" s="36"/>
    </row>
    <row r="1942" spans="4:6" x14ac:dyDescent="0.25">
      <c r="D1942" s="94"/>
      <c r="F1942" s="36"/>
    </row>
    <row r="1943" spans="4:6" x14ac:dyDescent="0.25">
      <c r="D1943" s="94"/>
      <c r="F1943" s="36"/>
    </row>
    <row r="1944" spans="4:6" x14ac:dyDescent="0.25">
      <c r="D1944" s="94"/>
      <c r="F1944" s="36"/>
    </row>
    <row r="1945" spans="4:6" x14ac:dyDescent="0.25">
      <c r="D1945" s="94"/>
      <c r="F1945" s="36"/>
    </row>
    <row r="1946" spans="4:6" x14ac:dyDescent="0.25">
      <c r="D1946" s="94"/>
      <c r="F1946" s="36"/>
    </row>
    <row r="1947" spans="4:6" x14ac:dyDescent="0.25">
      <c r="D1947" s="94"/>
      <c r="F1947" s="36"/>
    </row>
    <row r="1948" spans="4:6" x14ac:dyDescent="0.25">
      <c r="D1948" s="94"/>
      <c r="F1948" s="36"/>
    </row>
    <row r="1949" spans="4:6" x14ac:dyDescent="0.25">
      <c r="D1949" s="94"/>
      <c r="F1949" s="36"/>
    </row>
    <row r="1950" spans="4:6" x14ac:dyDescent="0.25">
      <c r="D1950" s="94"/>
      <c r="F1950" s="36"/>
    </row>
    <row r="1951" spans="4:6" x14ac:dyDescent="0.25">
      <c r="D1951" s="94"/>
      <c r="F1951" s="36"/>
    </row>
    <row r="1952" spans="4:6" x14ac:dyDescent="0.25">
      <c r="D1952" s="94"/>
      <c r="F1952" s="36"/>
    </row>
    <row r="1953" spans="4:6" x14ac:dyDescent="0.25">
      <c r="D1953" s="94"/>
      <c r="F1953" s="36"/>
    </row>
    <row r="1954" spans="4:6" x14ac:dyDescent="0.25">
      <c r="D1954" s="94"/>
      <c r="F1954" s="36"/>
    </row>
    <row r="1955" spans="4:6" x14ac:dyDescent="0.25">
      <c r="D1955" s="94"/>
      <c r="F1955" s="36"/>
    </row>
    <row r="1956" spans="4:6" x14ac:dyDescent="0.25">
      <c r="D1956" s="94"/>
      <c r="F1956" s="36"/>
    </row>
    <row r="1957" spans="4:6" x14ac:dyDescent="0.25">
      <c r="D1957" s="94"/>
      <c r="F1957" s="36"/>
    </row>
    <row r="1958" spans="4:6" x14ac:dyDescent="0.25">
      <c r="D1958" s="94"/>
      <c r="F1958" s="36"/>
    </row>
    <row r="1959" spans="4:6" x14ac:dyDescent="0.25">
      <c r="D1959" s="94"/>
      <c r="F1959" s="36"/>
    </row>
    <row r="1960" spans="4:6" x14ac:dyDescent="0.25">
      <c r="D1960" s="94"/>
      <c r="F1960" s="36"/>
    </row>
    <row r="1961" spans="4:6" x14ac:dyDescent="0.25">
      <c r="D1961" s="94"/>
      <c r="F1961" s="36"/>
    </row>
    <row r="1962" spans="4:6" x14ac:dyDescent="0.25">
      <c r="D1962" s="94"/>
      <c r="F1962" s="36"/>
    </row>
    <row r="1963" spans="4:6" x14ac:dyDescent="0.25">
      <c r="D1963" s="94"/>
      <c r="F1963" s="36"/>
    </row>
    <row r="1964" spans="4:6" x14ac:dyDescent="0.25">
      <c r="D1964" s="94"/>
      <c r="F1964" s="36"/>
    </row>
    <row r="1965" spans="4:6" x14ac:dyDescent="0.25">
      <c r="D1965" s="94"/>
      <c r="F1965" s="36"/>
    </row>
    <row r="1966" spans="4:6" x14ac:dyDescent="0.25">
      <c r="D1966" s="94"/>
      <c r="F1966" s="36"/>
    </row>
    <row r="1967" spans="4:6" x14ac:dyDescent="0.25">
      <c r="D1967" s="94"/>
      <c r="F1967" s="36"/>
    </row>
    <row r="1968" spans="4:6" x14ac:dyDescent="0.25">
      <c r="D1968" s="94"/>
      <c r="F1968" s="36"/>
    </row>
    <row r="1969" spans="4:6" x14ac:dyDescent="0.25">
      <c r="D1969" s="94"/>
      <c r="F1969" s="36"/>
    </row>
    <row r="1970" spans="4:6" x14ac:dyDescent="0.25">
      <c r="D1970" s="94"/>
      <c r="F1970" s="36"/>
    </row>
    <row r="1971" spans="4:6" x14ac:dyDescent="0.25">
      <c r="D1971" s="94"/>
      <c r="F1971" s="36"/>
    </row>
    <row r="1972" spans="4:6" x14ac:dyDescent="0.25">
      <c r="D1972" s="94"/>
      <c r="F1972" s="36"/>
    </row>
    <row r="1973" spans="4:6" x14ac:dyDescent="0.25">
      <c r="D1973" s="94"/>
      <c r="F1973" s="36"/>
    </row>
    <row r="1974" spans="4:6" x14ac:dyDescent="0.25">
      <c r="D1974" s="94"/>
      <c r="F1974" s="36"/>
    </row>
    <row r="1975" spans="4:6" x14ac:dyDescent="0.25">
      <c r="D1975" s="94"/>
      <c r="F1975" s="36"/>
    </row>
    <row r="1976" spans="4:6" x14ac:dyDescent="0.25">
      <c r="D1976" s="94"/>
      <c r="F1976" s="36"/>
    </row>
    <row r="1977" spans="4:6" x14ac:dyDescent="0.25">
      <c r="D1977" s="94"/>
      <c r="F1977" s="36"/>
    </row>
    <row r="1978" spans="4:6" x14ac:dyDescent="0.25">
      <c r="D1978" s="94"/>
      <c r="F1978" s="36"/>
    </row>
    <row r="1979" spans="4:6" x14ac:dyDescent="0.25">
      <c r="D1979" s="94"/>
      <c r="F1979" s="36"/>
    </row>
    <row r="1980" spans="4:6" x14ac:dyDescent="0.25">
      <c r="D1980" s="94"/>
      <c r="F1980" s="36"/>
    </row>
    <row r="1981" spans="4:6" x14ac:dyDescent="0.25">
      <c r="D1981" s="94"/>
      <c r="F1981" s="36"/>
    </row>
    <row r="1982" spans="4:6" x14ac:dyDescent="0.25">
      <c r="D1982" s="94"/>
      <c r="F1982" s="36"/>
    </row>
    <row r="1983" spans="4:6" x14ac:dyDescent="0.25">
      <c r="D1983" s="94"/>
      <c r="F1983" s="36"/>
    </row>
    <row r="1984" spans="4:6" x14ac:dyDescent="0.25">
      <c r="D1984" s="94"/>
      <c r="F1984" s="36"/>
    </row>
    <row r="1985" spans="4:6" x14ac:dyDescent="0.25">
      <c r="D1985" s="94"/>
      <c r="F1985" s="36"/>
    </row>
    <row r="1986" spans="4:6" x14ac:dyDescent="0.25">
      <c r="D1986" s="94"/>
      <c r="F1986" s="36"/>
    </row>
    <row r="1987" spans="4:6" x14ac:dyDescent="0.25">
      <c r="D1987" s="94"/>
      <c r="F1987" s="36"/>
    </row>
    <row r="1988" spans="4:6" x14ac:dyDescent="0.25">
      <c r="D1988" s="94"/>
      <c r="F1988" s="36"/>
    </row>
    <row r="1989" spans="4:6" x14ac:dyDescent="0.25">
      <c r="D1989" s="94"/>
      <c r="F1989" s="36"/>
    </row>
    <row r="1990" spans="4:6" x14ac:dyDescent="0.25">
      <c r="D1990" s="94"/>
      <c r="F1990" s="36"/>
    </row>
    <row r="1991" spans="4:6" x14ac:dyDescent="0.25">
      <c r="D1991" s="94"/>
      <c r="F1991" s="36"/>
    </row>
    <row r="1992" spans="4:6" x14ac:dyDescent="0.25">
      <c r="D1992" s="94"/>
      <c r="F1992" s="36"/>
    </row>
    <row r="1993" spans="4:6" x14ac:dyDescent="0.25">
      <c r="D1993" s="94"/>
      <c r="F1993" s="36"/>
    </row>
    <row r="1994" spans="4:6" x14ac:dyDescent="0.25">
      <c r="D1994" s="94"/>
      <c r="F1994" s="36"/>
    </row>
    <row r="1995" spans="4:6" x14ac:dyDescent="0.25">
      <c r="D1995" s="94"/>
      <c r="F1995" s="36"/>
    </row>
    <row r="1996" spans="4:6" x14ac:dyDescent="0.25">
      <c r="D1996" s="94"/>
      <c r="F1996" s="36"/>
    </row>
    <row r="1997" spans="4:6" x14ac:dyDescent="0.25">
      <c r="D1997" s="94"/>
      <c r="F1997" s="36"/>
    </row>
    <row r="1998" spans="4:6" x14ac:dyDescent="0.25">
      <c r="D1998" s="94"/>
      <c r="F1998" s="36"/>
    </row>
    <row r="1999" spans="4:6" x14ac:dyDescent="0.25">
      <c r="D1999" s="94"/>
      <c r="F1999" s="36"/>
    </row>
    <row r="2000" spans="4:6" x14ac:dyDescent="0.25">
      <c r="D2000" s="94"/>
      <c r="F2000" s="36"/>
    </row>
    <row r="2001" spans="4:6" x14ac:dyDescent="0.25">
      <c r="D2001" s="94"/>
      <c r="F2001" s="36"/>
    </row>
    <row r="2002" spans="4:6" x14ac:dyDescent="0.25">
      <c r="D2002" s="94"/>
      <c r="F2002" s="36"/>
    </row>
    <row r="2003" spans="4:6" x14ac:dyDescent="0.25">
      <c r="D2003" s="94"/>
      <c r="F2003" s="36"/>
    </row>
    <row r="2004" spans="4:6" x14ac:dyDescent="0.25">
      <c r="D2004" s="94"/>
      <c r="F2004" s="36"/>
    </row>
    <row r="2005" spans="4:6" x14ac:dyDescent="0.25">
      <c r="D2005" s="94"/>
      <c r="F2005" s="36"/>
    </row>
    <row r="2006" spans="4:6" x14ac:dyDescent="0.25">
      <c r="D2006" s="94"/>
      <c r="F2006" s="36"/>
    </row>
    <row r="2007" spans="4:6" x14ac:dyDescent="0.25">
      <c r="D2007" s="94"/>
      <c r="F2007" s="36"/>
    </row>
    <row r="2008" spans="4:6" x14ac:dyDescent="0.25">
      <c r="D2008" s="94"/>
      <c r="F2008" s="36"/>
    </row>
    <row r="2009" spans="4:6" x14ac:dyDescent="0.25">
      <c r="D2009" s="94"/>
      <c r="F2009" s="36"/>
    </row>
    <row r="2010" spans="4:6" x14ac:dyDescent="0.25">
      <c r="D2010" s="94"/>
      <c r="F2010" s="36"/>
    </row>
    <row r="2011" spans="4:6" x14ac:dyDescent="0.25">
      <c r="D2011" s="94"/>
      <c r="F2011" s="36"/>
    </row>
    <row r="2012" spans="4:6" x14ac:dyDescent="0.25">
      <c r="D2012" s="94"/>
      <c r="F2012" s="36"/>
    </row>
    <row r="2013" spans="4:6" x14ac:dyDescent="0.25">
      <c r="D2013" s="94"/>
      <c r="F2013" s="36"/>
    </row>
    <row r="2014" spans="4:6" x14ac:dyDescent="0.25">
      <c r="D2014" s="94"/>
      <c r="F2014" s="36"/>
    </row>
    <row r="2015" spans="4:6" x14ac:dyDescent="0.25">
      <c r="D2015" s="94"/>
      <c r="F2015" s="36"/>
    </row>
    <row r="2016" spans="4:6" x14ac:dyDescent="0.25">
      <c r="D2016" s="94"/>
      <c r="F2016" s="36"/>
    </row>
    <row r="2017" spans="4:6" x14ac:dyDescent="0.25">
      <c r="D2017" s="94"/>
      <c r="F2017" s="36"/>
    </row>
    <row r="2018" spans="4:6" x14ac:dyDescent="0.25">
      <c r="D2018" s="94"/>
      <c r="F2018" s="36"/>
    </row>
    <row r="2019" spans="4:6" x14ac:dyDescent="0.25">
      <c r="D2019" s="94"/>
      <c r="F2019" s="36"/>
    </row>
    <row r="2020" spans="4:6" x14ac:dyDescent="0.25">
      <c r="D2020" s="94"/>
      <c r="F2020" s="36"/>
    </row>
    <row r="2021" spans="4:6" x14ac:dyDescent="0.25">
      <c r="D2021" s="94"/>
      <c r="F2021" s="36"/>
    </row>
    <row r="2022" spans="4:6" x14ac:dyDescent="0.25">
      <c r="D2022" s="94"/>
      <c r="F2022" s="36"/>
    </row>
    <row r="2023" spans="4:6" x14ac:dyDescent="0.25">
      <c r="D2023" s="94"/>
      <c r="F2023" s="36"/>
    </row>
    <row r="2024" spans="4:6" x14ac:dyDescent="0.25">
      <c r="D2024" s="94"/>
      <c r="F2024" s="36"/>
    </row>
    <row r="2025" spans="4:6" x14ac:dyDescent="0.25">
      <c r="D2025" s="94"/>
      <c r="F2025" s="36"/>
    </row>
    <row r="2026" spans="4:6" x14ac:dyDescent="0.25">
      <c r="D2026" s="94"/>
      <c r="F2026" s="36"/>
    </row>
    <row r="2027" spans="4:6" x14ac:dyDescent="0.25">
      <c r="D2027" s="94"/>
      <c r="F2027" s="36"/>
    </row>
    <row r="2028" spans="4:6" x14ac:dyDescent="0.25">
      <c r="D2028" s="94"/>
      <c r="F2028" s="36"/>
    </row>
    <row r="2029" spans="4:6" x14ac:dyDescent="0.25">
      <c r="D2029" s="94"/>
      <c r="F2029" s="36"/>
    </row>
    <row r="2030" spans="4:6" x14ac:dyDescent="0.25">
      <c r="D2030" s="94"/>
      <c r="F2030" s="36"/>
    </row>
    <row r="2031" spans="4:6" x14ac:dyDescent="0.25">
      <c r="D2031" s="94"/>
      <c r="F2031" s="36"/>
    </row>
    <row r="2032" spans="4:6" x14ac:dyDescent="0.25">
      <c r="D2032" s="94"/>
      <c r="F2032" s="36"/>
    </row>
    <row r="2033" spans="4:6" x14ac:dyDescent="0.25">
      <c r="D2033" s="94"/>
      <c r="F2033" s="36"/>
    </row>
    <row r="2034" spans="4:6" x14ac:dyDescent="0.25">
      <c r="D2034" s="94"/>
      <c r="F2034" s="36"/>
    </row>
    <row r="2035" spans="4:6" x14ac:dyDescent="0.25">
      <c r="D2035" s="94"/>
      <c r="F2035" s="36"/>
    </row>
    <row r="2036" spans="4:6" x14ac:dyDescent="0.25">
      <c r="D2036" s="94"/>
      <c r="F2036" s="36"/>
    </row>
    <row r="2037" spans="4:6" x14ac:dyDescent="0.25">
      <c r="D2037" s="94"/>
      <c r="F2037" s="36"/>
    </row>
    <row r="2038" spans="4:6" x14ac:dyDescent="0.25">
      <c r="D2038" s="94"/>
      <c r="F2038" s="36"/>
    </row>
    <row r="2039" spans="4:6" x14ac:dyDescent="0.25">
      <c r="D2039" s="94"/>
      <c r="F2039" s="36"/>
    </row>
    <row r="2040" spans="4:6" x14ac:dyDescent="0.25">
      <c r="D2040" s="94"/>
      <c r="F2040" s="36"/>
    </row>
    <row r="2041" spans="4:6" x14ac:dyDescent="0.25">
      <c r="D2041" s="94"/>
      <c r="F2041" s="36"/>
    </row>
    <row r="2042" spans="4:6" x14ac:dyDescent="0.25">
      <c r="D2042" s="94"/>
      <c r="F2042" s="36"/>
    </row>
    <row r="2043" spans="4:6" x14ac:dyDescent="0.25">
      <c r="D2043" s="94"/>
      <c r="F2043" s="36"/>
    </row>
    <row r="2044" spans="4:6" x14ac:dyDescent="0.25">
      <c r="D2044" s="94"/>
      <c r="F2044" s="36"/>
    </row>
    <row r="2045" spans="4:6" x14ac:dyDescent="0.25">
      <c r="D2045" s="94"/>
      <c r="F2045" s="36"/>
    </row>
    <row r="2046" spans="4:6" x14ac:dyDescent="0.25">
      <c r="D2046" s="94"/>
      <c r="F2046" s="36"/>
    </row>
    <row r="2047" spans="4:6" x14ac:dyDescent="0.25">
      <c r="D2047" s="94"/>
      <c r="F2047" s="36"/>
    </row>
    <row r="2048" spans="4:6" x14ac:dyDescent="0.25">
      <c r="D2048" s="94"/>
      <c r="F2048" s="36"/>
    </row>
    <row r="2049" spans="4:6" x14ac:dyDescent="0.25">
      <c r="D2049" s="94"/>
      <c r="F2049" s="36"/>
    </row>
    <row r="2050" spans="4:6" x14ac:dyDescent="0.25">
      <c r="D2050" s="94"/>
      <c r="F2050" s="36"/>
    </row>
    <row r="2051" spans="4:6" x14ac:dyDescent="0.25">
      <c r="D2051" s="94"/>
      <c r="F2051" s="36"/>
    </row>
    <row r="2052" spans="4:6" x14ac:dyDescent="0.25">
      <c r="D2052" s="94"/>
      <c r="F2052" s="36"/>
    </row>
    <row r="2053" spans="4:6" x14ac:dyDescent="0.25">
      <c r="D2053" s="94"/>
      <c r="F2053" s="36"/>
    </row>
    <row r="2054" spans="4:6" x14ac:dyDescent="0.25">
      <c r="D2054" s="94"/>
      <c r="F2054" s="36"/>
    </row>
    <row r="2055" spans="4:6" x14ac:dyDescent="0.25">
      <c r="D2055" s="94"/>
      <c r="F2055" s="36"/>
    </row>
    <row r="2056" spans="4:6" x14ac:dyDescent="0.25">
      <c r="D2056" s="94"/>
      <c r="F2056" s="36"/>
    </row>
    <row r="2057" spans="4:6" x14ac:dyDescent="0.25">
      <c r="D2057" s="94"/>
      <c r="F2057" s="36"/>
    </row>
    <row r="2058" spans="4:6" x14ac:dyDescent="0.25">
      <c r="D2058" s="94"/>
      <c r="F2058" s="36"/>
    </row>
    <row r="2059" spans="4:6" x14ac:dyDescent="0.25">
      <c r="D2059" s="94"/>
      <c r="F2059" s="36"/>
    </row>
    <row r="2060" spans="4:6" x14ac:dyDescent="0.25">
      <c r="D2060" s="94"/>
      <c r="F2060" s="36"/>
    </row>
    <row r="2061" spans="4:6" x14ac:dyDescent="0.25">
      <c r="D2061" s="94"/>
      <c r="F2061" s="36"/>
    </row>
    <row r="2062" spans="4:6" x14ac:dyDescent="0.25">
      <c r="D2062" s="94"/>
      <c r="F2062" s="36"/>
    </row>
    <row r="2063" spans="4:6" x14ac:dyDescent="0.25">
      <c r="D2063" s="94"/>
      <c r="F2063" s="36"/>
    </row>
    <row r="2064" spans="4:6" x14ac:dyDescent="0.25">
      <c r="D2064" s="94"/>
      <c r="F2064" s="36"/>
    </row>
    <row r="2065" spans="4:6" x14ac:dyDescent="0.25">
      <c r="D2065" s="94"/>
      <c r="F2065" s="36"/>
    </row>
    <row r="2066" spans="4:6" x14ac:dyDescent="0.25">
      <c r="D2066" s="94"/>
      <c r="F2066" s="36"/>
    </row>
    <row r="2067" spans="4:6" x14ac:dyDescent="0.25">
      <c r="D2067" s="94"/>
      <c r="F2067" s="36"/>
    </row>
    <row r="2068" spans="4:6" x14ac:dyDescent="0.25">
      <c r="D2068" s="94"/>
      <c r="F2068" s="36"/>
    </row>
    <row r="2069" spans="4:6" x14ac:dyDescent="0.25">
      <c r="D2069" s="94"/>
      <c r="F2069" s="36"/>
    </row>
    <row r="2070" spans="4:6" x14ac:dyDescent="0.25">
      <c r="D2070" s="94"/>
      <c r="F2070" s="36"/>
    </row>
    <row r="2071" spans="4:6" x14ac:dyDescent="0.25">
      <c r="D2071" s="94"/>
      <c r="F2071" s="36"/>
    </row>
    <row r="2072" spans="4:6" x14ac:dyDescent="0.25">
      <c r="D2072" s="94"/>
      <c r="F2072" s="36"/>
    </row>
    <row r="2073" spans="4:6" x14ac:dyDescent="0.25">
      <c r="D2073" s="94"/>
      <c r="F2073" s="36"/>
    </row>
    <row r="2074" spans="4:6" x14ac:dyDescent="0.25">
      <c r="D2074" s="94"/>
      <c r="F2074" s="36"/>
    </row>
    <row r="2075" spans="4:6" x14ac:dyDescent="0.25">
      <c r="D2075" s="94"/>
      <c r="F2075" s="36"/>
    </row>
    <row r="2076" spans="4:6" x14ac:dyDescent="0.25">
      <c r="D2076" s="94"/>
      <c r="F2076" s="36"/>
    </row>
    <row r="2077" spans="4:6" x14ac:dyDescent="0.25">
      <c r="D2077" s="94"/>
      <c r="F2077" s="36"/>
    </row>
    <row r="2078" spans="4:6" x14ac:dyDescent="0.25">
      <c r="D2078" s="94"/>
      <c r="F2078" s="36"/>
    </row>
    <row r="2079" spans="4:6" x14ac:dyDescent="0.25">
      <c r="D2079" s="94"/>
      <c r="F2079" s="36"/>
    </row>
    <row r="2080" spans="4:6" x14ac:dyDescent="0.25">
      <c r="D2080" s="94"/>
      <c r="F2080" s="36"/>
    </row>
    <row r="2081" spans="4:6" x14ac:dyDescent="0.25">
      <c r="D2081" s="94"/>
      <c r="F2081" s="36"/>
    </row>
    <row r="2082" spans="4:6" x14ac:dyDescent="0.25">
      <c r="D2082" s="94"/>
      <c r="F2082" s="36"/>
    </row>
    <row r="2083" spans="4:6" x14ac:dyDescent="0.25">
      <c r="D2083" s="94"/>
      <c r="F2083" s="36"/>
    </row>
    <row r="2084" spans="4:6" x14ac:dyDescent="0.25">
      <c r="D2084" s="94"/>
      <c r="F2084" s="36"/>
    </row>
    <row r="2085" spans="4:6" x14ac:dyDescent="0.25">
      <c r="D2085" s="94"/>
      <c r="F2085" s="36"/>
    </row>
    <row r="2086" spans="4:6" x14ac:dyDescent="0.25">
      <c r="D2086" s="94"/>
      <c r="F2086" s="36"/>
    </row>
    <row r="2087" spans="4:6" x14ac:dyDescent="0.25">
      <c r="D2087" s="94"/>
      <c r="F2087" s="36"/>
    </row>
    <row r="2088" spans="4:6" x14ac:dyDescent="0.25">
      <c r="D2088" s="94"/>
      <c r="F2088" s="36"/>
    </row>
    <row r="2089" spans="4:6" x14ac:dyDescent="0.25">
      <c r="D2089" s="94"/>
      <c r="F2089" s="36"/>
    </row>
    <row r="2090" spans="4:6" x14ac:dyDescent="0.25">
      <c r="D2090" s="94"/>
      <c r="F2090" s="36"/>
    </row>
    <row r="2091" spans="4:6" x14ac:dyDescent="0.25">
      <c r="D2091" s="94"/>
      <c r="F2091" s="36"/>
    </row>
    <row r="2092" spans="4:6" x14ac:dyDescent="0.25">
      <c r="D2092" s="94"/>
      <c r="F2092" s="36"/>
    </row>
    <row r="2093" spans="4:6" x14ac:dyDescent="0.25">
      <c r="D2093" s="94"/>
      <c r="F2093" s="36"/>
    </row>
    <row r="2094" spans="4:6" x14ac:dyDescent="0.25">
      <c r="D2094" s="94"/>
      <c r="F2094" s="36"/>
    </row>
    <row r="2095" spans="4:6" x14ac:dyDescent="0.25">
      <c r="D2095" s="94"/>
      <c r="F2095" s="36"/>
    </row>
    <row r="2096" spans="4:6" x14ac:dyDescent="0.25">
      <c r="D2096" s="94"/>
      <c r="F2096" s="36"/>
    </row>
    <row r="2097" spans="4:6" x14ac:dyDescent="0.25">
      <c r="D2097" s="94"/>
      <c r="F2097" s="36"/>
    </row>
    <row r="2098" spans="4:6" x14ac:dyDescent="0.25">
      <c r="D2098" s="94"/>
      <c r="F2098" s="36"/>
    </row>
    <row r="2099" spans="4:6" x14ac:dyDescent="0.25">
      <c r="D2099" s="94"/>
      <c r="F2099" s="36"/>
    </row>
    <row r="2100" spans="4:6" x14ac:dyDescent="0.25">
      <c r="D2100" s="94"/>
      <c r="F2100" s="36"/>
    </row>
    <row r="2101" spans="4:6" x14ac:dyDescent="0.25">
      <c r="D2101" s="94"/>
      <c r="F2101" s="36"/>
    </row>
    <row r="2102" spans="4:6" x14ac:dyDescent="0.25">
      <c r="D2102" s="94"/>
      <c r="F2102" s="36"/>
    </row>
    <row r="2103" spans="4:6" x14ac:dyDescent="0.25">
      <c r="D2103" s="94"/>
      <c r="F2103" s="36"/>
    </row>
    <row r="2104" spans="4:6" x14ac:dyDescent="0.25">
      <c r="D2104" s="94"/>
      <c r="F2104" s="36"/>
    </row>
    <row r="2105" spans="4:6" x14ac:dyDescent="0.25">
      <c r="D2105" s="94"/>
      <c r="F2105" s="36"/>
    </row>
    <row r="2106" spans="4:6" x14ac:dyDescent="0.25">
      <c r="D2106" s="94"/>
      <c r="F2106" s="36"/>
    </row>
    <row r="2107" spans="4:6" x14ac:dyDescent="0.25">
      <c r="D2107" s="94"/>
      <c r="F2107" s="36"/>
    </row>
    <row r="2108" spans="4:6" x14ac:dyDescent="0.25">
      <c r="D2108" s="94"/>
      <c r="F2108" s="36"/>
    </row>
    <row r="2109" spans="4:6" x14ac:dyDescent="0.25">
      <c r="D2109" s="94"/>
      <c r="F2109" s="36"/>
    </row>
    <row r="2110" spans="4:6" x14ac:dyDescent="0.25">
      <c r="D2110" s="94"/>
      <c r="F2110" s="36"/>
    </row>
    <row r="2111" spans="4:6" x14ac:dyDescent="0.25">
      <c r="D2111" s="94"/>
      <c r="F2111" s="36"/>
    </row>
    <row r="2112" spans="4:6" x14ac:dyDescent="0.25">
      <c r="D2112" s="94"/>
      <c r="F2112" s="36"/>
    </row>
    <row r="2113" spans="4:6" x14ac:dyDescent="0.25">
      <c r="D2113" s="94"/>
      <c r="F2113" s="36"/>
    </row>
    <row r="2114" spans="4:6" x14ac:dyDescent="0.25">
      <c r="D2114" s="94"/>
      <c r="F2114" s="36"/>
    </row>
    <row r="2115" spans="4:6" x14ac:dyDescent="0.25">
      <c r="D2115" s="94"/>
      <c r="F2115" s="36"/>
    </row>
    <row r="2116" spans="4:6" x14ac:dyDescent="0.25">
      <c r="D2116" s="94"/>
      <c r="F2116" s="36"/>
    </row>
    <row r="2117" spans="4:6" x14ac:dyDescent="0.25">
      <c r="D2117" s="94"/>
      <c r="F2117" s="36"/>
    </row>
    <row r="2118" spans="4:6" x14ac:dyDescent="0.25">
      <c r="D2118" s="94"/>
      <c r="F2118" s="36"/>
    </row>
    <row r="2119" spans="4:6" x14ac:dyDescent="0.25">
      <c r="D2119" s="94"/>
      <c r="F2119" s="36"/>
    </row>
    <row r="2120" spans="4:6" x14ac:dyDescent="0.25">
      <c r="D2120" s="94"/>
      <c r="F2120" s="36"/>
    </row>
    <row r="2121" spans="4:6" x14ac:dyDescent="0.25">
      <c r="D2121" s="94"/>
      <c r="F2121" s="36"/>
    </row>
    <row r="2122" spans="4:6" x14ac:dyDescent="0.25">
      <c r="D2122" s="94"/>
      <c r="F2122" s="36"/>
    </row>
    <row r="2123" spans="4:6" x14ac:dyDescent="0.25">
      <c r="D2123" s="94"/>
      <c r="F2123" s="36"/>
    </row>
    <row r="2124" spans="4:6" x14ac:dyDescent="0.25">
      <c r="D2124" s="94"/>
      <c r="F2124" s="36"/>
    </row>
    <row r="2125" spans="4:6" x14ac:dyDescent="0.25">
      <c r="D2125" s="94"/>
      <c r="F2125" s="36"/>
    </row>
    <row r="2126" spans="4:6" x14ac:dyDescent="0.25">
      <c r="D2126" s="94"/>
      <c r="F2126" s="36"/>
    </row>
    <row r="2127" spans="4:6" x14ac:dyDescent="0.25">
      <c r="D2127" s="94"/>
      <c r="F2127" s="36"/>
    </row>
    <row r="2128" spans="4:6" x14ac:dyDescent="0.25">
      <c r="D2128" s="94"/>
      <c r="F2128" s="36"/>
    </row>
    <row r="2129" spans="4:6" x14ac:dyDescent="0.25">
      <c r="D2129" s="94"/>
      <c r="F2129" s="36"/>
    </row>
    <row r="2130" spans="4:6" x14ac:dyDescent="0.25">
      <c r="D2130" s="94"/>
      <c r="F2130" s="36"/>
    </row>
    <row r="2131" spans="4:6" x14ac:dyDescent="0.25">
      <c r="D2131" s="94"/>
      <c r="F2131" s="36"/>
    </row>
    <row r="2132" spans="4:6" x14ac:dyDescent="0.25">
      <c r="D2132" s="94"/>
      <c r="F2132" s="36"/>
    </row>
    <row r="2133" spans="4:6" x14ac:dyDescent="0.25">
      <c r="D2133" s="94"/>
      <c r="F2133" s="36"/>
    </row>
    <row r="2134" spans="4:6" x14ac:dyDescent="0.25">
      <c r="D2134" s="94"/>
      <c r="F2134" s="36"/>
    </row>
    <row r="2135" spans="4:6" x14ac:dyDescent="0.25">
      <c r="D2135" s="94"/>
      <c r="F2135" s="36"/>
    </row>
    <row r="2136" spans="4:6" x14ac:dyDescent="0.25">
      <c r="D2136" s="94"/>
      <c r="F2136" s="36"/>
    </row>
    <row r="2137" spans="4:6" x14ac:dyDescent="0.25">
      <c r="D2137" s="94"/>
      <c r="F2137" s="36"/>
    </row>
    <row r="2138" spans="4:6" x14ac:dyDescent="0.25">
      <c r="D2138" s="94"/>
      <c r="F2138" s="36"/>
    </row>
    <row r="2139" spans="4:6" x14ac:dyDescent="0.25">
      <c r="D2139" s="94"/>
      <c r="F2139" s="36"/>
    </row>
    <row r="2140" spans="4:6" x14ac:dyDescent="0.25">
      <c r="D2140" s="94"/>
      <c r="F2140" s="36"/>
    </row>
    <row r="2141" spans="4:6" x14ac:dyDescent="0.25">
      <c r="D2141" s="94"/>
      <c r="F2141" s="36"/>
    </row>
    <row r="2142" spans="4:6" x14ac:dyDescent="0.25">
      <c r="D2142" s="94"/>
      <c r="F2142" s="36"/>
    </row>
    <row r="2143" spans="4:6" x14ac:dyDescent="0.25">
      <c r="D2143" s="94"/>
      <c r="F2143" s="36"/>
    </row>
    <row r="2144" spans="4:6" x14ac:dyDescent="0.25">
      <c r="D2144" s="94"/>
      <c r="F2144" s="36"/>
    </row>
    <row r="2145" spans="4:6" x14ac:dyDescent="0.25">
      <c r="D2145" s="94"/>
      <c r="F2145" s="36"/>
    </row>
    <row r="2146" spans="4:6" x14ac:dyDescent="0.25">
      <c r="D2146" s="94"/>
      <c r="F2146" s="36"/>
    </row>
    <row r="2147" spans="4:6" x14ac:dyDescent="0.25">
      <c r="D2147" s="94"/>
      <c r="F2147" s="36"/>
    </row>
    <row r="2148" spans="4:6" x14ac:dyDescent="0.25">
      <c r="D2148" s="94"/>
      <c r="F2148" s="36"/>
    </row>
    <row r="2149" spans="4:6" x14ac:dyDescent="0.25">
      <c r="D2149" s="94"/>
      <c r="F2149" s="36"/>
    </row>
    <row r="2150" spans="4:6" x14ac:dyDescent="0.25">
      <c r="D2150" s="94"/>
      <c r="F2150" s="36"/>
    </row>
    <row r="2151" spans="4:6" x14ac:dyDescent="0.25">
      <c r="D2151" s="94"/>
      <c r="F2151" s="36"/>
    </row>
    <row r="2152" spans="4:6" x14ac:dyDescent="0.25">
      <c r="D2152" s="94"/>
      <c r="F2152" s="36"/>
    </row>
    <row r="2153" spans="4:6" x14ac:dyDescent="0.25">
      <c r="D2153" s="94"/>
      <c r="F2153" s="36"/>
    </row>
    <row r="2154" spans="4:6" x14ac:dyDescent="0.25">
      <c r="D2154" s="94"/>
      <c r="F2154" s="36"/>
    </row>
    <row r="2155" spans="4:6" x14ac:dyDescent="0.25">
      <c r="D2155" s="94"/>
      <c r="F2155" s="36"/>
    </row>
    <row r="2156" spans="4:6" x14ac:dyDescent="0.25">
      <c r="D2156" s="94"/>
      <c r="F2156" s="36"/>
    </row>
    <row r="2157" spans="4:6" x14ac:dyDescent="0.25">
      <c r="D2157" s="94"/>
      <c r="F2157" s="36"/>
    </row>
    <row r="2158" spans="4:6" x14ac:dyDescent="0.25">
      <c r="D2158" s="94"/>
      <c r="F2158" s="36"/>
    </row>
    <row r="2159" spans="4:6" x14ac:dyDescent="0.25">
      <c r="D2159" s="94"/>
      <c r="F2159" s="36"/>
    </row>
    <row r="2160" spans="4:6" x14ac:dyDescent="0.25">
      <c r="D2160" s="94"/>
      <c r="F2160" s="36"/>
    </row>
    <row r="2161" spans="4:6" x14ac:dyDescent="0.25">
      <c r="D2161" s="94"/>
      <c r="F2161" s="36"/>
    </row>
    <row r="2162" spans="4:6" x14ac:dyDescent="0.25">
      <c r="D2162" s="94"/>
      <c r="F2162" s="36"/>
    </row>
    <row r="2163" spans="4:6" x14ac:dyDescent="0.25">
      <c r="D2163" s="94"/>
      <c r="F2163" s="36"/>
    </row>
    <row r="2164" spans="4:6" x14ac:dyDescent="0.25">
      <c r="D2164" s="94"/>
      <c r="F2164" s="36"/>
    </row>
    <row r="2165" spans="4:6" x14ac:dyDescent="0.25">
      <c r="D2165" s="94"/>
      <c r="F2165" s="36"/>
    </row>
    <row r="2166" spans="4:6" x14ac:dyDescent="0.25">
      <c r="D2166" s="94"/>
      <c r="F2166" s="36"/>
    </row>
    <row r="2167" spans="4:6" x14ac:dyDescent="0.25">
      <c r="D2167" s="94"/>
      <c r="F2167" s="36"/>
    </row>
    <row r="2168" spans="4:6" x14ac:dyDescent="0.25">
      <c r="D2168" s="94"/>
      <c r="F2168" s="36"/>
    </row>
    <row r="2169" spans="4:6" x14ac:dyDescent="0.25">
      <c r="D2169" s="94"/>
      <c r="F2169" s="36"/>
    </row>
    <row r="2170" spans="4:6" x14ac:dyDescent="0.25">
      <c r="D2170" s="94"/>
      <c r="F2170" s="36"/>
    </row>
    <row r="2171" spans="4:6" x14ac:dyDescent="0.25">
      <c r="D2171" s="94"/>
      <c r="F2171" s="36"/>
    </row>
    <row r="2172" spans="4:6" x14ac:dyDescent="0.25">
      <c r="D2172" s="94"/>
      <c r="F2172" s="36"/>
    </row>
    <row r="2173" spans="4:6" x14ac:dyDescent="0.25">
      <c r="D2173" s="94"/>
      <c r="F2173" s="36"/>
    </row>
    <row r="2174" spans="4:6" x14ac:dyDescent="0.25">
      <c r="D2174" s="94"/>
      <c r="F2174" s="36"/>
    </row>
    <row r="2175" spans="4:6" x14ac:dyDescent="0.25">
      <c r="D2175" s="94"/>
      <c r="F2175" s="36"/>
    </row>
    <row r="2176" spans="4:6" x14ac:dyDescent="0.25">
      <c r="D2176" s="94"/>
      <c r="F2176" s="36"/>
    </row>
    <row r="2177" spans="4:6" x14ac:dyDescent="0.25">
      <c r="D2177" s="94"/>
      <c r="F2177" s="36"/>
    </row>
    <row r="2178" spans="4:6" x14ac:dyDescent="0.25">
      <c r="D2178" s="94"/>
      <c r="F2178" s="36"/>
    </row>
    <row r="2179" spans="4:6" x14ac:dyDescent="0.25">
      <c r="D2179" s="94"/>
      <c r="F2179" s="36"/>
    </row>
    <row r="2180" spans="4:6" x14ac:dyDescent="0.25">
      <c r="D2180" s="94"/>
      <c r="F2180" s="36"/>
    </row>
    <row r="2181" spans="4:6" x14ac:dyDescent="0.25">
      <c r="D2181" s="94"/>
      <c r="F2181" s="36"/>
    </row>
    <row r="2182" spans="4:6" x14ac:dyDescent="0.25">
      <c r="D2182" s="94"/>
      <c r="F2182" s="36"/>
    </row>
    <row r="2183" spans="4:6" x14ac:dyDescent="0.25">
      <c r="D2183" s="94"/>
      <c r="F2183" s="36"/>
    </row>
    <row r="2184" spans="4:6" x14ac:dyDescent="0.25">
      <c r="D2184" s="94"/>
      <c r="F2184" s="36"/>
    </row>
    <row r="2185" spans="4:6" x14ac:dyDescent="0.25">
      <c r="D2185" s="94"/>
      <c r="F2185" s="36"/>
    </row>
    <row r="2186" spans="4:6" x14ac:dyDescent="0.25">
      <c r="D2186" s="94"/>
      <c r="F2186" s="36"/>
    </row>
    <row r="2187" spans="4:6" x14ac:dyDescent="0.25">
      <c r="D2187" s="94"/>
      <c r="F2187" s="36"/>
    </row>
    <row r="2188" spans="4:6" x14ac:dyDescent="0.25">
      <c r="D2188" s="94"/>
      <c r="F2188" s="36"/>
    </row>
    <row r="2189" spans="4:6" x14ac:dyDescent="0.25">
      <c r="D2189" s="94"/>
      <c r="F2189" s="36"/>
    </row>
    <row r="2190" spans="4:6" x14ac:dyDescent="0.25">
      <c r="D2190" s="94"/>
      <c r="F2190" s="36"/>
    </row>
    <row r="2191" spans="4:6" x14ac:dyDescent="0.25">
      <c r="D2191" s="94"/>
      <c r="F2191" s="36"/>
    </row>
    <row r="2192" spans="4:6" x14ac:dyDescent="0.25">
      <c r="D2192" s="94"/>
      <c r="F2192" s="36"/>
    </row>
    <row r="2193" spans="4:6" x14ac:dyDescent="0.25">
      <c r="D2193" s="94"/>
      <c r="F2193" s="36"/>
    </row>
    <row r="2194" spans="4:6" x14ac:dyDescent="0.25">
      <c r="D2194" s="94"/>
      <c r="F2194" s="36"/>
    </row>
    <row r="2195" spans="4:6" x14ac:dyDescent="0.25">
      <c r="D2195" s="94"/>
      <c r="F2195" s="36"/>
    </row>
    <row r="2196" spans="4:6" x14ac:dyDescent="0.25">
      <c r="D2196" s="94"/>
      <c r="F2196" s="36"/>
    </row>
    <row r="2197" spans="4:6" x14ac:dyDescent="0.25">
      <c r="D2197" s="94"/>
      <c r="F2197" s="36"/>
    </row>
    <row r="2198" spans="4:6" x14ac:dyDescent="0.25">
      <c r="D2198" s="94"/>
      <c r="F2198" s="36"/>
    </row>
    <row r="2199" spans="4:6" x14ac:dyDescent="0.25">
      <c r="D2199" s="94"/>
      <c r="F2199" s="36"/>
    </row>
    <row r="2200" spans="4:6" x14ac:dyDescent="0.25">
      <c r="D2200" s="94"/>
      <c r="F2200" s="36"/>
    </row>
    <row r="2201" spans="4:6" x14ac:dyDescent="0.25">
      <c r="D2201" s="94"/>
      <c r="F2201" s="36"/>
    </row>
    <row r="2202" spans="4:6" x14ac:dyDescent="0.25">
      <c r="D2202" s="94"/>
      <c r="F2202" s="36"/>
    </row>
    <row r="2203" spans="4:6" x14ac:dyDescent="0.25">
      <c r="D2203" s="94"/>
      <c r="F2203" s="36"/>
    </row>
    <row r="2204" spans="4:6" x14ac:dyDescent="0.25">
      <c r="D2204" s="94"/>
      <c r="F2204" s="36"/>
    </row>
    <row r="2205" spans="4:6" x14ac:dyDescent="0.25">
      <c r="D2205" s="94"/>
      <c r="F2205" s="36"/>
    </row>
    <row r="2206" spans="4:6" x14ac:dyDescent="0.25">
      <c r="D2206" s="94"/>
      <c r="F2206" s="36"/>
    </row>
    <row r="2207" spans="4:6" x14ac:dyDescent="0.25">
      <c r="D2207" s="94"/>
      <c r="F2207" s="36"/>
    </row>
    <row r="2208" spans="4:6" x14ac:dyDescent="0.25">
      <c r="D2208" s="94"/>
      <c r="F2208" s="36"/>
    </row>
    <row r="2209" spans="4:6" x14ac:dyDescent="0.25">
      <c r="D2209" s="94"/>
      <c r="F2209" s="36"/>
    </row>
    <row r="2210" spans="4:6" x14ac:dyDescent="0.25">
      <c r="D2210" s="94"/>
      <c r="F2210" s="36"/>
    </row>
    <row r="2211" spans="4:6" x14ac:dyDescent="0.25">
      <c r="D2211" s="94"/>
      <c r="F2211" s="36"/>
    </row>
    <row r="2212" spans="4:6" x14ac:dyDescent="0.25">
      <c r="D2212" s="94"/>
      <c r="F2212" s="36"/>
    </row>
    <row r="2213" spans="4:6" x14ac:dyDescent="0.25">
      <c r="D2213" s="94"/>
      <c r="F2213" s="36"/>
    </row>
    <row r="2214" spans="4:6" x14ac:dyDescent="0.25">
      <c r="D2214" s="94"/>
      <c r="F2214" s="36"/>
    </row>
    <row r="2215" spans="4:6" x14ac:dyDescent="0.25">
      <c r="D2215" s="94"/>
      <c r="F2215" s="36"/>
    </row>
    <row r="2216" spans="4:6" x14ac:dyDescent="0.25">
      <c r="D2216" s="94"/>
      <c r="F2216" s="36"/>
    </row>
    <row r="2217" spans="4:6" x14ac:dyDescent="0.25">
      <c r="D2217" s="94"/>
      <c r="F2217" s="36"/>
    </row>
    <row r="2218" spans="4:6" x14ac:dyDescent="0.25">
      <c r="D2218" s="94"/>
      <c r="F2218" s="36"/>
    </row>
    <row r="2219" spans="4:6" x14ac:dyDescent="0.25">
      <c r="D2219" s="94"/>
      <c r="F2219" s="36"/>
    </row>
    <row r="2220" spans="4:6" x14ac:dyDescent="0.25">
      <c r="D2220" s="94"/>
      <c r="F2220" s="36"/>
    </row>
    <row r="2221" spans="4:6" x14ac:dyDescent="0.25">
      <c r="D2221" s="94"/>
      <c r="F2221" s="36"/>
    </row>
    <row r="2222" spans="4:6" x14ac:dyDescent="0.25">
      <c r="D2222" s="94"/>
      <c r="F2222" s="36"/>
    </row>
    <row r="2223" spans="4:6" x14ac:dyDescent="0.25">
      <c r="D2223" s="94"/>
      <c r="F2223" s="36"/>
    </row>
    <row r="2224" spans="4:6" x14ac:dyDescent="0.25">
      <c r="D2224" s="94"/>
      <c r="F2224" s="36"/>
    </row>
    <row r="2225" spans="4:6" x14ac:dyDescent="0.25">
      <c r="D2225" s="94"/>
      <c r="F2225" s="36"/>
    </row>
    <row r="2226" spans="4:6" x14ac:dyDescent="0.25">
      <c r="D2226" s="94"/>
      <c r="F2226" s="36"/>
    </row>
    <row r="2227" spans="4:6" x14ac:dyDescent="0.25">
      <c r="D2227" s="94"/>
      <c r="F2227" s="36"/>
    </row>
    <row r="2228" spans="4:6" x14ac:dyDescent="0.25">
      <c r="D2228" s="94"/>
      <c r="F2228" s="36"/>
    </row>
    <row r="2229" spans="4:6" x14ac:dyDescent="0.25">
      <c r="D2229" s="94"/>
      <c r="F2229" s="36"/>
    </row>
    <row r="2230" spans="4:6" x14ac:dyDescent="0.25">
      <c r="D2230" s="94"/>
      <c r="F2230" s="36"/>
    </row>
    <row r="2231" spans="4:6" x14ac:dyDescent="0.25">
      <c r="D2231" s="94"/>
      <c r="F2231" s="36"/>
    </row>
    <row r="2232" spans="4:6" x14ac:dyDescent="0.25">
      <c r="D2232" s="94"/>
      <c r="F2232" s="36"/>
    </row>
    <row r="2233" spans="4:6" x14ac:dyDescent="0.25">
      <c r="D2233" s="94"/>
      <c r="F2233" s="36"/>
    </row>
    <row r="2234" spans="4:6" x14ac:dyDescent="0.25">
      <c r="D2234" s="94"/>
      <c r="F2234" s="36"/>
    </row>
    <row r="2235" spans="4:6" x14ac:dyDescent="0.25">
      <c r="D2235" s="94"/>
      <c r="F2235" s="36"/>
    </row>
    <row r="2236" spans="4:6" x14ac:dyDescent="0.25">
      <c r="D2236" s="94"/>
      <c r="F2236" s="36"/>
    </row>
    <row r="2237" spans="4:6" x14ac:dyDescent="0.25">
      <c r="D2237" s="94"/>
      <c r="F2237" s="36"/>
    </row>
    <row r="2238" spans="4:6" x14ac:dyDescent="0.25">
      <c r="D2238" s="94"/>
      <c r="F2238" s="36"/>
    </row>
    <row r="2239" spans="4:6" x14ac:dyDescent="0.25">
      <c r="D2239" s="94"/>
      <c r="F2239" s="36"/>
    </row>
    <row r="2240" spans="4:6" x14ac:dyDescent="0.25">
      <c r="D2240" s="94"/>
      <c r="F2240" s="36"/>
    </row>
    <row r="2241" spans="4:6" x14ac:dyDescent="0.25">
      <c r="D2241" s="94"/>
      <c r="F2241" s="36"/>
    </row>
    <row r="2242" spans="4:6" x14ac:dyDescent="0.25">
      <c r="D2242" s="94"/>
      <c r="F2242" s="36"/>
    </row>
    <row r="2243" spans="4:6" x14ac:dyDescent="0.25">
      <c r="D2243" s="94"/>
      <c r="F2243" s="36"/>
    </row>
    <row r="2244" spans="4:6" x14ac:dyDescent="0.25">
      <c r="D2244" s="94"/>
      <c r="F2244" s="36"/>
    </row>
    <row r="2245" spans="4:6" x14ac:dyDescent="0.25">
      <c r="D2245" s="94"/>
      <c r="F2245" s="36"/>
    </row>
    <row r="2246" spans="4:6" x14ac:dyDescent="0.25">
      <c r="D2246" s="94"/>
      <c r="F2246" s="36"/>
    </row>
    <row r="2247" spans="4:6" x14ac:dyDescent="0.25">
      <c r="D2247" s="94"/>
      <c r="F2247" s="36"/>
    </row>
    <row r="2248" spans="4:6" x14ac:dyDescent="0.25">
      <c r="D2248" s="94"/>
      <c r="F2248" s="36"/>
    </row>
    <row r="2249" spans="4:6" x14ac:dyDescent="0.25">
      <c r="D2249" s="94"/>
      <c r="F2249" s="36"/>
    </row>
    <row r="2250" spans="4:6" x14ac:dyDescent="0.25">
      <c r="D2250" s="94"/>
      <c r="F2250" s="36"/>
    </row>
    <row r="2251" spans="4:6" x14ac:dyDescent="0.25">
      <c r="D2251" s="94"/>
      <c r="F2251" s="36"/>
    </row>
    <row r="2252" spans="4:6" x14ac:dyDescent="0.25">
      <c r="D2252" s="94"/>
      <c r="F2252" s="36"/>
    </row>
    <row r="2253" spans="4:6" x14ac:dyDescent="0.25">
      <c r="D2253" s="94"/>
      <c r="F2253" s="36"/>
    </row>
    <row r="2254" spans="4:6" x14ac:dyDescent="0.25">
      <c r="D2254" s="94"/>
      <c r="F2254" s="36"/>
    </row>
    <row r="2255" spans="4:6" x14ac:dyDescent="0.25">
      <c r="D2255" s="94"/>
      <c r="F2255" s="36"/>
    </row>
    <row r="2256" spans="4:6" x14ac:dyDescent="0.25">
      <c r="D2256" s="94"/>
      <c r="F2256" s="36"/>
    </row>
    <row r="2257" spans="4:6" x14ac:dyDescent="0.25">
      <c r="D2257" s="94"/>
      <c r="F2257" s="36"/>
    </row>
    <row r="2258" spans="4:6" x14ac:dyDescent="0.25">
      <c r="D2258" s="94"/>
      <c r="F2258" s="36"/>
    </row>
    <row r="2259" spans="4:6" x14ac:dyDescent="0.25">
      <c r="D2259" s="94"/>
      <c r="F2259" s="36"/>
    </row>
    <row r="2260" spans="4:6" x14ac:dyDescent="0.25">
      <c r="D2260" s="94"/>
      <c r="F2260" s="36"/>
    </row>
    <row r="2261" spans="4:6" x14ac:dyDescent="0.25">
      <c r="D2261" s="94"/>
      <c r="F2261" s="36"/>
    </row>
    <row r="2262" spans="4:6" x14ac:dyDescent="0.25">
      <c r="D2262" s="94"/>
      <c r="F2262" s="36"/>
    </row>
    <row r="2263" spans="4:6" x14ac:dyDescent="0.25">
      <c r="D2263" s="94"/>
      <c r="F2263" s="36"/>
    </row>
    <row r="2264" spans="4:6" x14ac:dyDescent="0.25">
      <c r="D2264" s="94"/>
      <c r="F2264" s="36"/>
    </row>
    <row r="2265" spans="4:6" x14ac:dyDescent="0.25">
      <c r="D2265" s="94"/>
      <c r="F2265" s="36"/>
    </row>
    <row r="2266" spans="4:6" x14ac:dyDescent="0.25">
      <c r="D2266" s="94"/>
      <c r="F2266" s="36"/>
    </row>
    <row r="2267" spans="4:6" x14ac:dyDescent="0.25">
      <c r="D2267" s="94"/>
      <c r="F2267" s="36"/>
    </row>
    <row r="2268" spans="4:6" x14ac:dyDescent="0.25">
      <c r="D2268" s="94"/>
      <c r="F2268" s="36"/>
    </row>
    <row r="2269" spans="4:6" x14ac:dyDescent="0.25">
      <c r="D2269" s="94"/>
      <c r="F2269" s="36"/>
    </row>
    <row r="2270" spans="4:6" x14ac:dyDescent="0.25">
      <c r="D2270" s="94"/>
      <c r="F2270" s="36"/>
    </row>
    <row r="2271" spans="4:6" x14ac:dyDescent="0.25">
      <c r="D2271" s="94"/>
      <c r="F2271" s="36"/>
    </row>
    <row r="2272" spans="4:6" x14ac:dyDescent="0.25">
      <c r="D2272" s="94"/>
      <c r="F2272" s="36"/>
    </row>
    <row r="2273" spans="4:6" x14ac:dyDescent="0.25">
      <c r="D2273" s="94"/>
      <c r="F2273" s="36"/>
    </row>
    <row r="2274" spans="4:6" x14ac:dyDescent="0.25">
      <c r="D2274" s="94"/>
      <c r="F2274" s="36"/>
    </row>
    <row r="2275" spans="4:6" x14ac:dyDescent="0.25">
      <c r="D2275" s="94"/>
      <c r="F2275" s="36"/>
    </row>
    <row r="2276" spans="4:6" x14ac:dyDescent="0.25">
      <c r="D2276" s="94"/>
      <c r="F2276" s="36"/>
    </row>
    <row r="2277" spans="4:6" x14ac:dyDescent="0.25">
      <c r="D2277" s="94"/>
      <c r="F2277" s="36"/>
    </row>
    <row r="2278" spans="4:6" x14ac:dyDescent="0.25">
      <c r="D2278" s="94"/>
      <c r="F2278" s="36"/>
    </row>
    <row r="2279" spans="4:6" x14ac:dyDescent="0.25">
      <c r="D2279" s="94"/>
      <c r="F2279" s="36"/>
    </row>
    <row r="2280" spans="4:6" x14ac:dyDescent="0.25">
      <c r="D2280" s="94"/>
      <c r="F2280" s="36"/>
    </row>
    <row r="2281" spans="4:6" x14ac:dyDescent="0.25">
      <c r="D2281" s="94"/>
      <c r="F2281" s="36"/>
    </row>
    <row r="2282" spans="4:6" x14ac:dyDescent="0.25">
      <c r="D2282" s="94"/>
      <c r="F2282" s="36"/>
    </row>
    <row r="2283" spans="4:6" x14ac:dyDescent="0.25">
      <c r="D2283" s="94"/>
      <c r="F2283" s="36"/>
    </row>
    <row r="2284" spans="4:6" x14ac:dyDescent="0.25">
      <c r="D2284" s="94"/>
      <c r="F2284" s="36"/>
    </row>
    <row r="2285" spans="4:6" x14ac:dyDescent="0.25">
      <c r="D2285" s="94"/>
      <c r="F2285" s="36"/>
    </row>
    <row r="2286" spans="4:6" x14ac:dyDescent="0.25">
      <c r="D2286" s="94"/>
      <c r="F2286" s="36"/>
    </row>
    <row r="2287" spans="4:6" x14ac:dyDescent="0.25">
      <c r="D2287" s="94"/>
      <c r="F2287" s="36"/>
    </row>
    <row r="2288" spans="4:6" x14ac:dyDescent="0.25">
      <c r="D2288" s="94"/>
      <c r="F2288" s="36"/>
    </row>
    <row r="2289" spans="4:6" x14ac:dyDescent="0.25">
      <c r="D2289" s="94"/>
      <c r="F2289" s="36"/>
    </row>
    <row r="2290" spans="4:6" x14ac:dyDescent="0.25">
      <c r="D2290" s="94"/>
      <c r="F2290" s="36"/>
    </row>
    <row r="2291" spans="4:6" x14ac:dyDescent="0.25">
      <c r="D2291" s="94"/>
      <c r="F2291" s="36"/>
    </row>
    <row r="2292" spans="4:6" x14ac:dyDescent="0.25">
      <c r="D2292" s="94"/>
      <c r="F2292" s="36"/>
    </row>
    <row r="2293" spans="4:6" x14ac:dyDescent="0.25">
      <c r="D2293" s="94"/>
      <c r="F2293" s="36"/>
    </row>
    <row r="2294" spans="4:6" x14ac:dyDescent="0.25">
      <c r="D2294" s="94"/>
      <c r="F2294" s="36"/>
    </row>
    <row r="2295" spans="4:6" x14ac:dyDescent="0.25">
      <c r="D2295" s="94"/>
      <c r="F2295" s="36"/>
    </row>
    <row r="2296" spans="4:6" x14ac:dyDescent="0.25">
      <c r="D2296" s="94"/>
      <c r="F2296" s="36"/>
    </row>
    <row r="2297" spans="4:6" x14ac:dyDescent="0.25">
      <c r="D2297" s="94"/>
      <c r="F2297" s="36"/>
    </row>
    <row r="2298" spans="4:6" x14ac:dyDescent="0.25">
      <c r="D2298" s="94"/>
      <c r="F2298" s="36"/>
    </row>
    <row r="2299" spans="4:6" x14ac:dyDescent="0.25">
      <c r="D2299" s="94"/>
      <c r="F2299" s="36"/>
    </row>
    <row r="2300" spans="4:6" x14ac:dyDescent="0.25">
      <c r="D2300" s="94"/>
      <c r="F2300" s="36"/>
    </row>
    <row r="2301" spans="4:6" x14ac:dyDescent="0.25">
      <c r="D2301" s="94"/>
      <c r="F2301" s="36"/>
    </row>
    <row r="2302" spans="4:6" x14ac:dyDescent="0.25">
      <c r="D2302" s="94"/>
      <c r="F2302" s="36"/>
    </row>
    <row r="2303" spans="4:6" x14ac:dyDescent="0.25">
      <c r="D2303" s="94"/>
      <c r="F2303" s="36"/>
    </row>
    <row r="2304" spans="4:6" x14ac:dyDescent="0.25">
      <c r="D2304" s="94"/>
      <c r="F2304" s="36"/>
    </row>
    <row r="2305" spans="4:6" x14ac:dyDescent="0.25">
      <c r="D2305" s="94"/>
      <c r="F2305" s="36"/>
    </row>
    <row r="2306" spans="4:6" x14ac:dyDescent="0.25">
      <c r="D2306" s="94"/>
      <c r="F2306" s="36"/>
    </row>
    <row r="2307" spans="4:6" x14ac:dyDescent="0.25">
      <c r="D2307" s="94"/>
      <c r="F2307" s="36"/>
    </row>
    <row r="2308" spans="4:6" x14ac:dyDescent="0.25">
      <c r="D2308" s="94"/>
      <c r="F2308" s="36"/>
    </row>
    <row r="2309" spans="4:6" x14ac:dyDescent="0.25">
      <c r="D2309" s="94"/>
      <c r="F2309" s="36"/>
    </row>
    <row r="2310" spans="4:6" x14ac:dyDescent="0.25">
      <c r="D2310" s="94"/>
      <c r="F2310" s="36"/>
    </row>
    <row r="2311" spans="4:6" x14ac:dyDescent="0.25">
      <c r="D2311" s="94"/>
      <c r="F2311" s="36"/>
    </row>
    <row r="2312" spans="4:6" x14ac:dyDescent="0.25">
      <c r="D2312" s="94"/>
      <c r="F2312" s="36"/>
    </row>
    <row r="2313" spans="4:6" x14ac:dyDescent="0.25">
      <c r="D2313" s="94"/>
      <c r="F2313" s="36"/>
    </row>
    <row r="2314" spans="4:6" x14ac:dyDescent="0.25">
      <c r="D2314" s="94"/>
      <c r="F2314" s="36"/>
    </row>
    <row r="2315" spans="4:6" x14ac:dyDescent="0.25">
      <c r="D2315" s="94"/>
      <c r="F2315" s="36"/>
    </row>
    <row r="2316" spans="4:6" x14ac:dyDescent="0.25">
      <c r="D2316" s="94"/>
      <c r="F2316" s="36"/>
    </row>
    <row r="2317" spans="4:6" x14ac:dyDescent="0.25">
      <c r="D2317" s="94"/>
      <c r="F2317" s="36"/>
    </row>
    <row r="2318" spans="4:6" x14ac:dyDescent="0.25">
      <c r="D2318" s="94"/>
      <c r="F2318" s="36"/>
    </row>
    <row r="2319" spans="4:6" x14ac:dyDescent="0.25">
      <c r="D2319" s="94"/>
      <c r="F2319" s="36"/>
    </row>
    <row r="2320" spans="4:6" x14ac:dyDescent="0.25">
      <c r="D2320" s="94"/>
      <c r="F2320" s="36"/>
    </row>
    <row r="2321" spans="4:6" x14ac:dyDescent="0.25">
      <c r="D2321" s="94"/>
      <c r="F2321" s="36"/>
    </row>
    <row r="2322" spans="4:6" x14ac:dyDescent="0.25">
      <c r="D2322" s="94"/>
      <c r="F2322" s="36"/>
    </row>
    <row r="2323" spans="4:6" x14ac:dyDescent="0.25">
      <c r="D2323" s="94"/>
      <c r="F2323" s="36"/>
    </row>
    <row r="2324" spans="4:6" x14ac:dyDescent="0.25">
      <c r="D2324" s="94"/>
      <c r="F2324" s="36"/>
    </row>
    <row r="2325" spans="4:6" x14ac:dyDescent="0.25">
      <c r="D2325" s="94"/>
      <c r="F2325" s="36"/>
    </row>
    <row r="2326" spans="4:6" x14ac:dyDescent="0.25">
      <c r="D2326" s="94"/>
      <c r="F2326" s="36"/>
    </row>
    <row r="2327" spans="4:6" x14ac:dyDescent="0.25">
      <c r="D2327" s="94"/>
      <c r="F2327" s="36"/>
    </row>
    <row r="2328" spans="4:6" x14ac:dyDescent="0.25">
      <c r="D2328" s="94"/>
      <c r="F2328" s="36"/>
    </row>
    <row r="2329" spans="4:6" x14ac:dyDescent="0.25">
      <c r="D2329" s="94"/>
      <c r="F2329" s="36"/>
    </row>
    <row r="2330" spans="4:6" x14ac:dyDescent="0.25">
      <c r="D2330" s="94"/>
      <c r="F2330" s="36"/>
    </row>
    <row r="2331" spans="4:6" x14ac:dyDescent="0.25">
      <c r="D2331" s="94"/>
      <c r="F2331" s="36"/>
    </row>
    <row r="2332" spans="4:6" x14ac:dyDescent="0.25">
      <c r="D2332" s="94"/>
      <c r="F2332" s="36"/>
    </row>
    <row r="2333" spans="4:6" x14ac:dyDescent="0.25">
      <c r="D2333" s="94"/>
      <c r="F2333" s="36"/>
    </row>
    <row r="2334" spans="4:6" x14ac:dyDescent="0.25">
      <c r="D2334" s="94"/>
      <c r="F2334" s="36"/>
    </row>
    <row r="2335" spans="4:6" x14ac:dyDescent="0.25">
      <c r="D2335" s="94"/>
      <c r="F2335" s="36"/>
    </row>
    <row r="2336" spans="4:6" x14ac:dyDescent="0.25">
      <c r="D2336" s="94"/>
      <c r="F2336" s="36"/>
    </row>
    <row r="2337" spans="4:6" x14ac:dyDescent="0.25">
      <c r="D2337" s="94"/>
      <c r="F2337" s="36"/>
    </row>
    <row r="2338" spans="4:6" x14ac:dyDescent="0.25">
      <c r="D2338" s="94"/>
      <c r="F2338" s="36"/>
    </row>
    <row r="2339" spans="4:6" x14ac:dyDescent="0.25">
      <c r="D2339" s="94"/>
      <c r="F2339" s="36"/>
    </row>
    <row r="2340" spans="4:6" x14ac:dyDescent="0.25">
      <c r="D2340" s="94"/>
      <c r="F2340" s="36"/>
    </row>
    <row r="2341" spans="4:6" x14ac:dyDescent="0.25">
      <c r="D2341" s="94"/>
      <c r="F2341" s="36"/>
    </row>
    <row r="2342" spans="4:6" x14ac:dyDescent="0.25">
      <c r="D2342" s="94"/>
      <c r="F2342" s="36"/>
    </row>
    <row r="2343" spans="4:6" x14ac:dyDescent="0.25">
      <c r="D2343" s="94"/>
      <c r="F2343" s="36"/>
    </row>
    <row r="2344" spans="4:6" x14ac:dyDescent="0.25">
      <c r="D2344" s="94"/>
      <c r="F2344" s="36"/>
    </row>
    <row r="2345" spans="4:6" x14ac:dyDescent="0.25">
      <c r="D2345" s="94"/>
      <c r="F2345" s="36"/>
    </row>
    <row r="2346" spans="4:6" x14ac:dyDescent="0.25">
      <c r="D2346" s="94"/>
      <c r="F2346" s="36"/>
    </row>
    <row r="2347" spans="4:6" x14ac:dyDescent="0.25">
      <c r="D2347" s="94"/>
      <c r="F2347" s="36"/>
    </row>
    <row r="2348" spans="4:6" x14ac:dyDescent="0.25">
      <c r="D2348" s="94"/>
      <c r="F2348" s="36"/>
    </row>
    <row r="2349" spans="4:6" x14ac:dyDescent="0.25">
      <c r="D2349" s="94"/>
      <c r="F2349" s="36"/>
    </row>
    <row r="2350" spans="4:6" x14ac:dyDescent="0.25">
      <c r="D2350" s="94"/>
      <c r="F2350" s="36"/>
    </row>
    <row r="2351" spans="4:6" x14ac:dyDescent="0.25">
      <c r="D2351" s="94"/>
      <c r="F2351" s="36"/>
    </row>
    <row r="2352" spans="4:6" x14ac:dyDescent="0.25">
      <c r="D2352" s="94"/>
      <c r="F2352" s="36"/>
    </row>
    <row r="2353" spans="4:6" x14ac:dyDescent="0.25">
      <c r="D2353" s="94"/>
      <c r="F2353" s="36"/>
    </row>
    <row r="2354" spans="4:6" x14ac:dyDescent="0.25">
      <c r="D2354" s="94"/>
      <c r="F2354" s="36"/>
    </row>
    <row r="2355" spans="4:6" x14ac:dyDescent="0.25">
      <c r="D2355" s="94"/>
      <c r="F2355" s="36"/>
    </row>
    <row r="2356" spans="4:6" x14ac:dyDescent="0.25">
      <c r="D2356" s="94"/>
      <c r="F2356" s="36"/>
    </row>
    <row r="2357" spans="4:6" x14ac:dyDescent="0.25">
      <c r="D2357" s="94"/>
      <c r="F2357" s="36"/>
    </row>
    <row r="2358" spans="4:6" x14ac:dyDescent="0.25">
      <c r="D2358" s="94"/>
      <c r="F2358" s="36"/>
    </row>
    <row r="2359" spans="4:6" x14ac:dyDescent="0.25">
      <c r="D2359" s="94"/>
      <c r="F2359" s="36"/>
    </row>
    <row r="2360" spans="4:6" x14ac:dyDescent="0.25">
      <c r="D2360" s="94"/>
      <c r="F2360" s="36"/>
    </row>
    <row r="2361" spans="4:6" x14ac:dyDescent="0.25">
      <c r="D2361" s="94"/>
      <c r="F2361" s="36"/>
    </row>
    <row r="2362" spans="4:6" x14ac:dyDescent="0.25">
      <c r="D2362" s="94"/>
      <c r="F2362" s="36"/>
    </row>
    <row r="2363" spans="4:6" x14ac:dyDescent="0.25">
      <c r="D2363" s="94"/>
      <c r="F2363" s="36"/>
    </row>
    <row r="2364" spans="4:6" x14ac:dyDescent="0.25">
      <c r="D2364" s="94"/>
      <c r="F2364" s="36"/>
    </row>
    <row r="2365" spans="4:6" x14ac:dyDescent="0.25">
      <c r="D2365" s="94"/>
      <c r="F2365" s="36"/>
    </row>
    <row r="2366" spans="4:6" x14ac:dyDescent="0.25">
      <c r="D2366" s="94"/>
      <c r="F2366" s="36"/>
    </row>
    <row r="2367" spans="4:6" x14ac:dyDescent="0.25">
      <c r="D2367" s="94"/>
      <c r="F2367" s="36"/>
    </row>
    <row r="2368" spans="4:6" x14ac:dyDescent="0.25">
      <c r="D2368" s="94"/>
      <c r="F2368" s="36"/>
    </row>
    <row r="2369" spans="4:6" x14ac:dyDescent="0.25">
      <c r="D2369" s="94"/>
      <c r="F2369" s="36"/>
    </row>
    <row r="2370" spans="4:6" x14ac:dyDescent="0.25">
      <c r="D2370" s="94"/>
      <c r="F2370" s="36"/>
    </row>
    <row r="2371" spans="4:6" x14ac:dyDescent="0.25">
      <c r="D2371" s="94"/>
      <c r="F2371" s="36"/>
    </row>
    <row r="2372" spans="4:6" x14ac:dyDescent="0.25">
      <c r="D2372" s="94"/>
      <c r="F2372" s="36"/>
    </row>
    <row r="2373" spans="4:6" x14ac:dyDescent="0.25">
      <c r="D2373" s="94"/>
      <c r="F2373" s="36"/>
    </row>
    <row r="2374" spans="4:6" x14ac:dyDescent="0.25">
      <c r="D2374" s="94"/>
      <c r="F2374" s="36"/>
    </row>
    <row r="2375" spans="4:6" x14ac:dyDescent="0.25">
      <c r="D2375" s="94"/>
      <c r="F2375" s="36"/>
    </row>
    <row r="2376" spans="4:6" x14ac:dyDescent="0.25">
      <c r="D2376" s="94"/>
      <c r="F2376" s="36"/>
    </row>
    <row r="2377" spans="4:6" x14ac:dyDescent="0.25">
      <c r="D2377" s="94"/>
      <c r="F2377" s="36"/>
    </row>
    <row r="2378" spans="4:6" x14ac:dyDescent="0.25">
      <c r="D2378" s="94"/>
      <c r="F2378" s="36"/>
    </row>
    <row r="2379" spans="4:6" x14ac:dyDescent="0.25">
      <c r="D2379" s="94"/>
      <c r="F2379" s="36"/>
    </row>
    <row r="2380" spans="4:6" x14ac:dyDescent="0.25">
      <c r="D2380" s="94"/>
      <c r="F2380" s="36"/>
    </row>
    <row r="2381" spans="4:6" x14ac:dyDescent="0.25">
      <c r="D2381" s="94"/>
      <c r="F2381" s="36"/>
    </row>
    <row r="2382" spans="4:6" x14ac:dyDescent="0.25">
      <c r="D2382" s="94"/>
      <c r="F2382" s="36"/>
    </row>
    <row r="2383" spans="4:6" x14ac:dyDescent="0.25">
      <c r="D2383" s="94"/>
      <c r="F2383" s="36"/>
    </row>
    <row r="2384" spans="4:6" x14ac:dyDescent="0.25">
      <c r="D2384" s="94"/>
      <c r="F2384" s="36"/>
    </row>
    <row r="2385" spans="4:6" x14ac:dyDescent="0.25">
      <c r="D2385" s="94"/>
      <c r="F2385" s="36"/>
    </row>
    <row r="2386" spans="4:6" x14ac:dyDescent="0.25">
      <c r="D2386" s="94"/>
      <c r="F2386" s="36"/>
    </row>
    <row r="2387" spans="4:6" x14ac:dyDescent="0.25">
      <c r="D2387" s="94"/>
      <c r="F2387" s="36"/>
    </row>
    <row r="2388" spans="4:6" x14ac:dyDescent="0.25">
      <c r="D2388" s="94"/>
      <c r="F2388" s="36"/>
    </row>
    <row r="2389" spans="4:6" x14ac:dyDescent="0.25">
      <c r="D2389" s="94"/>
      <c r="F2389" s="36"/>
    </row>
    <row r="2390" spans="4:6" x14ac:dyDescent="0.25">
      <c r="D2390" s="94"/>
      <c r="F2390" s="36"/>
    </row>
    <row r="2391" spans="4:6" x14ac:dyDescent="0.25">
      <c r="D2391" s="94"/>
      <c r="F2391" s="36"/>
    </row>
    <row r="2392" spans="4:6" x14ac:dyDescent="0.25">
      <c r="D2392" s="94"/>
      <c r="F2392" s="36"/>
    </row>
    <row r="2393" spans="4:6" x14ac:dyDescent="0.25">
      <c r="D2393" s="94"/>
      <c r="F2393" s="36"/>
    </row>
    <row r="2394" spans="4:6" x14ac:dyDescent="0.25">
      <c r="D2394" s="94"/>
      <c r="F2394" s="36"/>
    </row>
    <row r="2395" spans="4:6" x14ac:dyDescent="0.25">
      <c r="D2395" s="94"/>
      <c r="F2395" s="36"/>
    </row>
    <row r="2396" spans="4:6" x14ac:dyDescent="0.25">
      <c r="D2396" s="94"/>
      <c r="F2396" s="36"/>
    </row>
    <row r="2397" spans="4:6" x14ac:dyDescent="0.25">
      <c r="D2397" s="94"/>
      <c r="F2397" s="36"/>
    </row>
    <row r="2398" spans="4:6" x14ac:dyDescent="0.25">
      <c r="D2398" s="94"/>
      <c r="F2398" s="36"/>
    </row>
    <row r="2399" spans="4:6" x14ac:dyDescent="0.25">
      <c r="D2399" s="94"/>
      <c r="F2399" s="36"/>
    </row>
    <row r="2400" spans="4:6" x14ac:dyDescent="0.25">
      <c r="D2400" s="94"/>
      <c r="F2400" s="36"/>
    </row>
    <row r="2401" spans="4:6" x14ac:dyDescent="0.25">
      <c r="D2401" s="94"/>
      <c r="F2401" s="36"/>
    </row>
    <row r="2402" spans="4:6" x14ac:dyDescent="0.25">
      <c r="D2402" s="94"/>
      <c r="F2402" s="36"/>
    </row>
    <row r="2403" spans="4:6" x14ac:dyDescent="0.25">
      <c r="D2403" s="94"/>
      <c r="F2403" s="36"/>
    </row>
    <row r="2404" spans="4:6" x14ac:dyDescent="0.25">
      <c r="D2404" s="94"/>
      <c r="F2404" s="36"/>
    </row>
    <row r="2405" spans="4:6" x14ac:dyDescent="0.25">
      <c r="D2405" s="94"/>
      <c r="F2405" s="36"/>
    </row>
    <row r="2406" spans="4:6" x14ac:dyDescent="0.25">
      <c r="D2406" s="94"/>
      <c r="F2406" s="36"/>
    </row>
    <row r="2407" spans="4:6" x14ac:dyDescent="0.25">
      <c r="D2407" s="94"/>
      <c r="F2407" s="36"/>
    </row>
    <row r="2408" spans="4:6" x14ac:dyDescent="0.25">
      <c r="D2408" s="94"/>
      <c r="F2408" s="36"/>
    </row>
    <row r="2409" spans="4:6" x14ac:dyDescent="0.25">
      <c r="D2409" s="94"/>
      <c r="F2409" s="36"/>
    </row>
    <row r="2410" spans="4:6" x14ac:dyDescent="0.25">
      <c r="D2410" s="94"/>
      <c r="F2410" s="36"/>
    </row>
    <row r="2411" spans="4:6" x14ac:dyDescent="0.25">
      <c r="D2411" s="94"/>
      <c r="F2411" s="36"/>
    </row>
    <row r="2412" spans="4:6" x14ac:dyDescent="0.25">
      <c r="D2412" s="94"/>
      <c r="F2412" s="36"/>
    </row>
    <row r="2413" spans="4:6" x14ac:dyDescent="0.25">
      <c r="D2413" s="94"/>
      <c r="F2413" s="36"/>
    </row>
    <row r="2414" spans="4:6" x14ac:dyDescent="0.25">
      <c r="D2414" s="94"/>
      <c r="F2414" s="36"/>
    </row>
    <row r="2415" spans="4:6" x14ac:dyDescent="0.25">
      <c r="D2415" s="94"/>
      <c r="F2415" s="36"/>
    </row>
    <row r="2416" spans="4:6" x14ac:dyDescent="0.25">
      <c r="D2416" s="94"/>
      <c r="F2416" s="36"/>
    </row>
    <row r="2417" spans="4:6" x14ac:dyDescent="0.25">
      <c r="D2417" s="94"/>
      <c r="F2417" s="36"/>
    </row>
    <row r="2418" spans="4:6" x14ac:dyDescent="0.25">
      <c r="D2418" s="94"/>
      <c r="F2418" s="36"/>
    </row>
    <row r="2419" spans="4:6" x14ac:dyDescent="0.25">
      <c r="D2419" s="94"/>
      <c r="F2419" s="36"/>
    </row>
    <row r="2420" spans="4:6" x14ac:dyDescent="0.25">
      <c r="D2420" s="94"/>
      <c r="F2420" s="36"/>
    </row>
    <row r="2421" spans="4:6" x14ac:dyDescent="0.25">
      <c r="D2421" s="94"/>
      <c r="F2421" s="36"/>
    </row>
    <row r="2422" spans="4:6" x14ac:dyDescent="0.25">
      <c r="D2422" s="94"/>
      <c r="F2422" s="36"/>
    </row>
    <row r="2423" spans="4:6" x14ac:dyDescent="0.25">
      <c r="D2423" s="94"/>
      <c r="F2423" s="36"/>
    </row>
    <row r="2424" spans="4:6" x14ac:dyDescent="0.25">
      <c r="D2424" s="94"/>
      <c r="F2424" s="36"/>
    </row>
    <row r="2425" spans="4:6" x14ac:dyDescent="0.25">
      <c r="D2425" s="94"/>
      <c r="F2425" s="36"/>
    </row>
    <row r="2426" spans="4:6" x14ac:dyDescent="0.25">
      <c r="D2426" s="94"/>
      <c r="F2426" s="36"/>
    </row>
    <row r="2427" spans="4:6" x14ac:dyDescent="0.25">
      <c r="D2427" s="94"/>
      <c r="F2427" s="36"/>
    </row>
    <row r="2428" spans="4:6" x14ac:dyDescent="0.25">
      <c r="D2428" s="94"/>
      <c r="F2428" s="36"/>
    </row>
    <row r="2429" spans="4:6" x14ac:dyDescent="0.25">
      <c r="D2429" s="94"/>
      <c r="F2429" s="36"/>
    </row>
    <row r="2430" spans="4:6" x14ac:dyDescent="0.25">
      <c r="D2430" s="94"/>
      <c r="F2430" s="36"/>
    </row>
    <row r="2431" spans="4:6" x14ac:dyDescent="0.25">
      <c r="D2431" s="94"/>
      <c r="F2431" s="36"/>
    </row>
    <row r="2432" spans="4:6" x14ac:dyDescent="0.25">
      <c r="D2432" s="94"/>
      <c r="F2432" s="36"/>
    </row>
    <row r="2433" spans="4:6" x14ac:dyDescent="0.25">
      <c r="D2433" s="94"/>
      <c r="F2433" s="36"/>
    </row>
    <row r="2434" spans="4:6" x14ac:dyDescent="0.25">
      <c r="D2434" s="94"/>
      <c r="F2434" s="36"/>
    </row>
    <row r="2435" spans="4:6" x14ac:dyDescent="0.25">
      <c r="D2435" s="94"/>
      <c r="F2435" s="36"/>
    </row>
    <row r="2436" spans="4:6" x14ac:dyDescent="0.25">
      <c r="D2436" s="94"/>
      <c r="F2436" s="36"/>
    </row>
    <row r="2437" spans="4:6" x14ac:dyDescent="0.25">
      <c r="D2437" s="94"/>
      <c r="F2437" s="36"/>
    </row>
    <row r="2438" spans="4:6" x14ac:dyDescent="0.25">
      <c r="D2438" s="94"/>
      <c r="F2438" s="36"/>
    </row>
    <row r="2439" spans="4:6" x14ac:dyDescent="0.25">
      <c r="D2439" s="94"/>
      <c r="F2439" s="36"/>
    </row>
    <row r="2440" spans="4:6" x14ac:dyDescent="0.25">
      <c r="D2440" s="94"/>
      <c r="F2440" s="36"/>
    </row>
    <row r="2441" spans="4:6" x14ac:dyDescent="0.25">
      <c r="D2441" s="94"/>
      <c r="F2441" s="36"/>
    </row>
    <row r="2442" spans="4:6" x14ac:dyDescent="0.25">
      <c r="D2442" s="94"/>
      <c r="F2442" s="36"/>
    </row>
    <row r="2443" spans="4:6" x14ac:dyDescent="0.25">
      <c r="D2443" s="94"/>
      <c r="F2443" s="36"/>
    </row>
    <row r="2444" spans="4:6" x14ac:dyDescent="0.25">
      <c r="D2444" s="94"/>
      <c r="F2444" s="36"/>
    </row>
    <row r="2445" spans="4:6" x14ac:dyDescent="0.25">
      <c r="D2445" s="94"/>
      <c r="F2445" s="36"/>
    </row>
    <row r="2446" spans="4:6" x14ac:dyDescent="0.25">
      <c r="D2446" s="94"/>
      <c r="F2446" s="36"/>
    </row>
    <row r="2447" spans="4:6" x14ac:dyDescent="0.25">
      <c r="D2447" s="94"/>
      <c r="F2447" s="36"/>
    </row>
    <row r="2448" spans="4:6" x14ac:dyDescent="0.25">
      <c r="D2448" s="94"/>
      <c r="F2448" s="36"/>
    </row>
    <row r="2449" spans="4:6" x14ac:dyDescent="0.25">
      <c r="D2449" s="94"/>
      <c r="F2449" s="36"/>
    </row>
    <row r="2450" spans="4:6" x14ac:dyDescent="0.25">
      <c r="D2450" s="94"/>
      <c r="F2450" s="36"/>
    </row>
    <row r="2451" spans="4:6" x14ac:dyDescent="0.25">
      <c r="D2451" s="94"/>
      <c r="F2451" s="36"/>
    </row>
    <row r="2452" spans="4:6" x14ac:dyDescent="0.25">
      <c r="D2452" s="94"/>
      <c r="F2452" s="36"/>
    </row>
    <row r="2453" spans="4:6" x14ac:dyDescent="0.25">
      <c r="D2453" s="94"/>
      <c r="F2453" s="36"/>
    </row>
    <row r="2454" spans="4:6" x14ac:dyDescent="0.25">
      <c r="D2454" s="94"/>
      <c r="F2454" s="36"/>
    </row>
    <row r="2455" spans="4:6" x14ac:dyDescent="0.25">
      <c r="D2455" s="94"/>
      <c r="F2455" s="36"/>
    </row>
    <row r="2456" spans="4:6" x14ac:dyDescent="0.25">
      <c r="D2456" s="94"/>
      <c r="F2456" s="36"/>
    </row>
    <row r="2457" spans="4:6" x14ac:dyDescent="0.25">
      <c r="D2457" s="94"/>
      <c r="F2457" s="36"/>
    </row>
    <row r="2458" spans="4:6" x14ac:dyDescent="0.25">
      <c r="D2458" s="94"/>
      <c r="F2458" s="36"/>
    </row>
    <row r="2459" spans="4:6" x14ac:dyDescent="0.25">
      <c r="D2459" s="94"/>
      <c r="F2459" s="36"/>
    </row>
    <row r="2460" spans="4:6" x14ac:dyDescent="0.25">
      <c r="D2460" s="94"/>
      <c r="F2460" s="36"/>
    </row>
    <row r="2461" spans="4:6" x14ac:dyDescent="0.25">
      <c r="D2461" s="94"/>
      <c r="F2461" s="36"/>
    </row>
    <row r="2462" spans="4:6" x14ac:dyDescent="0.25">
      <c r="D2462" s="94"/>
      <c r="F2462" s="36"/>
    </row>
    <row r="2463" spans="4:6" x14ac:dyDescent="0.25">
      <c r="D2463" s="94"/>
      <c r="F2463" s="36"/>
    </row>
    <row r="2464" spans="4:6" x14ac:dyDescent="0.25">
      <c r="D2464" s="94"/>
      <c r="F2464" s="36"/>
    </row>
    <row r="2465" spans="4:6" x14ac:dyDescent="0.25">
      <c r="D2465" s="94"/>
      <c r="F2465" s="36"/>
    </row>
    <row r="2466" spans="4:6" x14ac:dyDescent="0.25">
      <c r="D2466" s="94"/>
      <c r="F2466" s="36"/>
    </row>
    <row r="2467" spans="4:6" x14ac:dyDescent="0.25">
      <c r="D2467" s="94"/>
      <c r="F2467" s="36"/>
    </row>
    <row r="2468" spans="4:6" x14ac:dyDescent="0.25">
      <c r="D2468" s="94"/>
      <c r="F2468" s="36"/>
    </row>
    <row r="2469" spans="4:6" x14ac:dyDescent="0.25">
      <c r="D2469" s="94"/>
      <c r="F2469" s="36"/>
    </row>
    <row r="2470" spans="4:6" x14ac:dyDescent="0.25">
      <c r="D2470" s="94"/>
      <c r="F2470" s="36"/>
    </row>
    <row r="2471" spans="4:6" x14ac:dyDescent="0.25">
      <c r="D2471" s="94"/>
      <c r="F2471" s="36"/>
    </row>
    <row r="2472" spans="4:6" x14ac:dyDescent="0.25">
      <c r="D2472" s="94"/>
      <c r="F2472" s="36"/>
    </row>
    <row r="2473" spans="4:6" x14ac:dyDescent="0.25">
      <c r="D2473" s="94"/>
      <c r="F2473" s="36"/>
    </row>
    <row r="2474" spans="4:6" x14ac:dyDescent="0.25">
      <c r="D2474" s="94"/>
      <c r="F2474" s="36"/>
    </row>
    <row r="2475" spans="4:6" x14ac:dyDescent="0.25">
      <c r="D2475" s="94"/>
      <c r="F2475" s="36"/>
    </row>
    <row r="2476" spans="4:6" x14ac:dyDescent="0.25">
      <c r="D2476" s="94"/>
      <c r="F2476" s="36"/>
    </row>
    <row r="2477" spans="4:6" x14ac:dyDescent="0.25">
      <c r="D2477" s="94"/>
      <c r="F2477" s="36"/>
    </row>
  </sheetData>
  <mergeCells count="132">
    <mergeCell ref="B1277:K1277"/>
    <mergeCell ref="A1265:K1265"/>
    <mergeCell ref="A1266:K1266"/>
    <mergeCell ref="A1268:K1268"/>
    <mergeCell ref="A1270:K1270"/>
    <mergeCell ref="A1271:K1271"/>
    <mergeCell ref="A1273:K1273"/>
    <mergeCell ref="K1210:K1222"/>
    <mergeCell ref="A1223:K1223"/>
    <mergeCell ref="K1224:K1236"/>
    <mergeCell ref="A1237:K1237"/>
    <mergeCell ref="A1251:K1251"/>
    <mergeCell ref="K1252:K1264"/>
    <mergeCell ref="K1154:K1166"/>
    <mergeCell ref="A1167:K1167"/>
    <mergeCell ref="A1181:K1181"/>
    <mergeCell ref="A1195:K1195"/>
    <mergeCell ref="K1196:K1208"/>
    <mergeCell ref="A1209:K1209"/>
    <mergeCell ref="A1097:K1097"/>
    <mergeCell ref="A1111:K1111"/>
    <mergeCell ref="A1125:K1125"/>
    <mergeCell ref="K1126:K1138"/>
    <mergeCell ref="A1139:K1139"/>
    <mergeCell ref="A1153:K1153"/>
    <mergeCell ref="A1041:K1041"/>
    <mergeCell ref="A1055:K1055"/>
    <mergeCell ref="A1069:K1069"/>
    <mergeCell ref="K1070:K1082"/>
    <mergeCell ref="A1083:K1083"/>
    <mergeCell ref="K1084:K1096"/>
    <mergeCell ref="A985:K985"/>
    <mergeCell ref="K986:K998"/>
    <mergeCell ref="A999:K999"/>
    <mergeCell ref="K1000:K1012"/>
    <mergeCell ref="A1013:K1013"/>
    <mergeCell ref="A1027:K1027"/>
    <mergeCell ref="A895:K895"/>
    <mergeCell ref="A912:K912"/>
    <mergeCell ref="A926:K926"/>
    <mergeCell ref="A940:K940"/>
    <mergeCell ref="A957:K957"/>
    <mergeCell ref="A971:K971"/>
    <mergeCell ref="K826:K838"/>
    <mergeCell ref="A839:K839"/>
    <mergeCell ref="K840:K852"/>
    <mergeCell ref="A853:K853"/>
    <mergeCell ref="A867:K867"/>
    <mergeCell ref="A881:K881"/>
    <mergeCell ref="A752:K752"/>
    <mergeCell ref="A766:K766"/>
    <mergeCell ref="A780:K780"/>
    <mergeCell ref="A797:K797"/>
    <mergeCell ref="A811:K811"/>
    <mergeCell ref="A825:K825"/>
    <mergeCell ref="A682:K682"/>
    <mergeCell ref="A696:K696"/>
    <mergeCell ref="A710:K710"/>
    <mergeCell ref="A724:K724"/>
    <mergeCell ref="A738:K738"/>
    <mergeCell ref="K655:K667"/>
    <mergeCell ref="A668:K668"/>
    <mergeCell ref="K669:K681"/>
    <mergeCell ref="A598:K598"/>
    <mergeCell ref="A612:K612"/>
    <mergeCell ref="A626:K626"/>
    <mergeCell ref="K627:K639"/>
    <mergeCell ref="A640:K640"/>
    <mergeCell ref="A654:K654"/>
    <mergeCell ref="A542:K542"/>
    <mergeCell ref="A556:K556"/>
    <mergeCell ref="K557:K569"/>
    <mergeCell ref="A570:K570"/>
    <mergeCell ref="K571:K583"/>
    <mergeCell ref="A584:K584"/>
    <mergeCell ref="L486:V486"/>
    <mergeCell ref="K487:K499"/>
    <mergeCell ref="A500:K500"/>
    <mergeCell ref="A514:K514"/>
    <mergeCell ref="A528:K528"/>
    <mergeCell ref="A458:K458"/>
    <mergeCell ref="K459:K471"/>
    <mergeCell ref="A472:K472"/>
    <mergeCell ref="K473:K485"/>
    <mergeCell ref="A486:K486"/>
    <mergeCell ref="A402:K402"/>
    <mergeCell ref="K403:K415"/>
    <mergeCell ref="A416:K416"/>
    <mergeCell ref="A430:K430"/>
    <mergeCell ref="A444:K444"/>
    <mergeCell ref="A346:K346"/>
    <mergeCell ref="A360:K360"/>
    <mergeCell ref="K361:K373"/>
    <mergeCell ref="A374:K374"/>
    <mergeCell ref="K375:K387"/>
    <mergeCell ref="A388:K388"/>
    <mergeCell ref="K291:K303"/>
    <mergeCell ref="A304:K304"/>
    <mergeCell ref="K305:K317"/>
    <mergeCell ref="A318:K318"/>
    <mergeCell ref="A332:K332"/>
    <mergeCell ref="K333:K345"/>
    <mergeCell ref="A248:K248"/>
    <mergeCell ref="A262:K262"/>
    <mergeCell ref="K263:K269"/>
    <mergeCell ref="A276:K276"/>
    <mergeCell ref="K277:K289"/>
    <mergeCell ref="A290:K290"/>
    <mergeCell ref="A164:K164"/>
    <mergeCell ref="A178:K178"/>
    <mergeCell ref="A192:K192"/>
    <mergeCell ref="A206:K206"/>
    <mergeCell ref="A220:K220"/>
    <mergeCell ref="A234:K234"/>
    <mergeCell ref="A108:K108"/>
    <mergeCell ref="A122:K122"/>
    <mergeCell ref="A136:K136"/>
    <mergeCell ref="A150:K150"/>
    <mergeCell ref="A24:K24"/>
    <mergeCell ref="A38:K38"/>
    <mergeCell ref="A52:K52"/>
    <mergeCell ref="A66:K66"/>
    <mergeCell ref="A80:K80"/>
    <mergeCell ref="G1:K1"/>
    <mergeCell ref="A3:K3"/>
    <mergeCell ref="B5:K5"/>
    <mergeCell ref="A6:A7"/>
    <mergeCell ref="B6:D6"/>
    <mergeCell ref="E6:J6"/>
    <mergeCell ref="K6:K7"/>
    <mergeCell ref="K81:K93"/>
    <mergeCell ref="A94:K94"/>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SPiel_5_04032021_pamn</vt:lpstr>
    </vt:vector>
  </TitlesOfParts>
  <Company>Satiksmes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 attīstības pamatnostādnes 2021.-2027.gadam</dc:title>
  <dc:subject>Pamatnostādņu projekts</dc:subject>
  <dc:creator>Kitija Eglīte</dc:creator>
  <dc:description>670280230, kitija.eglite@sam.gov.lv</dc:description>
  <cp:lastModifiedBy>Kitija Eglīte</cp:lastModifiedBy>
  <dcterms:created xsi:type="dcterms:W3CDTF">2021-05-06T08:06:07Z</dcterms:created>
  <dcterms:modified xsi:type="dcterms:W3CDTF">2021-08-03T07:45:39Z</dcterms:modified>
</cp:coreProperties>
</file>